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運営状況点検書\広報課へ\"/>
    </mc:Choice>
  </mc:AlternateContent>
  <xr:revisionPtr revIDLastSave="0" documentId="8_{08B77B93-4191-4CB2-BD82-54123F1FDFFD}" xr6:coauthVersionLast="47" xr6:coauthVersionMax="47" xr10:uidLastSave="{00000000-0000-0000-0000-000000000000}"/>
  <bookViews>
    <workbookView xWindow="4005" yWindow="1230" windowWidth="21600" windowHeight="11295" tabRatio="738" xr2:uid="{00000000-000D-0000-FFFF-FFFF00000000}"/>
  </bookViews>
  <sheets>
    <sheet name="運営状況点検書" sheetId="1" r:id="rId1"/>
    <sheet name="利用者数実績表" sheetId="8" r:id="rId2"/>
    <sheet name="登録者名簿" sheetId="11" r:id="rId3"/>
    <sheet name="勤務形態一覧表" sheetId="20" r:id="rId4"/>
    <sheet name="シフト記号表" sheetId="22" r:id="rId5"/>
    <sheet name="記入方法" sheetId="23" r:id="rId6"/>
    <sheet name="プルダウン・リスト (2)" sheetId="24" state="hidden" r:id="rId7"/>
    <sheet name="プルダウン・リスト" sheetId="17" state="hidden" r:id="rId8"/>
  </sheets>
  <definedNames>
    <definedName name="【記載例】シフト記号" localSheetId="4">シフト記号表!$C$6:$C$47</definedName>
    <definedName name="【記載例】シフト記号">#REF!</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シフト記号表!$B$1:$AB$52</definedName>
    <definedName name="_xlnm.Print_Area" localSheetId="0">運営状況点検書!$A$1:$AG$1062</definedName>
    <definedName name="_xlnm.Print_Area" localSheetId="5">記入方法!$B$1:$Q$84</definedName>
    <definedName name="_xlnm.Print_Area" localSheetId="3">勤務形態一覧表!$A$1:$BI$179</definedName>
    <definedName name="_xlnm.Print_Area" localSheetId="1">利用者数実績表!$A$1:$Y$18</definedName>
    <definedName name="_xlnm.Print_Titles" localSheetId="3">勤務形態一覧表!$1:$20</definedName>
    <definedName name="シフト記号表">シフト記号表!$C$6:$C$47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22" l="1"/>
  <c r="R47" i="22"/>
  <c r="D47" i="22"/>
  <c r="Z46" i="22"/>
  <c r="X46" i="22"/>
  <c r="T46" i="22"/>
  <c r="R46" i="22"/>
  <c r="P46" i="22"/>
  <c r="N46" i="22"/>
  <c r="L46" i="22"/>
  <c r="X45" i="22"/>
  <c r="T45" i="22"/>
  <c r="R45" i="22"/>
  <c r="P45" i="22"/>
  <c r="N45" i="22"/>
  <c r="L45" i="22"/>
  <c r="L47" i="22" s="1"/>
  <c r="T44" i="22"/>
  <c r="R44" i="22"/>
  <c r="L44" i="22"/>
  <c r="D44" i="22"/>
  <c r="Z43" i="22"/>
  <c r="X43" i="22"/>
  <c r="T43" i="22"/>
  <c r="R43" i="22"/>
  <c r="P43" i="22"/>
  <c r="N43" i="22"/>
  <c r="L43" i="22"/>
  <c r="X42" i="22"/>
  <c r="T42" i="22"/>
  <c r="R42" i="22"/>
  <c r="P42" i="22"/>
  <c r="N42" i="22"/>
  <c r="L42" i="22"/>
  <c r="T41" i="22"/>
  <c r="R41" i="22"/>
  <c r="D41" i="22"/>
  <c r="T40" i="22"/>
  <c r="R40" i="22"/>
  <c r="X40" i="22" s="1"/>
  <c r="Z40" i="22" s="1"/>
  <c r="P40" i="22"/>
  <c r="N40" i="22"/>
  <c r="L40" i="22"/>
  <c r="X39" i="22"/>
  <c r="T39" i="22"/>
  <c r="R39" i="22"/>
  <c r="P39" i="22"/>
  <c r="N39" i="22"/>
  <c r="L39" i="22"/>
  <c r="D38" i="22"/>
  <c r="D37" i="22"/>
  <c r="D36" i="22"/>
  <c r="D35" i="22"/>
  <c r="D34" i="22"/>
  <c r="D33" i="22"/>
  <c r="D32" i="22"/>
  <c r="D31" i="22"/>
  <c r="D30" i="22"/>
  <c r="D29" i="22"/>
  <c r="D28" i="22"/>
  <c r="D27" i="22"/>
  <c r="D26" i="22"/>
  <c r="D25" i="22"/>
  <c r="D24" i="22"/>
  <c r="D23" i="22"/>
  <c r="T22" i="22"/>
  <c r="R22" i="22"/>
  <c r="X22" i="22" s="1"/>
  <c r="P22" i="22"/>
  <c r="N22" i="22"/>
  <c r="L22" i="22"/>
  <c r="Z22" i="22" s="1"/>
  <c r="D22" i="22"/>
  <c r="X21" i="22"/>
  <c r="Z21" i="22" s="1"/>
  <c r="T21" i="22"/>
  <c r="R21" i="22"/>
  <c r="P21" i="22"/>
  <c r="N21" i="22"/>
  <c r="L21" i="22"/>
  <c r="D21" i="22"/>
  <c r="T20" i="22"/>
  <c r="R20" i="22"/>
  <c r="X20" i="22" s="1"/>
  <c r="Z20" i="22" s="1"/>
  <c r="P20" i="22"/>
  <c r="N20" i="22"/>
  <c r="L20" i="22"/>
  <c r="D20" i="22"/>
  <c r="Z19" i="22"/>
  <c r="T19" i="22"/>
  <c r="R19" i="22"/>
  <c r="X19" i="22" s="1"/>
  <c r="P19" i="22"/>
  <c r="N19" i="22"/>
  <c r="L19" i="22"/>
  <c r="D19" i="22"/>
  <c r="X18" i="22"/>
  <c r="Z18" i="22" s="1"/>
  <c r="T18" i="22"/>
  <c r="R18" i="22"/>
  <c r="P18" i="22"/>
  <c r="N18" i="22"/>
  <c r="L18" i="22"/>
  <c r="D18" i="22"/>
  <c r="T17" i="22"/>
  <c r="R17" i="22"/>
  <c r="X17" i="22" s="1"/>
  <c r="P17" i="22"/>
  <c r="N17" i="22"/>
  <c r="L17" i="22"/>
  <c r="D17" i="22"/>
  <c r="T16" i="22"/>
  <c r="R16" i="22"/>
  <c r="X16" i="22" s="1"/>
  <c r="P16" i="22"/>
  <c r="N16" i="22"/>
  <c r="L16" i="22"/>
  <c r="D16" i="22"/>
  <c r="T15" i="22"/>
  <c r="R15" i="22"/>
  <c r="X15" i="22" s="1"/>
  <c r="P15" i="22"/>
  <c r="N15" i="22"/>
  <c r="L15" i="22"/>
  <c r="D15" i="22"/>
  <c r="T14" i="22"/>
  <c r="R14" i="22"/>
  <c r="X14" i="22" s="1"/>
  <c r="Z14" i="22" s="1"/>
  <c r="P14" i="22"/>
  <c r="N14" i="22"/>
  <c r="L14" i="22"/>
  <c r="D14" i="22"/>
  <c r="T13" i="22"/>
  <c r="R13" i="22"/>
  <c r="X13" i="22" s="1"/>
  <c r="P13" i="22"/>
  <c r="N13" i="22"/>
  <c r="L13" i="22"/>
  <c r="D13" i="22"/>
  <c r="T12" i="22"/>
  <c r="R12" i="22"/>
  <c r="X12" i="22" s="1"/>
  <c r="Z12" i="22" s="1"/>
  <c r="P12" i="22"/>
  <c r="N12" i="22"/>
  <c r="L12" i="22"/>
  <c r="D12" i="22"/>
  <c r="T11" i="22"/>
  <c r="R11" i="22"/>
  <c r="X11" i="22" s="1"/>
  <c r="Z11" i="22" s="1"/>
  <c r="P11" i="22"/>
  <c r="N11" i="22"/>
  <c r="L11" i="22"/>
  <c r="D11" i="22"/>
  <c r="Z10" i="22"/>
  <c r="T10" i="22"/>
  <c r="R10" i="22"/>
  <c r="X10" i="22" s="1"/>
  <c r="P10" i="22"/>
  <c r="N10" i="22"/>
  <c r="L10" i="22"/>
  <c r="D10" i="22"/>
  <c r="X9" i="22"/>
  <c r="T9" i="22"/>
  <c r="R9" i="22"/>
  <c r="P9" i="22"/>
  <c r="N9" i="22"/>
  <c r="L9" i="22"/>
  <c r="D9" i="22"/>
  <c r="T8" i="22"/>
  <c r="R8" i="22"/>
  <c r="X8" i="22" s="1"/>
  <c r="Z8" i="22" s="1"/>
  <c r="P8" i="22"/>
  <c r="N8" i="22"/>
  <c r="L8" i="22"/>
  <c r="D8" i="22"/>
  <c r="T7" i="22"/>
  <c r="R7" i="22"/>
  <c r="X7" i="22" s="1"/>
  <c r="Z7" i="22" s="1"/>
  <c r="P7" i="22"/>
  <c r="N7" i="22"/>
  <c r="L7" i="22"/>
  <c r="D7" i="22"/>
  <c r="Z6" i="22"/>
  <c r="X6" i="22"/>
  <c r="T6" i="22"/>
  <c r="R6" i="22"/>
  <c r="L6" i="22"/>
  <c r="D6" i="22"/>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G170"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V169" i="20"/>
  <c r="U169" i="20"/>
  <c r="F169"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G167"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V166" i="20"/>
  <c r="U166" i="20"/>
  <c r="F166"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G164"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AZ163" i="20" s="1"/>
  <c r="BB163" i="20" s="1"/>
  <c r="Z163" i="20"/>
  <c r="Y163" i="20"/>
  <c r="X163" i="20"/>
  <c r="W163" i="20"/>
  <c r="V163" i="20"/>
  <c r="U163" i="20"/>
  <c r="F163"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V161" i="20"/>
  <c r="U161" i="20"/>
  <c r="G161"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V160" i="20"/>
  <c r="U160" i="20"/>
  <c r="F160"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G158"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AZ157" i="20" s="1"/>
  <c r="BB157" i="20" s="1"/>
  <c r="Z157" i="20"/>
  <c r="Y157" i="20"/>
  <c r="X157" i="20"/>
  <c r="W157" i="20"/>
  <c r="V157" i="20"/>
  <c r="U157" i="20"/>
  <c r="F157"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G155"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F154"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G152"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AZ151" i="20" s="1"/>
  <c r="BB151" i="20" s="1"/>
  <c r="W151" i="20"/>
  <c r="V151" i="20"/>
  <c r="U151" i="20"/>
  <c r="F151"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G149"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F148"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AZ146" i="20" s="1"/>
  <c r="BB146" i="20" s="1"/>
  <c r="Z146" i="20"/>
  <c r="Y146" i="20"/>
  <c r="X146" i="20"/>
  <c r="W146" i="20"/>
  <c r="V146" i="20"/>
  <c r="U146" i="20"/>
  <c r="G146"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F145"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G143"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F142"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G140"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V139" i="20"/>
  <c r="AZ139" i="20" s="1"/>
  <c r="BB139" i="20" s="1"/>
  <c r="U139" i="20"/>
  <c r="F139"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G137"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F136"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Z134" i="20" s="1"/>
  <c r="BB134" i="20" s="1"/>
  <c r="AA134" i="20"/>
  <c r="Z134" i="20"/>
  <c r="Y134" i="20"/>
  <c r="X134" i="20"/>
  <c r="W134" i="20"/>
  <c r="V134" i="20"/>
  <c r="U134" i="20"/>
  <c r="G134"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AZ133" i="20" s="1"/>
  <c r="BB133" i="20" s="1"/>
  <c r="Y133" i="20"/>
  <c r="X133" i="20"/>
  <c r="W133" i="20"/>
  <c r="V133" i="20"/>
  <c r="U133" i="20"/>
  <c r="F133"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AZ131" i="20" s="1"/>
  <c r="BB131" i="20" s="1"/>
  <c r="G131"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F130"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G128"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AZ127" i="20" s="1"/>
  <c r="BB127" i="20" s="1"/>
  <c r="W127" i="20"/>
  <c r="V127" i="20"/>
  <c r="U127" i="20"/>
  <c r="F127"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G125"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F124"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G122"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F121"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Z119" i="20" s="1"/>
  <c r="BB119" i="20" s="1"/>
  <c r="AA119" i="20"/>
  <c r="Z119" i="20"/>
  <c r="Y119" i="20"/>
  <c r="X119" i="20"/>
  <c r="W119" i="20"/>
  <c r="V119" i="20"/>
  <c r="U119" i="20"/>
  <c r="G119"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F118"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G116"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AZ115" i="20" s="1"/>
  <c r="BB115" i="20" s="1"/>
  <c r="V115" i="20"/>
  <c r="U115" i="20"/>
  <c r="F115"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G113"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F112"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V110" i="20"/>
  <c r="U110" i="20"/>
  <c r="G110"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AZ109" i="20" s="1"/>
  <c r="BB109" i="20" s="1"/>
  <c r="Z109" i="20"/>
  <c r="Y109" i="20"/>
  <c r="X109" i="20"/>
  <c r="W109" i="20"/>
  <c r="V109" i="20"/>
  <c r="U109" i="20"/>
  <c r="F109"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G107"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F106"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G104"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AZ103" i="20" s="1"/>
  <c r="BB103" i="20" s="1"/>
  <c r="F103"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G101"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F100"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G98"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F97"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AZ95" i="20" s="1"/>
  <c r="BB95" i="20" s="1"/>
  <c r="Z95" i="20"/>
  <c r="Y95" i="20"/>
  <c r="X95" i="20"/>
  <c r="W95" i="20"/>
  <c r="V95" i="20"/>
  <c r="U95" i="20"/>
  <c r="G95"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F94"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G92"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F91" i="20"/>
  <c r="AI175" i="20" s="1"/>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G89"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Z88" i="20" s="1"/>
  <c r="BB88" i="20" s="1"/>
  <c r="AA88" i="20"/>
  <c r="Z88" i="20"/>
  <c r="Y88" i="20"/>
  <c r="X88" i="20"/>
  <c r="W88" i="20"/>
  <c r="V88" i="20"/>
  <c r="U88" i="20"/>
  <c r="F88"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G86"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F85"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G83"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F82"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G80"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F79"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G77"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AZ76" i="20" s="1"/>
  <c r="BB76" i="20" s="1"/>
  <c r="Z76" i="20"/>
  <c r="Y76" i="20"/>
  <c r="X76" i="20"/>
  <c r="W76" i="20"/>
  <c r="V76" i="20"/>
  <c r="U76" i="20"/>
  <c r="F76"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G74"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F73"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AZ71" i="20" s="1"/>
  <c r="BB71" i="20" s="1"/>
  <c r="G71"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Z70" i="20" s="1"/>
  <c r="BB70" i="20" s="1"/>
  <c r="AA70" i="20"/>
  <c r="Z70" i="20"/>
  <c r="Y70" i="20"/>
  <c r="X70" i="20"/>
  <c r="W70" i="20"/>
  <c r="V70" i="20"/>
  <c r="U70" i="20"/>
  <c r="F70"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G68"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AZ67" i="20" s="1"/>
  <c r="BB67" i="20" s="1"/>
  <c r="U67" i="20"/>
  <c r="F67"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G65"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AZ64" i="20" s="1"/>
  <c r="BB64" i="20" s="1"/>
  <c r="U64" i="20"/>
  <c r="F64"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G62" i="20"/>
  <c r="AT177" i="20" s="1"/>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F61"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G59"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F58"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AZ56" i="20" s="1"/>
  <c r="BB56" i="20" s="1"/>
  <c r="Z56" i="20"/>
  <c r="Y56" i="20"/>
  <c r="X56" i="20"/>
  <c r="W56" i="20"/>
  <c r="V56" i="20"/>
  <c r="U56" i="20"/>
  <c r="G56"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F55"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G53"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F52" i="20"/>
  <c r="B52" i="20"/>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G50"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AZ49" i="20" s="1"/>
  <c r="BB49" i="20" s="1"/>
  <c r="Z49" i="20"/>
  <c r="Y49" i="20"/>
  <c r="X49" i="20"/>
  <c r="W49" i="20"/>
  <c r="V49" i="20"/>
  <c r="U49" i="20"/>
  <c r="F49"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AZ47" i="20" s="1"/>
  <c r="BB47" i="20" s="1"/>
  <c r="W47" i="20"/>
  <c r="V47" i="20"/>
  <c r="U47" i="20"/>
  <c r="G47"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F46"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AZ44" i="20" s="1"/>
  <c r="BB44" i="20" s="1"/>
  <c r="G44"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F43"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G41"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AZ40" i="20" s="1"/>
  <c r="BB40" i="20" s="1"/>
  <c r="F40"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G38"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F37" i="20"/>
  <c r="B37" i="20"/>
  <c r="B40" i="20" s="1"/>
  <c r="B43" i="20" s="1"/>
  <c r="B46" i="20" s="1"/>
  <c r="B49" i="20" s="1"/>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AZ35" i="20" s="1"/>
  <c r="BB35" i="20" s="1"/>
  <c r="W35" i="20"/>
  <c r="V35" i="20"/>
  <c r="U35" i="20"/>
  <c r="G35"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F34"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G32"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F31" i="20"/>
  <c r="B31" i="20"/>
  <c r="B34" i="20" s="1"/>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AZ29" i="20" s="1"/>
  <c r="BB29" i="20" s="1"/>
  <c r="G29"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AZ28" i="20" s="1"/>
  <c r="BB28" i="20" s="1"/>
  <c r="F28"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AZ26" i="20" s="1"/>
  <c r="BB26" i="20" s="1"/>
  <c r="W26" i="20"/>
  <c r="V26" i="20"/>
  <c r="U26" i="20"/>
  <c r="G26"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F25" i="20"/>
  <c r="B25" i="20"/>
  <c r="B28" i="20" s="1"/>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G23"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AZ22" i="20" s="1"/>
  <c r="BB22" i="20" s="1"/>
  <c r="Z22" i="20"/>
  <c r="Y22" i="20"/>
  <c r="X22" i="20"/>
  <c r="W22" i="20"/>
  <c r="V22" i="20"/>
  <c r="U22" i="20"/>
  <c r="F22" i="20"/>
  <c r="AP19" i="20"/>
  <c r="AP20" i="20" s="1"/>
  <c r="AN19" i="20"/>
  <c r="AN20" i="20" s="1"/>
  <c r="AM19" i="20"/>
  <c r="AM20" i="20" s="1"/>
  <c r="AA19" i="20"/>
  <c r="AA20" i="20" s="1"/>
  <c r="Z19" i="20"/>
  <c r="Z20" i="20" s="1"/>
  <c r="Y19" i="20"/>
  <c r="Y20" i="20" s="1"/>
  <c r="AY18" i="20"/>
  <c r="AY19" i="20" s="1"/>
  <c r="AY20" i="20" s="1"/>
  <c r="AX18" i="20"/>
  <c r="AX19" i="20" s="1"/>
  <c r="AX20" i="20" s="1"/>
  <c r="AW18" i="20"/>
  <c r="AW19" i="20" s="1"/>
  <c r="AW20" i="20" s="1"/>
  <c r="AZ16" i="20"/>
  <c r="AD2" i="20"/>
  <c r="AL19" i="20" s="1"/>
  <c r="AL20" i="20" s="1"/>
  <c r="AR19" i="20" l="1"/>
  <c r="AR20" i="20" s="1"/>
  <c r="AC19" i="20"/>
  <c r="AC20" i="20" s="1"/>
  <c r="AQ19" i="20"/>
  <c r="AQ20" i="20" s="1"/>
  <c r="BC8" i="20"/>
  <c r="AD19" i="20"/>
  <c r="AD20" i="20" s="1"/>
  <c r="AE19" i="20"/>
  <c r="AE20" i="20" s="1"/>
  <c r="AS19" i="20"/>
  <c r="AS20" i="20" s="1"/>
  <c r="AF19" i="20"/>
  <c r="AF20" i="20" s="1"/>
  <c r="AT19" i="20"/>
  <c r="AT20" i="20" s="1"/>
  <c r="AG19" i="20"/>
  <c r="AG20" i="20" s="1"/>
  <c r="AV19" i="20"/>
  <c r="AV20" i="20" s="1"/>
  <c r="AH19" i="20"/>
  <c r="AH20" i="20" s="1"/>
  <c r="U19" i="20"/>
  <c r="U20" i="20" s="1"/>
  <c r="AJ19" i="20"/>
  <c r="AJ20" i="20" s="1"/>
  <c r="V19" i="20"/>
  <c r="V20" i="20" s="1"/>
  <c r="AK19" i="20"/>
  <c r="AK20" i="20" s="1"/>
  <c r="X19" i="20"/>
  <c r="X20" i="20" s="1"/>
  <c r="AZ107" i="20"/>
  <c r="BB107" i="20" s="1"/>
  <c r="AZ166" i="20"/>
  <c r="BB166" i="20" s="1"/>
  <c r="X176" i="20"/>
  <c r="AU177" i="20"/>
  <c r="AK176" i="20"/>
  <c r="AZ86" i="20"/>
  <c r="BB86" i="20" s="1"/>
  <c r="AM175" i="20"/>
  <c r="AH176" i="20"/>
  <c r="AX175" i="20"/>
  <c r="AZ170" i="20"/>
  <c r="BB170" i="20" s="1"/>
  <c r="AZ148" i="20"/>
  <c r="BB148" i="20" s="1"/>
  <c r="AZ137" i="20"/>
  <c r="BB137" i="20" s="1"/>
  <c r="AI176" i="20"/>
  <c r="X47" i="22"/>
  <c r="Z47" i="22" s="1"/>
  <c r="Z45" i="22"/>
  <c r="AZ61" i="20"/>
  <c r="BB61" i="20" s="1"/>
  <c r="AL176" i="20"/>
  <c r="AT176" i="20"/>
  <c r="AY177" i="20"/>
  <c r="AD177" i="20"/>
  <c r="AI177" i="20"/>
  <c r="Y177" i="20"/>
  <c r="AX177" i="20"/>
  <c r="W177" i="20"/>
  <c r="AC177" i="20"/>
  <c r="AB177" i="20"/>
  <c r="AW177" i="20"/>
  <c r="AZ32" i="20"/>
  <c r="BB32" i="20" s="1"/>
  <c r="AZ65" i="20"/>
  <c r="BB65" i="20" s="1"/>
  <c r="AZ124" i="20"/>
  <c r="BB124" i="20" s="1"/>
  <c r="AZ136" i="20"/>
  <c r="BB136" i="20" s="1"/>
  <c r="AH177" i="20"/>
  <c r="AY176" i="20"/>
  <c r="AX176" i="20"/>
  <c r="AT175" i="20"/>
  <c r="AU175" i="20"/>
  <c r="AV176" i="20"/>
  <c r="AS175" i="20"/>
  <c r="AU176" i="20"/>
  <c r="AQ175" i="20"/>
  <c r="AZ55" i="20"/>
  <c r="BB55" i="20" s="1"/>
  <c r="AZ59" i="20"/>
  <c r="BB59" i="20" s="1"/>
  <c r="AZ98" i="20"/>
  <c r="BB98" i="20" s="1"/>
  <c r="AZ113" i="20"/>
  <c r="BB113" i="20" s="1"/>
  <c r="AZ118" i="20"/>
  <c r="BB118" i="20" s="1"/>
  <c r="AK177" i="20"/>
  <c r="AZ53" i="20"/>
  <c r="BB53" i="20" s="1"/>
  <c r="AZ128" i="20"/>
  <c r="BB128" i="20" s="1"/>
  <c r="AZ161" i="20"/>
  <c r="BB161" i="20" s="1"/>
  <c r="AC175" i="20"/>
  <c r="AN177" i="20"/>
  <c r="AZ34" i="20"/>
  <c r="BB34" i="20" s="1"/>
  <c r="AZ130" i="20"/>
  <c r="BB130" i="20" s="1"/>
  <c r="AZ38" i="20"/>
  <c r="BB38" i="20" s="1"/>
  <c r="W175" i="20"/>
  <c r="AA175" i="20"/>
  <c r="AZ97" i="20"/>
  <c r="BB97" i="20" s="1"/>
  <c r="AZ167" i="20"/>
  <c r="BB167" i="20" s="1"/>
  <c r="AD175" i="20"/>
  <c r="AQ177" i="20"/>
  <c r="AZ79" i="20"/>
  <c r="BB79" i="20" s="1"/>
  <c r="AZ91" i="20"/>
  <c r="BB91" i="20" s="1"/>
  <c r="AZ25" i="20"/>
  <c r="BB25" i="20" s="1"/>
  <c r="AZ85" i="20"/>
  <c r="BB85" i="20" s="1"/>
  <c r="AZ143" i="20"/>
  <c r="BB143" i="20" s="1"/>
  <c r="AZ154" i="20"/>
  <c r="BB154" i="20" s="1"/>
  <c r="AZ23" i="20"/>
  <c r="BB23" i="20" s="1"/>
  <c r="AZ46" i="20"/>
  <c r="BB46" i="20" s="1"/>
  <c r="AZ52" i="20"/>
  <c r="BB52" i="20" s="1"/>
  <c r="AZ83" i="20"/>
  <c r="BB83" i="20" s="1"/>
  <c r="AG176" i="20"/>
  <c r="AZ37" i="20"/>
  <c r="BB37" i="20" s="1"/>
  <c r="AZ58" i="20"/>
  <c r="BB58" i="20" s="1"/>
  <c r="AZ100" i="20"/>
  <c r="BB100" i="20" s="1"/>
  <c r="AZ106" i="20"/>
  <c r="BB106" i="20" s="1"/>
  <c r="AZ43" i="20"/>
  <c r="BB43" i="20" s="1"/>
  <c r="AZ104" i="20"/>
  <c r="BB104" i="20" s="1"/>
  <c r="AZ112" i="20"/>
  <c r="BB112" i="20" s="1"/>
  <c r="AZ122" i="20"/>
  <c r="BB122" i="20" s="1"/>
  <c r="AZ140" i="20"/>
  <c r="BB140" i="20" s="1"/>
  <c r="Z9" i="22"/>
  <c r="X44" i="22"/>
  <c r="Z44" i="22" s="1"/>
  <c r="Z42" i="22"/>
  <c r="AZ50" i="20"/>
  <c r="BB50" i="20" s="1"/>
  <c r="AZ62" i="20"/>
  <c r="BB62" i="20" s="1"/>
  <c r="Z13" i="22"/>
  <c r="Z15" i="22"/>
  <c r="Z17" i="22"/>
  <c r="AQ176" i="20"/>
  <c r="Z176" i="20"/>
  <c r="AP176" i="20"/>
  <c r="Y176" i="20"/>
  <c r="AP175" i="20"/>
  <c r="Z175" i="20"/>
  <c r="AW176" i="20"/>
  <c r="AD176" i="20"/>
  <c r="AO175" i="20"/>
  <c r="AS176" i="20"/>
  <c r="U176" i="20"/>
  <c r="AZ176" i="20" s="1"/>
  <c r="AG175" i="20"/>
  <c r="AM176" i="20"/>
  <c r="AY175" i="20"/>
  <c r="AF175" i="20"/>
  <c r="AJ176" i="20"/>
  <c r="AR175" i="20"/>
  <c r="AE176" i="20"/>
  <c r="AH175" i="20"/>
  <c r="AA176" i="20"/>
  <c r="AE175" i="20"/>
  <c r="AZ92" i="20"/>
  <c r="BB92" i="20" s="1"/>
  <c r="AZ110" i="20"/>
  <c r="BB110" i="20" s="1"/>
  <c r="AZ121" i="20"/>
  <c r="BB121" i="20" s="1"/>
  <c r="AZ155" i="20"/>
  <c r="BB155" i="20" s="1"/>
  <c r="V175" i="20"/>
  <c r="W176" i="20"/>
  <c r="AR176" i="20"/>
  <c r="AZ68" i="20"/>
  <c r="BB68" i="20" s="1"/>
  <c r="AZ82" i="20"/>
  <c r="BB82" i="20" s="1"/>
  <c r="AZ164" i="20"/>
  <c r="BB164" i="20" s="1"/>
  <c r="AZ31" i="20"/>
  <c r="BB31" i="20" s="1"/>
  <c r="AZ74" i="20"/>
  <c r="BB74" i="20" s="1"/>
  <c r="AZ158" i="20"/>
  <c r="BB158" i="20" s="1"/>
  <c r="AZ89" i="20"/>
  <c r="BB89" i="20" s="1"/>
  <c r="AZ142" i="20"/>
  <c r="BB142" i="20" s="1"/>
  <c r="AZ169" i="20"/>
  <c r="BB169" i="20" s="1"/>
  <c r="AV177" i="20"/>
  <c r="AJ177" i="20"/>
  <c r="X177" i="20"/>
  <c r="AS177" i="20"/>
  <c r="AG177" i="20"/>
  <c r="U177" i="20"/>
  <c r="AR177" i="20"/>
  <c r="AF177" i="20"/>
  <c r="AP177" i="20"/>
  <c r="AA177" i="20"/>
  <c r="AO177" i="20"/>
  <c r="Z177" i="20"/>
  <c r="AL177" i="20"/>
  <c r="V177" i="20"/>
  <c r="AZ73" i="20"/>
  <c r="BB73" i="20" s="1"/>
  <c r="AZ80" i="20"/>
  <c r="BB80" i="20" s="1"/>
  <c r="AE177" i="20"/>
  <c r="AZ41" i="20"/>
  <c r="BB41" i="20" s="1"/>
  <c r="AZ94" i="20"/>
  <c r="BB94" i="20" s="1"/>
  <c r="AZ116" i="20"/>
  <c r="BB116" i="20" s="1"/>
  <c r="AZ145" i="20"/>
  <c r="BB145" i="20" s="1"/>
  <c r="AZ152" i="20"/>
  <c r="BB152" i="20" s="1"/>
  <c r="AZ160" i="20"/>
  <c r="BB160" i="20" s="1"/>
  <c r="AM177" i="20"/>
  <c r="Z16" i="22"/>
  <c r="L41" i="22"/>
  <c r="AU19" i="20"/>
  <c r="AU20" i="20" s="1"/>
  <c r="AI19" i="20"/>
  <c r="AI20" i="20" s="1"/>
  <c r="W19" i="20"/>
  <c r="W20" i="20" s="1"/>
  <c r="AB19" i="20"/>
  <c r="AB20" i="20" s="1"/>
  <c r="AO19" i="20"/>
  <c r="AO20" i="20" s="1"/>
  <c r="AZ77" i="20"/>
  <c r="BB77" i="20" s="1"/>
  <c r="AZ101" i="20"/>
  <c r="BB101" i="20" s="1"/>
  <c r="AZ125" i="20"/>
  <c r="BB125" i="20" s="1"/>
  <c r="AZ149" i="20"/>
  <c r="BB149" i="20" s="1"/>
  <c r="U175" i="20"/>
  <c r="AL175" i="20"/>
  <c r="V176" i="20"/>
  <c r="X41" i="22"/>
  <c r="Z41" i="22" s="1"/>
  <c r="Z39" i="22"/>
  <c r="X175" i="20"/>
  <c r="AJ175" i="20"/>
  <c r="AV175" i="20"/>
  <c r="AB176" i="20"/>
  <c r="AN176" i="20"/>
  <c r="Y175" i="20"/>
  <c r="AK175" i="20"/>
  <c r="AW175" i="20"/>
  <c r="AC176" i="20"/>
  <c r="AO176" i="20"/>
  <c r="AB175" i="20"/>
  <c r="AN175" i="20"/>
  <c r="AF176" i="20"/>
  <c r="AZ177" i="20" l="1"/>
  <c r="AZ175" i="20"/>
  <c r="V82" i="1" l="1"/>
  <c r="V83" i="1"/>
  <c r="V84" i="1"/>
  <c r="V85" i="1"/>
  <c r="V86" i="1"/>
</calcChain>
</file>

<file path=xl/sharedStrings.xml><?xml version="1.0" encoding="utf-8"?>
<sst xmlns="http://schemas.openxmlformats.org/spreadsheetml/2006/main" count="2103" uniqueCount="1023">
  <si>
    <t>省令第34号第79条第2項</t>
    <rPh sb="0" eb="2">
      <t>ショウレイ</t>
    </rPh>
    <rPh sb="2" eb="3">
      <t>ダイ</t>
    </rPh>
    <rPh sb="5" eb="6">
      <t>ゴウ</t>
    </rPh>
    <rPh sb="6" eb="7">
      <t>ダイ</t>
    </rPh>
    <rPh sb="9" eb="10">
      <t>ジョウ</t>
    </rPh>
    <rPh sb="10" eb="11">
      <t>ダイ</t>
    </rPh>
    <rPh sb="12" eb="13">
      <t>コウ</t>
    </rPh>
    <phoneticPr fontId="12"/>
  </si>
  <si>
    <t>省令第34号第79条第3項</t>
    <rPh sb="0" eb="2">
      <t>ショウレイ</t>
    </rPh>
    <rPh sb="2" eb="3">
      <t>ダイ</t>
    </rPh>
    <rPh sb="5" eb="6">
      <t>ゴウ</t>
    </rPh>
    <rPh sb="6" eb="7">
      <t>ダイ</t>
    </rPh>
    <rPh sb="9" eb="10">
      <t>ジョウ</t>
    </rPh>
    <rPh sb="10" eb="11">
      <t>ダイ</t>
    </rPh>
    <rPh sb="12" eb="13">
      <t>コウ</t>
    </rPh>
    <phoneticPr fontId="12"/>
  </si>
  <si>
    <t>省令第34号第69条第1項</t>
    <rPh sb="0" eb="2">
      <t>ショウレイ</t>
    </rPh>
    <rPh sb="2" eb="3">
      <t>ダイ</t>
    </rPh>
    <rPh sb="5" eb="6">
      <t>ゴウ</t>
    </rPh>
    <rPh sb="6" eb="7">
      <t>ダイ</t>
    </rPh>
    <rPh sb="9" eb="10">
      <t>ジョウ</t>
    </rPh>
    <rPh sb="10" eb="11">
      <t>ダイ</t>
    </rPh>
    <rPh sb="12" eb="13">
      <t>コウ</t>
    </rPh>
    <phoneticPr fontId="12"/>
  </si>
  <si>
    <t>省令第34号第69条第2項</t>
    <rPh sb="0" eb="2">
      <t>ショウレイ</t>
    </rPh>
    <rPh sb="2" eb="3">
      <t>ダイ</t>
    </rPh>
    <rPh sb="5" eb="6">
      <t>ゴウ</t>
    </rPh>
    <rPh sb="6" eb="7">
      <t>ダイ</t>
    </rPh>
    <rPh sb="9" eb="10">
      <t>ジョウ</t>
    </rPh>
    <rPh sb="10" eb="11">
      <t>ダイ</t>
    </rPh>
    <rPh sb="12" eb="13">
      <t>コウ</t>
    </rPh>
    <phoneticPr fontId="12"/>
  </si>
  <si>
    <t>省令第34号第69条第3項</t>
    <rPh sb="0" eb="2">
      <t>ショウレイ</t>
    </rPh>
    <rPh sb="2" eb="3">
      <t>ダイ</t>
    </rPh>
    <rPh sb="5" eb="6">
      <t>ゴウ</t>
    </rPh>
    <rPh sb="6" eb="7">
      <t>ダイ</t>
    </rPh>
    <rPh sb="9" eb="10">
      <t>ジョウ</t>
    </rPh>
    <rPh sb="10" eb="11">
      <t>ダイ</t>
    </rPh>
    <rPh sb="12" eb="13">
      <t>コウ</t>
    </rPh>
    <phoneticPr fontId="12"/>
  </si>
  <si>
    <t>省令第34号第53条第1項</t>
    <rPh sb="0" eb="2">
      <t>ショウレイ</t>
    </rPh>
    <rPh sb="2" eb="3">
      <t>ダイ</t>
    </rPh>
    <rPh sb="5" eb="6">
      <t>ゴウ</t>
    </rPh>
    <rPh sb="6" eb="7">
      <t>ダイ</t>
    </rPh>
    <rPh sb="9" eb="10">
      <t>ジョウ</t>
    </rPh>
    <rPh sb="10" eb="11">
      <t>ダイ</t>
    </rPh>
    <rPh sb="12" eb="13">
      <t>コウ</t>
    </rPh>
    <phoneticPr fontId="12"/>
  </si>
  <si>
    <t>省令第34号第53条第2項</t>
    <rPh sb="0" eb="2">
      <t>ショウレイ</t>
    </rPh>
    <rPh sb="2" eb="3">
      <t>ダイ</t>
    </rPh>
    <rPh sb="5" eb="6">
      <t>ゴウ</t>
    </rPh>
    <rPh sb="6" eb="7">
      <t>ダイ</t>
    </rPh>
    <rPh sb="9" eb="10">
      <t>ジョウ</t>
    </rPh>
    <rPh sb="10" eb="11">
      <t>ダイ</t>
    </rPh>
    <rPh sb="12" eb="13">
      <t>コウ</t>
    </rPh>
    <phoneticPr fontId="12"/>
  </si>
  <si>
    <t>省令第34号第82条</t>
    <rPh sb="0" eb="2">
      <t>ショウレイ</t>
    </rPh>
    <rPh sb="2" eb="3">
      <t>ダイ</t>
    </rPh>
    <rPh sb="5" eb="6">
      <t>ゴウ</t>
    </rPh>
    <rPh sb="6" eb="7">
      <t>ダイ</t>
    </rPh>
    <rPh sb="9" eb="10">
      <t>ジョウ</t>
    </rPh>
    <phoneticPr fontId="12"/>
  </si>
  <si>
    <t>省令第34号第34条第3項</t>
    <rPh sb="0" eb="2">
      <t>ショウレイ</t>
    </rPh>
    <rPh sb="2" eb="3">
      <t>ダイ</t>
    </rPh>
    <rPh sb="5" eb="6">
      <t>ゴウ</t>
    </rPh>
    <rPh sb="6" eb="7">
      <t>ダイ</t>
    </rPh>
    <rPh sb="9" eb="10">
      <t>ジョウ</t>
    </rPh>
    <rPh sb="10" eb="11">
      <t>ダイ</t>
    </rPh>
    <rPh sb="12" eb="13">
      <t>コウ</t>
    </rPh>
    <phoneticPr fontId="12"/>
  </si>
  <si>
    <t>開設年月日</t>
    <rPh sb="0" eb="2">
      <t>カイセツ</t>
    </rPh>
    <rPh sb="2" eb="5">
      <t>ネンガッピ</t>
    </rPh>
    <phoneticPr fontId="12"/>
  </si>
  <si>
    <t>年</t>
    <rPh sb="0" eb="1">
      <t>ネン</t>
    </rPh>
    <phoneticPr fontId="12"/>
  </si>
  <si>
    <t>月</t>
    <rPh sb="0" eb="1">
      <t>ガツ</t>
    </rPh>
    <phoneticPr fontId="12"/>
  </si>
  <si>
    <t>日</t>
    <rPh sb="0" eb="1">
      <t>ニチ</t>
    </rPh>
    <phoneticPr fontId="12"/>
  </si>
  <si>
    <t>省令第34号第55条第1項</t>
    <rPh sb="0" eb="2">
      <t>ショウレイ</t>
    </rPh>
    <rPh sb="2" eb="3">
      <t>ダイ</t>
    </rPh>
    <rPh sb="5" eb="6">
      <t>ゴウ</t>
    </rPh>
    <rPh sb="6" eb="7">
      <t>ダイ</t>
    </rPh>
    <rPh sb="9" eb="10">
      <t>ジョウ</t>
    </rPh>
    <rPh sb="10" eb="11">
      <t>ダイ</t>
    </rPh>
    <rPh sb="12" eb="13">
      <t>コウ</t>
    </rPh>
    <phoneticPr fontId="12"/>
  </si>
  <si>
    <t>老計発第0331004号第3の二の3(6)①</t>
    <rPh sb="0" eb="1">
      <t>ロウ</t>
    </rPh>
    <rPh sb="1" eb="2">
      <t>ケイ</t>
    </rPh>
    <rPh sb="2" eb="3">
      <t>ハツ</t>
    </rPh>
    <rPh sb="3" eb="4">
      <t>ダイ</t>
    </rPh>
    <rPh sb="11" eb="12">
      <t>ゴウ</t>
    </rPh>
    <rPh sb="12" eb="13">
      <t>ダイ</t>
    </rPh>
    <rPh sb="15" eb="16">
      <t>2</t>
    </rPh>
    <phoneticPr fontId="12"/>
  </si>
  <si>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12"/>
  </si>
  <si>
    <t>平成11年省令第38号第13条第8項</t>
    <rPh sb="5" eb="7">
      <t>ショウレイ</t>
    </rPh>
    <rPh sb="7" eb="8">
      <t>ダイ</t>
    </rPh>
    <rPh sb="10" eb="11">
      <t>ゴウ</t>
    </rPh>
    <rPh sb="11" eb="12">
      <t>ダイ</t>
    </rPh>
    <rPh sb="14" eb="15">
      <t>ジョウ</t>
    </rPh>
    <rPh sb="15" eb="16">
      <t>ダイ</t>
    </rPh>
    <rPh sb="17" eb="18">
      <t>コウ</t>
    </rPh>
    <phoneticPr fontId="12"/>
  </si>
  <si>
    <t>平成11年省令第38号第13条第9項</t>
    <rPh sb="5" eb="7">
      <t>ショウレイ</t>
    </rPh>
    <rPh sb="7" eb="8">
      <t>ダイ</t>
    </rPh>
    <rPh sb="10" eb="11">
      <t>ゴウ</t>
    </rPh>
    <rPh sb="11" eb="12">
      <t>ダイ</t>
    </rPh>
    <rPh sb="14" eb="15">
      <t>ジョウ</t>
    </rPh>
    <rPh sb="15" eb="16">
      <t>ダイ</t>
    </rPh>
    <rPh sb="17" eb="18">
      <t>コウ</t>
    </rPh>
    <phoneticPr fontId="12"/>
  </si>
  <si>
    <t>平成11年省令第38号第13条第10・11項</t>
    <rPh sb="5" eb="7">
      <t>ショウレイ</t>
    </rPh>
    <rPh sb="7" eb="8">
      <t>ダイ</t>
    </rPh>
    <rPh sb="10" eb="11">
      <t>ゴウ</t>
    </rPh>
    <rPh sb="11" eb="12">
      <t>ダイ</t>
    </rPh>
    <rPh sb="14" eb="15">
      <t>ジョウ</t>
    </rPh>
    <rPh sb="15" eb="16">
      <t>ダイ</t>
    </rPh>
    <rPh sb="21" eb="22">
      <t>コウ</t>
    </rPh>
    <phoneticPr fontId="12"/>
  </si>
  <si>
    <t>平成11年老企第22号3(7)⑩</t>
    <rPh sb="0" eb="2">
      <t>ヘイセイ</t>
    </rPh>
    <rPh sb="4" eb="5">
      <t>ネン</t>
    </rPh>
    <rPh sb="5" eb="6">
      <t>ロウ</t>
    </rPh>
    <rPh sb="6" eb="7">
      <t>クワダ</t>
    </rPh>
    <rPh sb="7" eb="8">
      <t>ダイ</t>
    </rPh>
    <rPh sb="10" eb="11">
      <t>ゴウ</t>
    </rPh>
    <phoneticPr fontId="12"/>
  </si>
  <si>
    <t>平成11年省令第38号第13条第15項</t>
    <rPh sb="5" eb="7">
      <t>ショウレイ</t>
    </rPh>
    <rPh sb="7" eb="8">
      <t>ダイ</t>
    </rPh>
    <rPh sb="10" eb="11">
      <t>ゴウ</t>
    </rPh>
    <rPh sb="11" eb="12">
      <t>ダイ</t>
    </rPh>
    <rPh sb="14" eb="15">
      <t>ジョウ</t>
    </rPh>
    <rPh sb="15" eb="16">
      <t>ダイ</t>
    </rPh>
    <rPh sb="18" eb="19">
      <t>コウ</t>
    </rPh>
    <phoneticPr fontId="12"/>
  </si>
  <si>
    <t>平成11年省令第38号第13条第16項</t>
    <rPh sb="5" eb="7">
      <t>ショウレイ</t>
    </rPh>
    <rPh sb="7" eb="8">
      <t>ダイ</t>
    </rPh>
    <rPh sb="10" eb="11">
      <t>ゴウ</t>
    </rPh>
    <rPh sb="11" eb="12">
      <t>ダイ</t>
    </rPh>
    <rPh sb="14" eb="15">
      <t>ジョウ</t>
    </rPh>
    <rPh sb="15" eb="16">
      <t>ダイ</t>
    </rPh>
    <rPh sb="18" eb="19">
      <t>コウ</t>
    </rPh>
    <phoneticPr fontId="12"/>
  </si>
  <si>
    <t>平成11年省令第38号第13条第18項</t>
    <rPh sb="5" eb="7">
      <t>ショウレイ</t>
    </rPh>
    <rPh sb="7" eb="8">
      <t>ダイ</t>
    </rPh>
    <rPh sb="10" eb="11">
      <t>ゴウ</t>
    </rPh>
    <rPh sb="11" eb="12">
      <t>ダイ</t>
    </rPh>
    <rPh sb="14" eb="15">
      <t>ジョウ</t>
    </rPh>
    <rPh sb="15" eb="16">
      <t>ダイ</t>
    </rPh>
    <rPh sb="18" eb="19">
      <t>コウ</t>
    </rPh>
    <phoneticPr fontId="12"/>
  </si>
  <si>
    <t>平成11年省令第38号第13条第19項</t>
    <rPh sb="5" eb="7">
      <t>ショウレイ</t>
    </rPh>
    <rPh sb="7" eb="8">
      <t>ダイ</t>
    </rPh>
    <rPh sb="10" eb="11">
      <t>ゴウ</t>
    </rPh>
    <rPh sb="11" eb="12">
      <t>ダイ</t>
    </rPh>
    <rPh sb="14" eb="15">
      <t>ジョウ</t>
    </rPh>
    <rPh sb="15" eb="16">
      <t>ダイ</t>
    </rPh>
    <rPh sb="18" eb="19">
      <t>コウ</t>
    </rPh>
    <phoneticPr fontId="12"/>
  </si>
  <si>
    <t>平成11年省令第38号第13条第21項</t>
    <rPh sb="5" eb="7">
      <t>ショウレイ</t>
    </rPh>
    <rPh sb="7" eb="8">
      <t>ダイ</t>
    </rPh>
    <rPh sb="10" eb="11">
      <t>ゴウ</t>
    </rPh>
    <rPh sb="11" eb="12">
      <t>ダイ</t>
    </rPh>
    <rPh sb="14" eb="15">
      <t>ジョウ</t>
    </rPh>
    <rPh sb="15" eb="16">
      <t>ダイ</t>
    </rPh>
    <rPh sb="18" eb="19">
      <t>コウ</t>
    </rPh>
    <phoneticPr fontId="12"/>
  </si>
  <si>
    <t>平成11年老企第22号3(7)⑳</t>
    <rPh sb="0" eb="2">
      <t>ヘイセイ</t>
    </rPh>
    <rPh sb="4" eb="5">
      <t>ネン</t>
    </rPh>
    <rPh sb="5" eb="6">
      <t>ロウ</t>
    </rPh>
    <rPh sb="6" eb="7">
      <t>クワダ</t>
    </rPh>
    <rPh sb="7" eb="8">
      <t>ダイ</t>
    </rPh>
    <rPh sb="10" eb="11">
      <t>ゴウ</t>
    </rPh>
    <phoneticPr fontId="12"/>
  </si>
  <si>
    <t>平成11年省令第38号第13条第22項</t>
    <rPh sb="5" eb="7">
      <t>ショウレイ</t>
    </rPh>
    <rPh sb="7" eb="8">
      <t>ダイ</t>
    </rPh>
    <rPh sb="10" eb="11">
      <t>ゴウ</t>
    </rPh>
    <rPh sb="11" eb="12">
      <t>ダイ</t>
    </rPh>
    <rPh sb="14" eb="15">
      <t>ジョウ</t>
    </rPh>
    <rPh sb="15" eb="16">
      <t>ダイ</t>
    </rPh>
    <rPh sb="18" eb="19">
      <t>コウ</t>
    </rPh>
    <phoneticPr fontId="12"/>
  </si>
  <si>
    <t>法人</t>
    <rPh sb="0" eb="2">
      <t>ホウジン</t>
    </rPh>
    <phoneticPr fontId="12"/>
  </si>
  <si>
    <t>名　　称</t>
    <phoneticPr fontId="12"/>
  </si>
  <si>
    <t>代表者職・氏名</t>
    <rPh sb="0" eb="3">
      <t>ダイヒョウシャ</t>
    </rPh>
    <rPh sb="3" eb="4">
      <t>ショク</t>
    </rPh>
    <rPh sb="5" eb="7">
      <t>シメイ</t>
    </rPh>
    <phoneticPr fontId="12"/>
  </si>
  <si>
    <t>（</t>
    <phoneticPr fontId="12"/>
  </si>
  <si>
    <t>）時間×</t>
    <phoneticPr fontId="12"/>
  </si>
  <si>
    <t>＝</t>
    <phoneticPr fontId="12"/>
  </si>
  <si>
    <t>時間</t>
    <phoneticPr fontId="12"/>
  </si>
  <si>
    <t>（</t>
    <phoneticPr fontId="12"/>
  </si>
  <si>
    <t>）時間×</t>
    <phoneticPr fontId="12"/>
  </si>
  <si>
    <t>＝</t>
    <phoneticPr fontId="12"/>
  </si>
  <si>
    <t>時間</t>
    <phoneticPr fontId="12"/>
  </si>
  <si>
    <t>平成11年老企第22号3(7)⑮</t>
    <phoneticPr fontId="12"/>
  </si>
  <si>
    <t>ⅰ　確認をした日時</t>
    <phoneticPr fontId="12"/>
  </si>
  <si>
    <t>・様式３　登録者名簿</t>
    <rPh sb="1" eb="3">
      <t>ヨウシキ</t>
    </rPh>
    <rPh sb="5" eb="8">
      <t>トウロクシャ</t>
    </rPh>
    <rPh sb="8" eb="10">
      <t>メイボ</t>
    </rPh>
    <phoneticPr fontId="12"/>
  </si>
  <si>
    <t>（様式３）</t>
    <phoneticPr fontId="12"/>
  </si>
  <si>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12"/>
  </si>
  <si>
    <t>１日　　　時間　　　　分</t>
    <rPh sb="1" eb="2">
      <t>ニチ</t>
    </rPh>
    <rPh sb="5" eb="7">
      <t>ジカン</t>
    </rPh>
    <rPh sb="11" eb="12">
      <t>フン</t>
    </rPh>
    <phoneticPr fontId="12"/>
  </si>
  <si>
    <t>省令第34号第63条第5項</t>
    <rPh sb="0" eb="2">
      <t>ショウレイ</t>
    </rPh>
    <rPh sb="2" eb="3">
      <t>ダイ</t>
    </rPh>
    <rPh sb="5" eb="6">
      <t>ゴウ</t>
    </rPh>
    <rPh sb="6" eb="7">
      <t>ダイ</t>
    </rPh>
    <rPh sb="9" eb="10">
      <t>ジョウ</t>
    </rPh>
    <rPh sb="10" eb="11">
      <t>ダイ</t>
    </rPh>
    <rPh sb="12" eb="13">
      <t>コウ</t>
    </rPh>
    <phoneticPr fontId="12"/>
  </si>
  <si>
    <t>　運営推進会議を活用し、地域住民との密接な連携体制を確保するなど、訓練時や火災等の際に消火･避難等に協力を得られる体制作りに努めている。</t>
    <phoneticPr fontId="12"/>
  </si>
  <si>
    <t>電話番号</t>
    <rPh sb="0" eb="2">
      <t>デンワ</t>
    </rPh>
    <rPh sb="2" eb="4">
      <t>バンゴウ</t>
    </rPh>
    <phoneticPr fontId="12"/>
  </si>
  <si>
    <t>ＦＡＸ番号</t>
    <rPh sb="3" eb="5">
      <t>バンゴウ</t>
    </rPh>
    <phoneticPr fontId="12"/>
  </si>
  <si>
    <t>有　・　無</t>
    <phoneticPr fontId="12"/>
  </si>
  <si>
    <t>介護保険</t>
    <phoneticPr fontId="12"/>
  </si>
  <si>
    <t>連　絡　先</t>
    <rPh sb="0" eb="1">
      <t>レン</t>
    </rPh>
    <rPh sb="2" eb="3">
      <t>ラク</t>
    </rPh>
    <rPh sb="4" eb="5">
      <t>サキ</t>
    </rPh>
    <phoneticPr fontId="12"/>
  </si>
  <si>
    <t>名　　　 称</t>
    <phoneticPr fontId="12"/>
  </si>
  <si>
    <t>※該当がない場合は、―と記入してください。</t>
    <rPh sb="1" eb="3">
      <t>ガイトウ</t>
    </rPh>
    <rPh sb="6" eb="8">
      <t>バアイ</t>
    </rPh>
    <rPh sb="12" eb="14">
      <t>キニュウ</t>
    </rPh>
    <phoneticPr fontId="12"/>
  </si>
  <si>
    <t>(ａ)</t>
    <phoneticPr fontId="12"/>
  </si>
  <si>
    <t>省令第34号第63条第10項</t>
    <rPh sb="0" eb="2">
      <t>ショウレイ</t>
    </rPh>
    <rPh sb="2" eb="3">
      <t>ダイ</t>
    </rPh>
    <rPh sb="5" eb="6">
      <t>ゴウ</t>
    </rPh>
    <rPh sb="6" eb="7">
      <t>ダイ</t>
    </rPh>
    <rPh sb="9" eb="10">
      <t>ジョウ</t>
    </rPh>
    <rPh sb="10" eb="11">
      <t>ダイ</t>
    </rPh>
    <rPh sb="13" eb="14">
      <t>コウ</t>
    </rPh>
    <phoneticPr fontId="12"/>
  </si>
  <si>
    <t>省令第34号第3条の7第1項</t>
    <rPh sb="0" eb="2">
      <t>ショウレイ</t>
    </rPh>
    <rPh sb="2" eb="3">
      <t>ダイ</t>
    </rPh>
    <rPh sb="5" eb="6">
      <t>ゴウ</t>
    </rPh>
    <rPh sb="6" eb="7">
      <t>ダイ</t>
    </rPh>
    <rPh sb="8" eb="9">
      <t>ジョウ</t>
    </rPh>
    <rPh sb="11" eb="12">
      <t>ダイ</t>
    </rPh>
    <rPh sb="13" eb="14">
      <t>コウ</t>
    </rPh>
    <phoneticPr fontId="12"/>
  </si>
  <si>
    <t>（２）　提供拒否の禁止</t>
    <rPh sb="4" eb="6">
      <t>テイキョウ</t>
    </rPh>
    <rPh sb="6" eb="8">
      <t>キョヒ</t>
    </rPh>
    <rPh sb="9" eb="11">
      <t>キンシ</t>
    </rPh>
    <phoneticPr fontId="12"/>
  </si>
  <si>
    <t>　×の場合：提供拒否した理由（　　　　　　　　　　　　　　　　　　　　　　　　　　　　　　　　　　）</t>
    <rPh sb="3" eb="5">
      <t>バアイ</t>
    </rPh>
    <rPh sb="6" eb="8">
      <t>テイキョウ</t>
    </rPh>
    <rPh sb="8" eb="10">
      <t>キョヒ</t>
    </rPh>
    <rPh sb="12" eb="14">
      <t>リユウ</t>
    </rPh>
    <phoneticPr fontId="12"/>
  </si>
  <si>
    <t>（３）　サービス提供困難時の対応</t>
    <rPh sb="8" eb="10">
      <t>テイキョウ</t>
    </rPh>
    <rPh sb="10" eb="12">
      <t>コンナン</t>
    </rPh>
    <rPh sb="12" eb="13">
      <t>ジ</t>
    </rPh>
    <rPh sb="14" eb="16">
      <t>タイオウ</t>
    </rPh>
    <phoneticPr fontId="12"/>
  </si>
  <si>
    <t>（４）　受給資格等の確認</t>
    <rPh sb="4" eb="6">
      <t>ジュキュウ</t>
    </rPh>
    <rPh sb="6" eb="8">
      <t>シカク</t>
    </rPh>
    <rPh sb="8" eb="9">
      <t>トウ</t>
    </rPh>
    <rPh sb="10" eb="12">
      <t>カクニン</t>
    </rPh>
    <phoneticPr fontId="12"/>
  </si>
  <si>
    <t>（５）　要介護認定の申請に係る援助</t>
    <rPh sb="4" eb="5">
      <t>ヨウ</t>
    </rPh>
    <rPh sb="5" eb="7">
      <t>カイゴ</t>
    </rPh>
    <rPh sb="7" eb="9">
      <t>ニンテイ</t>
    </rPh>
    <rPh sb="10" eb="12">
      <t>シンセイ</t>
    </rPh>
    <rPh sb="13" eb="14">
      <t>カカ</t>
    </rPh>
    <rPh sb="15" eb="17">
      <t>エンジョ</t>
    </rPh>
    <phoneticPr fontId="12"/>
  </si>
  <si>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12"/>
  </si>
  <si>
    <t>（６）　心身の状況等の把握</t>
    <rPh sb="4" eb="6">
      <t>シンシン</t>
    </rPh>
    <rPh sb="7" eb="10">
      <t>ジョウキョウトウ</t>
    </rPh>
    <rPh sb="11" eb="13">
      <t>ハアク</t>
    </rPh>
    <phoneticPr fontId="12"/>
  </si>
  <si>
    <t>省令第34号第3条の10第1項</t>
    <rPh sb="0" eb="2">
      <t>ショウレイ</t>
    </rPh>
    <rPh sb="2" eb="3">
      <t>ダイ</t>
    </rPh>
    <rPh sb="5" eb="6">
      <t>ゴウ</t>
    </rPh>
    <rPh sb="6" eb="7">
      <t>ダイ</t>
    </rPh>
    <rPh sb="8" eb="9">
      <t>ジョウ</t>
    </rPh>
    <rPh sb="12" eb="13">
      <t>ダイ</t>
    </rPh>
    <rPh sb="14" eb="15">
      <t>コウ</t>
    </rPh>
    <phoneticPr fontId="12"/>
  </si>
  <si>
    <t>省令第34号第3条の10第2項</t>
    <rPh sb="0" eb="2">
      <t>ショウレイ</t>
    </rPh>
    <rPh sb="2" eb="3">
      <t>ダイ</t>
    </rPh>
    <rPh sb="5" eb="6">
      <t>ゴウ</t>
    </rPh>
    <rPh sb="6" eb="7">
      <t>ダイ</t>
    </rPh>
    <rPh sb="8" eb="9">
      <t>ジョウ</t>
    </rPh>
    <rPh sb="12" eb="13">
      <t>ダイ</t>
    </rPh>
    <rPh sb="14" eb="15">
      <t>コウ</t>
    </rPh>
    <phoneticPr fontId="12"/>
  </si>
  <si>
    <t>省令第34号第3条の9</t>
    <rPh sb="0" eb="2">
      <t>ショウレイ</t>
    </rPh>
    <rPh sb="2" eb="3">
      <t>ダイ</t>
    </rPh>
    <rPh sb="5" eb="6">
      <t>ゴウ</t>
    </rPh>
    <rPh sb="6" eb="7">
      <t>ダイ</t>
    </rPh>
    <rPh sb="8" eb="9">
      <t>ジョウ</t>
    </rPh>
    <phoneticPr fontId="12"/>
  </si>
  <si>
    <t>省令第34号第3条の8</t>
    <rPh sb="0" eb="2">
      <t>ショウレイ</t>
    </rPh>
    <rPh sb="2" eb="3">
      <t>ダイ</t>
    </rPh>
    <rPh sb="5" eb="6">
      <t>ゴウ</t>
    </rPh>
    <rPh sb="6" eb="7">
      <t>ダイ</t>
    </rPh>
    <rPh sb="8" eb="9">
      <t>ジョウ</t>
    </rPh>
    <phoneticPr fontId="12"/>
  </si>
  <si>
    <t>省令第34号第3条の11第2項</t>
    <rPh sb="0" eb="2">
      <t>ショウレイ</t>
    </rPh>
    <rPh sb="2" eb="3">
      <t>ダイ</t>
    </rPh>
    <rPh sb="5" eb="6">
      <t>ゴウ</t>
    </rPh>
    <rPh sb="6" eb="7">
      <t>ダイ</t>
    </rPh>
    <rPh sb="8" eb="9">
      <t>ジョウ</t>
    </rPh>
    <rPh sb="12" eb="13">
      <t>ダイ</t>
    </rPh>
    <rPh sb="14" eb="15">
      <t>コウ</t>
    </rPh>
    <phoneticPr fontId="12"/>
  </si>
  <si>
    <t>省令第34号第3条の11第1項</t>
    <rPh sb="0" eb="2">
      <t>ショウレイ</t>
    </rPh>
    <rPh sb="2" eb="3">
      <t>ダイ</t>
    </rPh>
    <rPh sb="5" eb="6">
      <t>ゴウ</t>
    </rPh>
    <rPh sb="6" eb="7">
      <t>ダイ</t>
    </rPh>
    <rPh sb="8" eb="9">
      <t>ジョウ</t>
    </rPh>
    <rPh sb="12" eb="13">
      <t>ダイ</t>
    </rPh>
    <rPh sb="14" eb="15">
      <t>コウ</t>
    </rPh>
    <phoneticPr fontId="12"/>
  </si>
  <si>
    <t>省令第34号第68条</t>
    <rPh sb="0" eb="2">
      <t>ショウレイ</t>
    </rPh>
    <rPh sb="2" eb="3">
      <t>ダイ</t>
    </rPh>
    <rPh sb="5" eb="6">
      <t>ゴウ</t>
    </rPh>
    <rPh sb="6" eb="7">
      <t>ダイ</t>
    </rPh>
    <rPh sb="9" eb="10">
      <t>ジョウ</t>
    </rPh>
    <phoneticPr fontId="12"/>
  </si>
  <si>
    <t>（７）　居宅サービス事業者等との連携</t>
    <rPh sb="4" eb="6">
      <t>キョタク</t>
    </rPh>
    <rPh sb="10" eb="12">
      <t>ジギョウ</t>
    </rPh>
    <rPh sb="12" eb="13">
      <t>シャ</t>
    </rPh>
    <rPh sb="13" eb="14">
      <t>トウ</t>
    </rPh>
    <rPh sb="16" eb="18">
      <t>レンケイ</t>
    </rPh>
    <phoneticPr fontId="12"/>
  </si>
  <si>
    <t>省令第34号第3条の18第1項</t>
    <rPh sb="0" eb="2">
      <t>ショウレイ</t>
    </rPh>
    <rPh sb="2" eb="3">
      <t>ダイ</t>
    </rPh>
    <rPh sb="5" eb="6">
      <t>ゴウ</t>
    </rPh>
    <rPh sb="6" eb="7">
      <t>ダイ</t>
    </rPh>
    <rPh sb="8" eb="9">
      <t>ジョウ</t>
    </rPh>
    <rPh sb="12" eb="13">
      <t>ダイ</t>
    </rPh>
    <rPh sb="14" eb="15">
      <t>コウ</t>
    </rPh>
    <phoneticPr fontId="12"/>
  </si>
  <si>
    <t>省令第34号第3条の18第2項</t>
    <rPh sb="0" eb="2">
      <t>ショウレイ</t>
    </rPh>
    <rPh sb="2" eb="3">
      <t>ダイ</t>
    </rPh>
    <rPh sb="5" eb="6">
      <t>ゴウ</t>
    </rPh>
    <rPh sb="6" eb="7">
      <t>ダイ</t>
    </rPh>
    <rPh sb="8" eb="9">
      <t>ジョウ</t>
    </rPh>
    <rPh sb="12" eb="13">
      <t>ダイ</t>
    </rPh>
    <rPh sb="14" eb="15">
      <t>コウ</t>
    </rPh>
    <phoneticPr fontId="12"/>
  </si>
  <si>
    <t>①</t>
    <phoneticPr fontId="12"/>
  </si>
  <si>
    <t>②</t>
    <phoneticPr fontId="12"/>
  </si>
  <si>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12"/>
  </si>
  <si>
    <t>③</t>
    <phoneticPr fontId="12"/>
  </si>
  <si>
    <t>④</t>
    <phoneticPr fontId="12"/>
  </si>
  <si>
    <t>老計発第0331004号2(4)②</t>
    <rPh sb="0" eb="1">
      <t>ロウ</t>
    </rPh>
    <rPh sb="1" eb="2">
      <t>ケイ</t>
    </rPh>
    <rPh sb="2" eb="3">
      <t>ハツ</t>
    </rPh>
    <rPh sb="3" eb="4">
      <t>ダイ</t>
    </rPh>
    <rPh sb="11" eb="12">
      <t>ゴウ</t>
    </rPh>
    <phoneticPr fontId="12"/>
  </si>
  <si>
    <t>老計発第0331004号2(5)④</t>
    <rPh sb="0" eb="1">
      <t>ロウ</t>
    </rPh>
    <rPh sb="1" eb="2">
      <t>ケイ</t>
    </rPh>
    <rPh sb="2" eb="3">
      <t>ハツ</t>
    </rPh>
    <rPh sb="3" eb="4">
      <t>ダイ</t>
    </rPh>
    <rPh sb="11" eb="12">
      <t>ゴウ</t>
    </rPh>
    <phoneticPr fontId="12"/>
  </si>
  <si>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12"/>
  </si>
  <si>
    <t>平成11年老企第22号3(7)⑥</t>
    <rPh sb="0" eb="2">
      <t>ヘイセイ</t>
    </rPh>
    <rPh sb="4" eb="5">
      <t>ネン</t>
    </rPh>
    <rPh sb="5" eb="6">
      <t>ロウ</t>
    </rPh>
    <rPh sb="6" eb="7">
      <t>クワダ</t>
    </rPh>
    <rPh sb="7" eb="8">
      <t>ダイ</t>
    </rPh>
    <rPh sb="10" eb="11">
      <t>ゴウ</t>
    </rPh>
    <phoneticPr fontId="12"/>
  </si>
  <si>
    <t>平成11年省令第38号第13条第13項</t>
    <rPh sb="5" eb="7">
      <t>ショウレイ</t>
    </rPh>
    <rPh sb="7" eb="8">
      <t>ダイ</t>
    </rPh>
    <rPh sb="10" eb="11">
      <t>ゴウ</t>
    </rPh>
    <rPh sb="11" eb="12">
      <t>ダイ</t>
    </rPh>
    <rPh sb="14" eb="15">
      <t>ジョウ</t>
    </rPh>
    <rPh sb="15" eb="16">
      <t>ダイ</t>
    </rPh>
    <rPh sb="18" eb="19">
      <t>コウ</t>
    </rPh>
    <phoneticPr fontId="12"/>
  </si>
  <si>
    <t>平成11年老企第22号3(7)⑬</t>
    <phoneticPr fontId="12"/>
  </si>
  <si>
    <t>平成11年老企第22号3(7)⑮</t>
    <rPh sb="0" eb="2">
      <t>ヘイセイ</t>
    </rPh>
    <rPh sb="4" eb="5">
      <t>ネン</t>
    </rPh>
    <rPh sb="5" eb="6">
      <t>ロウ</t>
    </rPh>
    <rPh sb="6" eb="7">
      <t>クワダ</t>
    </rPh>
    <rPh sb="7" eb="8">
      <t>ダイ</t>
    </rPh>
    <rPh sb="10" eb="11">
      <t>ゴウ</t>
    </rPh>
    <phoneticPr fontId="12"/>
  </si>
  <si>
    <t>問21</t>
    <rPh sb="0" eb="1">
      <t>ト</t>
    </rPh>
    <phoneticPr fontId="12"/>
  </si>
  <si>
    <t>１　事業の目的及び運営の方針</t>
    <rPh sb="2" eb="4">
      <t>ジギョウ</t>
    </rPh>
    <rPh sb="5" eb="7">
      <t>モクテキ</t>
    </rPh>
    <rPh sb="7" eb="8">
      <t>オヨ</t>
    </rPh>
    <rPh sb="9" eb="11">
      <t>ウンエイ</t>
    </rPh>
    <rPh sb="12" eb="14">
      <t>ホウシン</t>
    </rPh>
    <phoneticPr fontId="12"/>
  </si>
  <si>
    <t>７　サービス利用に当たっての留意事項</t>
    <rPh sb="6" eb="8">
      <t>リヨウ</t>
    </rPh>
    <rPh sb="9" eb="10">
      <t>ア</t>
    </rPh>
    <rPh sb="14" eb="16">
      <t>リュウイ</t>
    </rPh>
    <rPh sb="16" eb="18">
      <t>ジコウ</t>
    </rPh>
    <phoneticPr fontId="12"/>
  </si>
  <si>
    <t>９　非常災害対策</t>
    <rPh sb="2" eb="4">
      <t>ヒジョウ</t>
    </rPh>
    <rPh sb="4" eb="6">
      <t>サイガイ</t>
    </rPh>
    <rPh sb="6" eb="8">
      <t>タイサク</t>
    </rPh>
    <phoneticPr fontId="12"/>
  </si>
  <si>
    <t>６　通常の事業の実施地域</t>
    <phoneticPr fontId="12"/>
  </si>
  <si>
    <t>８　緊急時等における対応方法</t>
    <phoneticPr fontId="12"/>
  </si>
  <si>
    <t>省令第34号第81条</t>
    <rPh sb="0" eb="2">
      <t>ショウレイ</t>
    </rPh>
    <rPh sb="2" eb="3">
      <t>ダイ</t>
    </rPh>
    <rPh sb="5" eb="6">
      <t>ゴウ</t>
    </rPh>
    <rPh sb="6" eb="7">
      <t>ダイ</t>
    </rPh>
    <rPh sb="9" eb="10">
      <t>ジョウ</t>
    </rPh>
    <phoneticPr fontId="12"/>
  </si>
  <si>
    <t>省令第34号第80条</t>
    <rPh sb="0" eb="2">
      <t>ショウレイ</t>
    </rPh>
    <rPh sb="2" eb="3">
      <t>ダイ</t>
    </rPh>
    <rPh sb="5" eb="6">
      <t>ゴウ</t>
    </rPh>
    <rPh sb="6" eb="7">
      <t>ダイ</t>
    </rPh>
    <rPh sb="9" eb="10">
      <t>ジョウ</t>
    </rPh>
    <phoneticPr fontId="12"/>
  </si>
  <si>
    <t>老計発第0331004号第3の三の3(14)</t>
    <rPh sb="0" eb="1">
      <t>ロウ</t>
    </rPh>
    <rPh sb="1" eb="2">
      <t>ケイ</t>
    </rPh>
    <rPh sb="2" eb="3">
      <t>ハツ</t>
    </rPh>
    <rPh sb="3" eb="4">
      <t>ダイ</t>
    </rPh>
    <rPh sb="11" eb="12">
      <t>ゴウ</t>
    </rPh>
    <rPh sb="12" eb="13">
      <t>ダイ</t>
    </rPh>
    <rPh sb="15" eb="16">
      <t>サン</t>
    </rPh>
    <phoneticPr fontId="12"/>
  </si>
  <si>
    <t>　協力医療機関を定めている。</t>
    <rPh sb="1" eb="3">
      <t>キョウリョク</t>
    </rPh>
    <rPh sb="3" eb="5">
      <t>イリョウ</t>
    </rPh>
    <rPh sb="5" eb="7">
      <t>キカン</t>
    </rPh>
    <rPh sb="8" eb="9">
      <t>サダ</t>
    </rPh>
    <phoneticPr fontId="12"/>
  </si>
  <si>
    <t>省令第34号第3条の32</t>
    <rPh sb="0" eb="2">
      <t>ショウレイ</t>
    </rPh>
    <rPh sb="2" eb="3">
      <t>ダイ</t>
    </rPh>
    <rPh sb="5" eb="6">
      <t>ゴウ</t>
    </rPh>
    <rPh sb="6" eb="7">
      <t>ダイ</t>
    </rPh>
    <rPh sb="8" eb="9">
      <t>ジョウ</t>
    </rPh>
    <phoneticPr fontId="12"/>
  </si>
  <si>
    <t>省令第34号第83条第1項</t>
    <rPh sb="0" eb="2">
      <t>ショウレイ</t>
    </rPh>
    <rPh sb="2" eb="3">
      <t>ダイ</t>
    </rPh>
    <rPh sb="5" eb="6">
      <t>ゴウ</t>
    </rPh>
    <rPh sb="6" eb="7">
      <t>ダイ</t>
    </rPh>
    <rPh sb="9" eb="10">
      <t>ジョウ</t>
    </rPh>
    <rPh sb="10" eb="11">
      <t>ダイ</t>
    </rPh>
    <rPh sb="12" eb="13">
      <t>コウ</t>
    </rPh>
    <phoneticPr fontId="12"/>
  </si>
  <si>
    <t>省令第34号第83条第2項</t>
    <rPh sb="0" eb="2">
      <t>ショウレイ</t>
    </rPh>
    <rPh sb="2" eb="3">
      <t>ダイ</t>
    </rPh>
    <rPh sb="5" eb="6">
      <t>ゴウ</t>
    </rPh>
    <rPh sb="6" eb="7">
      <t>ダイ</t>
    </rPh>
    <rPh sb="9" eb="10">
      <t>ジョウ</t>
    </rPh>
    <rPh sb="10" eb="11">
      <t>ダイ</t>
    </rPh>
    <rPh sb="12" eb="13">
      <t>コウ</t>
    </rPh>
    <phoneticPr fontId="12"/>
  </si>
  <si>
    <t>省令第34号第83条第3項</t>
    <rPh sb="0" eb="2">
      <t>ショウレイ</t>
    </rPh>
    <rPh sb="2" eb="3">
      <t>ダイ</t>
    </rPh>
    <rPh sb="5" eb="6">
      <t>ゴウ</t>
    </rPh>
    <rPh sb="6" eb="7">
      <t>ダイ</t>
    </rPh>
    <rPh sb="9" eb="10">
      <t>ジョウ</t>
    </rPh>
    <rPh sb="10" eb="11">
      <t>ダイ</t>
    </rPh>
    <rPh sb="12" eb="13">
      <t>コウ</t>
    </rPh>
    <phoneticPr fontId="12"/>
  </si>
  <si>
    <t>省令第34号第82条の2第1項</t>
    <rPh sb="0" eb="2">
      <t>ショウレイ</t>
    </rPh>
    <rPh sb="2" eb="3">
      <t>ダイ</t>
    </rPh>
    <rPh sb="5" eb="6">
      <t>ゴウ</t>
    </rPh>
    <rPh sb="6" eb="7">
      <t>ダイ</t>
    </rPh>
    <rPh sb="9" eb="10">
      <t>ジョウ</t>
    </rPh>
    <rPh sb="12" eb="13">
      <t>ダイ</t>
    </rPh>
    <rPh sb="14" eb="15">
      <t>コウ</t>
    </rPh>
    <phoneticPr fontId="12"/>
  </si>
  <si>
    <t>省令第34号第82条の2第2項</t>
    <rPh sb="0" eb="2">
      <t>ショウレイ</t>
    </rPh>
    <rPh sb="2" eb="3">
      <t>ダイ</t>
    </rPh>
    <rPh sb="5" eb="6">
      <t>ゴウ</t>
    </rPh>
    <rPh sb="6" eb="7">
      <t>ダイ</t>
    </rPh>
    <rPh sb="9" eb="10">
      <t>ジョウ</t>
    </rPh>
    <rPh sb="12" eb="13">
      <t>ダイ</t>
    </rPh>
    <rPh sb="14" eb="15">
      <t>コウ</t>
    </rPh>
    <phoneticPr fontId="12"/>
  </si>
  <si>
    <t>老計発第0331004号第3の三の3(15)</t>
    <rPh sb="0" eb="1">
      <t>ロウ</t>
    </rPh>
    <rPh sb="1" eb="2">
      <t>ケイ</t>
    </rPh>
    <rPh sb="2" eb="3">
      <t>ハツ</t>
    </rPh>
    <rPh sb="3" eb="4">
      <t>ダイ</t>
    </rPh>
    <rPh sb="11" eb="12">
      <t>ゴウ</t>
    </rPh>
    <rPh sb="12" eb="13">
      <t>ダイ</t>
    </rPh>
    <rPh sb="15" eb="16">
      <t>サン</t>
    </rPh>
    <phoneticPr fontId="12"/>
  </si>
  <si>
    <t>省令第34号第3条の33第2項</t>
    <rPh sb="0" eb="2">
      <t>ショウレイ</t>
    </rPh>
    <rPh sb="2" eb="3">
      <t>ダイ</t>
    </rPh>
    <rPh sb="5" eb="6">
      <t>ゴウ</t>
    </rPh>
    <rPh sb="6" eb="7">
      <t>ダイ</t>
    </rPh>
    <rPh sb="8" eb="9">
      <t>ジョウ</t>
    </rPh>
    <rPh sb="12" eb="13">
      <t>ダイ</t>
    </rPh>
    <rPh sb="14" eb="15">
      <t>コウ</t>
    </rPh>
    <phoneticPr fontId="12"/>
  </si>
  <si>
    <t>　従業者は正当な理由がなく、その業務上知り得た利用者又はその家族の秘密を漏らしていない。</t>
    <rPh sb="1" eb="4">
      <t>ジュウギョウシャ</t>
    </rPh>
    <rPh sb="23" eb="25">
      <t>リヨウ</t>
    </rPh>
    <phoneticPr fontId="12"/>
  </si>
  <si>
    <t>　従業者であった者が、正当な理由がなく、その業務上知り得た利用者又はその家族の秘密を漏らすことがないよう、必要な措置を講じている。</t>
    <phoneticPr fontId="12"/>
  </si>
  <si>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12"/>
  </si>
  <si>
    <t>省令第34号第3条の33第1項</t>
    <rPh sb="0" eb="2">
      <t>ショウレイ</t>
    </rPh>
    <rPh sb="2" eb="3">
      <t>ダイ</t>
    </rPh>
    <rPh sb="5" eb="6">
      <t>ゴウ</t>
    </rPh>
    <rPh sb="6" eb="7">
      <t>ダイ</t>
    </rPh>
    <rPh sb="8" eb="9">
      <t>ジョウ</t>
    </rPh>
    <rPh sb="12" eb="13">
      <t>ダイ</t>
    </rPh>
    <rPh sb="14" eb="15">
      <t>コウ</t>
    </rPh>
    <phoneticPr fontId="12"/>
  </si>
  <si>
    <t>省令第34号第85条第4項</t>
    <rPh sb="0" eb="2">
      <t>ショウレイ</t>
    </rPh>
    <rPh sb="2" eb="3">
      <t>ダイ</t>
    </rPh>
    <rPh sb="5" eb="6">
      <t>ゴウ</t>
    </rPh>
    <rPh sb="6" eb="7">
      <t>ダイ</t>
    </rPh>
    <rPh sb="9" eb="10">
      <t>ジョウ</t>
    </rPh>
    <rPh sb="10" eb="11">
      <t>ダイ</t>
    </rPh>
    <rPh sb="12" eb="13">
      <t>コウ</t>
    </rPh>
    <phoneticPr fontId="12"/>
  </si>
  <si>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12"/>
  </si>
  <si>
    <t>省令第34号第85条第3項</t>
    <rPh sb="0" eb="2">
      <t>ショウレイ</t>
    </rPh>
    <rPh sb="2" eb="3">
      <t>ダイ</t>
    </rPh>
    <rPh sb="5" eb="6">
      <t>ゴウ</t>
    </rPh>
    <rPh sb="6" eb="7">
      <t>ダイ</t>
    </rPh>
    <rPh sb="9" eb="10">
      <t>ジョウ</t>
    </rPh>
    <rPh sb="10" eb="11">
      <t>ダイ</t>
    </rPh>
    <rPh sb="12" eb="13">
      <t>コウ</t>
    </rPh>
    <phoneticPr fontId="12"/>
  </si>
  <si>
    <t>省令第34号第3条の38第1項</t>
    <rPh sb="0" eb="2">
      <t>ショウレイ</t>
    </rPh>
    <rPh sb="2" eb="3">
      <t>ダイ</t>
    </rPh>
    <rPh sb="5" eb="6">
      <t>ゴウ</t>
    </rPh>
    <rPh sb="6" eb="7">
      <t>ダイ</t>
    </rPh>
    <rPh sb="8" eb="9">
      <t>ジョウ</t>
    </rPh>
    <rPh sb="12" eb="13">
      <t>ダイ</t>
    </rPh>
    <rPh sb="14" eb="15">
      <t>コウ</t>
    </rPh>
    <phoneticPr fontId="12"/>
  </si>
  <si>
    <t>省令第34号第3条の38第2項</t>
    <rPh sb="0" eb="2">
      <t>ショウレイ</t>
    </rPh>
    <rPh sb="2" eb="3">
      <t>ダイ</t>
    </rPh>
    <rPh sb="5" eb="6">
      <t>ゴウ</t>
    </rPh>
    <rPh sb="6" eb="7">
      <t>ダイ</t>
    </rPh>
    <rPh sb="8" eb="9">
      <t>ジョウ</t>
    </rPh>
    <rPh sb="12" eb="13">
      <t>ダイ</t>
    </rPh>
    <rPh sb="14" eb="15">
      <t>コウ</t>
    </rPh>
    <phoneticPr fontId="12"/>
  </si>
  <si>
    <t>省令第34号第3条の38第3項</t>
    <rPh sb="0" eb="2">
      <t>ショウレイ</t>
    </rPh>
    <rPh sb="2" eb="3">
      <t>ダイ</t>
    </rPh>
    <rPh sb="5" eb="6">
      <t>ゴウ</t>
    </rPh>
    <rPh sb="6" eb="7">
      <t>ダイ</t>
    </rPh>
    <rPh sb="8" eb="9">
      <t>ジョウ</t>
    </rPh>
    <rPh sb="12" eb="13">
      <t>ダイ</t>
    </rPh>
    <rPh sb="14" eb="15">
      <t>コウ</t>
    </rPh>
    <phoneticPr fontId="12"/>
  </si>
  <si>
    <t>定　　　　員</t>
    <rPh sb="0" eb="1">
      <t>サダム</t>
    </rPh>
    <rPh sb="5" eb="6">
      <t>イン</t>
    </rPh>
    <phoneticPr fontId="12"/>
  </si>
  <si>
    <t>省令第34号第85条第5項</t>
    <rPh sb="0" eb="2">
      <t>ショウレイ</t>
    </rPh>
    <rPh sb="2" eb="3">
      <t>ダイ</t>
    </rPh>
    <rPh sb="5" eb="6">
      <t>ゴウ</t>
    </rPh>
    <rPh sb="6" eb="7">
      <t>ダイ</t>
    </rPh>
    <rPh sb="9" eb="10">
      <t>ジョウ</t>
    </rPh>
    <rPh sb="10" eb="11">
      <t>ダイ</t>
    </rPh>
    <rPh sb="12" eb="13">
      <t>コウ</t>
    </rPh>
    <phoneticPr fontId="12"/>
  </si>
  <si>
    <t>省令第34号第73条第7項</t>
    <rPh sb="0" eb="2">
      <t>ショウレイ</t>
    </rPh>
    <rPh sb="2" eb="3">
      <t>ダイ</t>
    </rPh>
    <rPh sb="5" eb="6">
      <t>ゴウ</t>
    </rPh>
    <rPh sb="6" eb="7">
      <t>ダイ</t>
    </rPh>
    <rPh sb="9" eb="10">
      <t>ジョウ</t>
    </rPh>
    <rPh sb="10" eb="11">
      <t>ダイ</t>
    </rPh>
    <rPh sb="12" eb="13">
      <t>コウ</t>
    </rPh>
    <phoneticPr fontId="12"/>
  </si>
  <si>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12"/>
  </si>
  <si>
    <t>省令第34号第55条第3項</t>
    <rPh sb="0" eb="2">
      <t>ショウレイ</t>
    </rPh>
    <rPh sb="2" eb="3">
      <t>ダイ</t>
    </rPh>
    <rPh sb="5" eb="6">
      <t>ゴウ</t>
    </rPh>
    <rPh sb="6" eb="7">
      <t>ダイ</t>
    </rPh>
    <rPh sb="9" eb="10">
      <t>ジョウ</t>
    </rPh>
    <rPh sb="10" eb="11">
      <t>ダイ</t>
    </rPh>
    <rPh sb="12" eb="13">
      <t>コウ</t>
    </rPh>
    <phoneticPr fontId="12"/>
  </si>
  <si>
    <t>省令第34号第58条第1項</t>
    <rPh sb="0" eb="2">
      <t>ショウレイ</t>
    </rPh>
    <rPh sb="2" eb="3">
      <t>ダイ</t>
    </rPh>
    <rPh sb="5" eb="6">
      <t>ゴウ</t>
    </rPh>
    <rPh sb="6" eb="7">
      <t>ダイ</t>
    </rPh>
    <rPh sb="9" eb="10">
      <t>ジョウ</t>
    </rPh>
    <rPh sb="10" eb="11">
      <t>ダイ</t>
    </rPh>
    <rPh sb="12" eb="13">
      <t>コウ</t>
    </rPh>
    <phoneticPr fontId="12"/>
  </si>
  <si>
    <t>省令第34号第58条第2項</t>
    <rPh sb="0" eb="2">
      <t>ショウレイ</t>
    </rPh>
    <rPh sb="2" eb="3">
      <t>ダイ</t>
    </rPh>
    <rPh sb="5" eb="6">
      <t>ゴウ</t>
    </rPh>
    <rPh sb="6" eb="7">
      <t>ダイ</t>
    </rPh>
    <rPh sb="9" eb="10">
      <t>ジョウ</t>
    </rPh>
    <rPh sb="10" eb="11">
      <t>ダイ</t>
    </rPh>
    <rPh sb="12" eb="13">
      <t>コウ</t>
    </rPh>
    <phoneticPr fontId="12"/>
  </si>
  <si>
    <t>登録者氏名</t>
    <rPh sb="0" eb="3">
      <t>トウロクシャ</t>
    </rPh>
    <rPh sb="3" eb="5">
      <t>シメイ</t>
    </rPh>
    <phoneticPr fontId="12"/>
  </si>
  <si>
    <t>要介護度</t>
    <rPh sb="0" eb="1">
      <t>ヨウ</t>
    </rPh>
    <phoneticPr fontId="12"/>
  </si>
  <si>
    <t>日常生活自立度</t>
    <rPh sb="0" eb="2">
      <t>ニチジョウ</t>
    </rPh>
    <rPh sb="2" eb="4">
      <t>セイカツ</t>
    </rPh>
    <rPh sb="4" eb="7">
      <t>ジリツド</t>
    </rPh>
    <phoneticPr fontId="12"/>
  </si>
  <si>
    <t>省令第34号第71条第1項</t>
    <rPh sb="0" eb="2">
      <t>ショウレイ</t>
    </rPh>
    <rPh sb="2" eb="3">
      <t>ダイ</t>
    </rPh>
    <rPh sb="5" eb="6">
      <t>ゴウ</t>
    </rPh>
    <rPh sb="6" eb="7">
      <t>ダイ</t>
    </rPh>
    <rPh sb="9" eb="10">
      <t>ジョウ</t>
    </rPh>
    <rPh sb="10" eb="11">
      <t>ダイ</t>
    </rPh>
    <rPh sb="12" eb="13">
      <t>コウ</t>
    </rPh>
    <phoneticPr fontId="12"/>
  </si>
  <si>
    <t>省令第34号第71条第2項</t>
    <rPh sb="0" eb="2">
      <t>ショウレイ</t>
    </rPh>
    <rPh sb="2" eb="3">
      <t>ダイ</t>
    </rPh>
    <rPh sb="5" eb="6">
      <t>ゴウ</t>
    </rPh>
    <rPh sb="6" eb="7">
      <t>ダイ</t>
    </rPh>
    <rPh sb="9" eb="10">
      <t>ジョウ</t>
    </rPh>
    <rPh sb="10" eb="11">
      <t>ダイ</t>
    </rPh>
    <rPh sb="12" eb="13">
      <t>コウ</t>
    </rPh>
    <phoneticPr fontId="12"/>
  </si>
  <si>
    <t>省令第34号第71条第3項</t>
    <rPh sb="0" eb="2">
      <t>ショウレイ</t>
    </rPh>
    <rPh sb="2" eb="3">
      <t>ダイ</t>
    </rPh>
    <rPh sb="5" eb="6">
      <t>ゴウ</t>
    </rPh>
    <rPh sb="6" eb="7">
      <t>ダイ</t>
    </rPh>
    <rPh sb="9" eb="10">
      <t>ジョウ</t>
    </rPh>
    <rPh sb="10" eb="11">
      <t>ダイ</t>
    </rPh>
    <rPh sb="12" eb="13">
      <t>コウ</t>
    </rPh>
    <phoneticPr fontId="12"/>
  </si>
  <si>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12"/>
  </si>
  <si>
    <t>●</t>
    <phoneticPr fontId="12"/>
  </si>
  <si>
    <t>運営状況点検書でできていなかったものについては、事業所で改善してください。</t>
  </si>
  <si>
    <t>添付書類を忘れずに作成し添付して下さい。</t>
    <phoneticPr fontId="12"/>
  </si>
  <si>
    <t>・様式１　勤務形態一覧表</t>
    <rPh sb="1" eb="3">
      <t>ヨウシキ</t>
    </rPh>
    <rPh sb="5" eb="7">
      <t>キンム</t>
    </rPh>
    <rPh sb="7" eb="9">
      <t>ケイタイ</t>
    </rPh>
    <rPh sb="9" eb="11">
      <t>イチラン</t>
    </rPh>
    <rPh sb="11" eb="12">
      <t>ヒョウ</t>
    </rPh>
    <phoneticPr fontId="12"/>
  </si>
  <si>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</si>
  <si>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12"/>
  </si>
  <si>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2"/>
  </si>
  <si>
    <t>・様式２　利用者数実績表</t>
    <rPh sb="1" eb="3">
      <t>ヨウシキ</t>
    </rPh>
    <rPh sb="11" eb="12">
      <t>ヒョウ</t>
    </rPh>
    <phoneticPr fontId="12"/>
  </si>
  <si>
    <t>　１月に１回以上地域住民に事業所のサービスの提供状況や活動状況等を公表している。</t>
    <rPh sb="2" eb="3">
      <t>ツキ</t>
    </rPh>
    <rPh sb="5" eb="6">
      <t>カイ</t>
    </rPh>
    <rPh sb="6" eb="8">
      <t>イジョウ</t>
    </rPh>
    <rPh sb="8" eb="10">
      <t>チイキ</t>
    </rPh>
    <rPh sb="10" eb="12">
      <t>ジュウミン</t>
    </rPh>
    <rPh sb="13" eb="16">
      <t>ジギョウショ</t>
    </rPh>
    <rPh sb="22" eb="24">
      <t>テイキョウ</t>
    </rPh>
    <rPh sb="24" eb="26">
      <t>ジョウキョウ</t>
    </rPh>
    <rPh sb="27" eb="29">
      <t>カツドウ</t>
    </rPh>
    <rPh sb="29" eb="31">
      <t>ジョウキョウ</t>
    </rPh>
    <rPh sb="31" eb="32">
      <t>トウ</t>
    </rPh>
    <rPh sb="33" eb="35">
      <t>コウヒョウ</t>
    </rPh>
    <phoneticPr fontId="12"/>
  </si>
  <si>
    <t>　事前に市に提出した独自報酬算定に関する届出書に基づき、３月に１回家族でない地域住民と交流する行事を開催している。</t>
    <rPh sb="1" eb="3">
      <t>ジゼン</t>
    </rPh>
    <rPh sb="4" eb="5">
      <t>シ</t>
    </rPh>
    <rPh sb="6" eb="8">
      <t>テイシュツ</t>
    </rPh>
    <rPh sb="10" eb="12">
      <t>ドクジ</t>
    </rPh>
    <rPh sb="12" eb="14">
      <t>ホウシュウ</t>
    </rPh>
    <rPh sb="14" eb="16">
      <t>サンテイ</t>
    </rPh>
    <rPh sb="17" eb="18">
      <t>カン</t>
    </rPh>
    <rPh sb="20" eb="23">
      <t>トドケデショ</t>
    </rPh>
    <rPh sb="24" eb="25">
      <t>モト</t>
    </rPh>
    <rPh sb="29" eb="30">
      <t>ツキ</t>
    </rPh>
    <rPh sb="32" eb="33">
      <t>カイ</t>
    </rPh>
    <rPh sb="33" eb="35">
      <t>カゾク</t>
    </rPh>
    <rPh sb="38" eb="40">
      <t>チイキ</t>
    </rPh>
    <rPh sb="40" eb="42">
      <t>ジュウミン</t>
    </rPh>
    <rPh sb="43" eb="45">
      <t>コウリュウ</t>
    </rPh>
    <rPh sb="47" eb="49">
      <t>ギョウジ</t>
    </rPh>
    <rPh sb="50" eb="52">
      <t>カイサイ</t>
    </rPh>
    <phoneticPr fontId="12"/>
  </si>
  <si>
    <t>　サービスの提供により事故が発生した場合は、事故の状況及び事故に際して採った処置について記録している。</t>
    <phoneticPr fontId="12"/>
  </si>
  <si>
    <t>　サービスの提供により賠償すべき事故が発生した場合は、損害賠償を速やかに行っている。</t>
    <phoneticPr fontId="12"/>
  </si>
  <si>
    <t>　苦情を受け付けるための窓口を設置する等の必要な措置を講じている。</t>
    <phoneticPr fontId="12"/>
  </si>
  <si>
    <t>　従業者に運営基準等の法令を遵守させるために必要な指揮命令を行っている。</t>
    <rPh sb="5" eb="7">
      <t>ウンエイ</t>
    </rPh>
    <rPh sb="7" eb="9">
      <t>キジュン</t>
    </rPh>
    <rPh sb="9" eb="10">
      <t>トウ</t>
    </rPh>
    <rPh sb="11" eb="13">
      <t>ホウレイ</t>
    </rPh>
    <phoneticPr fontId="12"/>
  </si>
  <si>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12"/>
  </si>
  <si>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12"/>
  </si>
  <si>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12"/>
  </si>
  <si>
    <t>　利用者が日常生活を営むのに必要な行政機関等に対する手続について、その者又はその家族において行うことが困難である場合は、その者の同意を得て代行している。</t>
    <rPh sb="1" eb="3">
      <t>リヨウ</t>
    </rPh>
    <phoneticPr fontId="12"/>
  </si>
  <si>
    <t>　常に利用者の家族との連携を図るとともに、利用者とその家族との交流等の機会を確保するよう努めている。</t>
    <phoneticPr fontId="12"/>
  </si>
  <si>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12"/>
  </si>
  <si>
    <t>　管理者は、介護支援専門員に居宅サービス計画の作成に関する業務を担当させている。</t>
    <rPh sb="1" eb="4">
      <t>カンリシャ</t>
    </rPh>
    <rPh sb="6" eb="7">
      <t>カイ</t>
    </rPh>
    <phoneticPr fontId="12"/>
  </si>
  <si>
    <t>　利用者全員について居宅サービス計画を作成している。</t>
    <phoneticPr fontId="12"/>
  </si>
  <si>
    <t>　居宅サービス計画の作成にあたり、利用者の抱える解決すべき課題に対応するための最も適切なサービスの組合せについて検討している。</t>
    <phoneticPr fontId="12"/>
  </si>
  <si>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12"/>
  </si>
  <si>
    <t>　居宅サービス計画は全表（１～３表及び６，７表）作成している。</t>
    <phoneticPr fontId="12"/>
  </si>
  <si>
    <t>　居宅サービス計画には以下の項目を記載している。</t>
    <phoneticPr fontId="12"/>
  </si>
  <si>
    <t>　軽度者に対象外種目の福祉用具貸与を位置付ける場合は、認定調査の調査票の必要な部分の写しを入手している。また、その写しを指定福祉用具貸与事業者へ送付している。</t>
    <phoneticPr fontId="12"/>
  </si>
  <si>
    <t>　前年度の通いサービスの利用者数の平均値（新規事業所の場合は推定数）によって、以下の計算を行ってください。</t>
    <phoneticPr fontId="12"/>
  </si>
  <si>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12"/>
  </si>
  <si>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12"/>
  </si>
  <si>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12"/>
  </si>
  <si>
    <t>　サービスの提供に当たっては、あらかじめ、利用者又はその家族に対し、当該サービスの内容及び費用について説明を行い、利用者の同意を得ている。</t>
    <rPh sb="21" eb="23">
      <t>リヨウ</t>
    </rPh>
    <phoneticPr fontId="12"/>
  </si>
  <si>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12"/>
  </si>
  <si>
    <t>人</t>
    <phoneticPr fontId="12"/>
  </si>
  <si>
    <t>省令第34号第85条第1項</t>
    <rPh sb="0" eb="2">
      <t>ショウレイ</t>
    </rPh>
    <rPh sb="2" eb="3">
      <t>ダイ</t>
    </rPh>
    <rPh sb="5" eb="6">
      <t>ゴウ</t>
    </rPh>
    <rPh sb="6" eb="7">
      <t>ダイ</t>
    </rPh>
    <rPh sb="9" eb="10">
      <t>ジョウ</t>
    </rPh>
    <rPh sb="10" eb="11">
      <t>ダイ</t>
    </rPh>
    <rPh sb="12" eb="13">
      <t>コウ</t>
    </rPh>
    <phoneticPr fontId="12"/>
  </si>
  <si>
    <t>省令第34号第85条第2項</t>
    <rPh sb="0" eb="2">
      <t>ショウレイ</t>
    </rPh>
    <rPh sb="2" eb="3">
      <t>ダイ</t>
    </rPh>
    <rPh sb="5" eb="6">
      <t>ゴウ</t>
    </rPh>
    <rPh sb="6" eb="7">
      <t>ダイ</t>
    </rPh>
    <rPh sb="9" eb="10">
      <t>ジョウ</t>
    </rPh>
    <rPh sb="10" eb="11">
      <t>ダイ</t>
    </rPh>
    <rPh sb="12" eb="13">
      <t>コウ</t>
    </rPh>
    <phoneticPr fontId="12"/>
  </si>
  <si>
    <t>老計発第0331004号第3の一の4(21)②</t>
    <rPh sb="0" eb="1">
      <t>ロウ</t>
    </rPh>
    <rPh sb="1" eb="2">
      <t>ケイ</t>
    </rPh>
    <rPh sb="2" eb="3">
      <t>ハツ</t>
    </rPh>
    <rPh sb="3" eb="4">
      <t>ダイ</t>
    </rPh>
    <rPh sb="11" eb="12">
      <t>ゴウ</t>
    </rPh>
    <rPh sb="12" eb="13">
      <t>ダイ</t>
    </rPh>
    <rPh sb="15" eb="16">
      <t>イチ</t>
    </rPh>
    <phoneticPr fontId="12"/>
  </si>
  <si>
    <t>老計発第0331004号第3の一の4(21)③</t>
    <rPh sb="0" eb="1">
      <t>ロウ</t>
    </rPh>
    <rPh sb="1" eb="2">
      <t>ケイ</t>
    </rPh>
    <rPh sb="2" eb="3">
      <t>ハツ</t>
    </rPh>
    <rPh sb="3" eb="4">
      <t>ダイ</t>
    </rPh>
    <rPh sb="11" eb="12">
      <t>ゴウ</t>
    </rPh>
    <rPh sb="12" eb="13">
      <t>ダイ</t>
    </rPh>
    <rPh sb="15" eb="16">
      <t>イチ</t>
    </rPh>
    <phoneticPr fontId="12"/>
  </si>
  <si>
    <t>（１）　基本報酬</t>
    <rPh sb="4" eb="6">
      <t>キホン</t>
    </rPh>
    <rPh sb="6" eb="8">
      <t>ホウシュウ</t>
    </rPh>
    <phoneticPr fontId="12"/>
  </si>
  <si>
    <t>（１）　人員基準欠如による減算</t>
    <rPh sb="4" eb="6">
      <t>ジンイン</t>
    </rPh>
    <rPh sb="6" eb="8">
      <t>キジュン</t>
    </rPh>
    <rPh sb="8" eb="10">
      <t>ケツジョ</t>
    </rPh>
    <rPh sb="13" eb="15">
      <t>ゲンサン</t>
    </rPh>
    <phoneticPr fontId="12"/>
  </si>
  <si>
    <t>（２）　定員超過利用による減算</t>
    <rPh sb="4" eb="6">
      <t>テイイン</t>
    </rPh>
    <rPh sb="6" eb="8">
      <t>チョウカ</t>
    </rPh>
    <rPh sb="8" eb="10">
      <t>リヨウ</t>
    </rPh>
    <rPh sb="13" eb="15">
      <t>ゲンサン</t>
    </rPh>
    <phoneticPr fontId="12"/>
  </si>
  <si>
    <t>省令第34号第37条第1項</t>
    <rPh sb="0" eb="2">
      <t>ショウレイ</t>
    </rPh>
    <rPh sb="2" eb="3">
      <t>ダイ</t>
    </rPh>
    <rPh sb="5" eb="6">
      <t>ゴウ</t>
    </rPh>
    <rPh sb="6" eb="7">
      <t>ダイ</t>
    </rPh>
    <rPh sb="9" eb="10">
      <t>ジョウ</t>
    </rPh>
    <rPh sb="10" eb="11">
      <t>ダイ</t>
    </rPh>
    <rPh sb="12" eb="13">
      <t>コウ</t>
    </rPh>
    <phoneticPr fontId="12"/>
  </si>
  <si>
    <t>省令第34号第37条第2項</t>
    <rPh sb="0" eb="2">
      <t>ショウレイ</t>
    </rPh>
    <rPh sb="2" eb="3">
      <t>ダイ</t>
    </rPh>
    <rPh sb="5" eb="6">
      <t>ゴウ</t>
    </rPh>
    <rPh sb="6" eb="7">
      <t>ダイ</t>
    </rPh>
    <rPh sb="9" eb="10">
      <t>ジョウ</t>
    </rPh>
    <rPh sb="10" eb="11">
      <t>ダイ</t>
    </rPh>
    <rPh sb="12" eb="13">
      <t>コウ</t>
    </rPh>
    <phoneticPr fontId="12"/>
  </si>
  <si>
    <t>ⅱ　確認をした相手（担当者） ※医師本人でなくて可</t>
    <phoneticPr fontId="12"/>
  </si>
  <si>
    <t>ⅲ　指示を出している主治の医師名及び医療機関名</t>
    <phoneticPr fontId="12"/>
  </si>
  <si>
    <t>ⅳ　指示の出ている期間</t>
    <phoneticPr fontId="12"/>
  </si>
  <si>
    <t>ⅴ　指示の内容</t>
    <phoneticPr fontId="12"/>
  </si>
  <si>
    <t>問20</t>
    <rPh sb="0" eb="1">
      <t>ト</t>
    </rPh>
    <phoneticPr fontId="12"/>
  </si>
  <si>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12"/>
  </si>
  <si>
    <t>　</t>
  </si>
  <si>
    <t xml:space="preserve"> 点検日</t>
  </si>
  <si>
    <t>点検者（職・氏名）※原則として管理者が行ってください。　</t>
    <phoneticPr fontId="12"/>
  </si>
  <si>
    <t xml:space="preserve"> 事業所</t>
    <rPh sb="1" eb="4">
      <t>ジギョウショ</t>
    </rPh>
    <phoneticPr fontId="12"/>
  </si>
  <si>
    <t>事業所番号</t>
  </si>
  <si>
    <t>〒</t>
    <phoneticPr fontId="12"/>
  </si>
  <si>
    <t xml:space="preserve"> フリガナ</t>
  </si>
  <si>
    <t>人</t>
    <rPh sb="0" eb="1">
      <t>ニン</t>
    </rPh>
    <phoneticPr fontId="12"/>
  </si>
  <si>
    <t>問1</t>
    <rPh sb="0" eb="1">
      <t>ト</t>
    </rPh>
    <phoneticPr fontId="12"/>
  </si>
  <si>
    <t>問2</t>
    <rPh sb="0" eb="1">
      <t>ト</t>
    </rPh>
    <phoneticPr fontId="12"/>
  </si>
  <si>
    <t>問3</t>
    <rPh sb="0" eb="1">
      <t>ト</t>
    </rPh>
    <phoneticPr fontId="12"/>
  </si>
  <si>
    <t>問4</t>
    <rPh sb="0" eb="1">
      <t>ト</t>
    </rPh>
    <phoneticPr fontId="12"/>
  </si>
  <si>
    <t>問5</t>
    <rPh sb="0" eb="1">
      <t>ト</t>
    </rPh>
    <phoneticPr fontId="12"/>
  </si>
  <si>
    <t>問6</t>
    <rPh sb="0" eb="1">
      <t>ト</t>
    </rPh>
    <phoneticPr fontId="12"/>
  </si>
  <si>
    <t>問7</t>
    <rPh sb="0" eb="1">
      <t>ト</t>
    </rPh>
    <phoneticPr fontId="12"/>
  </si>
  <si>
    <t>（１）　代表者</t>
    <phoneticPr fontId="12"/>
  </si>
  <si>
    <t>（２）　管理者</t>
    <rPh sb="4" eb="7">
      <t>カンリシャ</t>
    </rPh>
    <phoneticPr fontId="12"/>
  </si>
  <si>
    <t>問8</t>
    <rPh sb="0" eb="1">
      <t>ト</t>
    </rPh>
    <phoneticPr fontId="12"/>
  </si>
  <si>
    <t>問9</t>
    <rPh sb="0" eb="1">
      <t>ト</t>
    </rPh>
    <phoneticPr fontId="12"/>
  </si>
  <si>
    <t>問10</t>
    <rPh sb="0" eb="1">
      <t>ト</t>
    </rPh>
    <phoneticPr fontId="12"/>
  </si>
  <si>
    <t>問11</t>
    <rPh sb="0" eb="1">
      <t>ト</t>
    </rPh>
    <phoneticPr fontId="12"/>
  </si>
  <si>
    <t>問12</t>
    <rPh sb="0" eb="1">
      <t>ト</t>
    </rPh>
    <phoneticPr fontId="12"/>
  </si>
  <si>
    <t>問13</t>
    <rPh sb="0" eb="1">
      <t>ト</t>
    </rPh>
    <phoneticPr fontId="12"/>
  </si>
  <si>
    <t>問14</t>
    <rPh sb="0" eb="1">
      <t>ト</t>
    </rPh>
    <phoneticPr fontId="12"/>
  </si>
  <si>
    <t>問15</t>
    <rPh sb="0" eb="1">
      <t>ト</t>
    </rPh>
    <phoneticPr fontId="12"/>
  </si>
  <si>
    <t>問16</t>
    <rPh sb="0" eb="1">
      <t>ト</t>
    </rPh>
    <phoneticPr fontId="12"/>
  </si>
  <si>
    <t>問17</t>
    <rPh sb="0" eb="1">
      <t>ト</t>
    </rPh>
    <phoneticPr fontId="12"/>
  </si>
  <si>
    <t>問18</t>
    <rPh sb="0" eb="1">
      <t>ト</t>
    </rPh>
    <phoneticPr fontId="12"/>
  </si>
  <si>
    <t>問19</t>
    <rPh sb="0" eb="1">
      <t>ト</t>
    </rPh>
    <phoneticPr fontId="12"/>
  </si>
  <si>
    <t>所　在　地</t>
    <rPh sb="0" eb="1">
      <t>トコロ</t>
    </rPh>
    <rPh sb="2" eb="3">
      <t>ザイ</t>
    </rPh>
    <rPh sb="4" eb="5">
      <t>チ</t>
    </rPh>
    <phoneticPr fontId="12"/>
  </si>
  <si>
    <t>（１）　内容及び手続の説明及び同意</t>
    <rPh sb="4" eb="6">
      <t>ナイヨウ</t>
    </rPh>
    <rPh sb="6" eb="7">
      <t>オヨ</t>
    </rPh>
    <rPh sb="8" eb="10">
      <t>テツヅ</t>
    </rPh>
    <rPh sb="11" eb="13">
      <t>セツメイ</t>
    </rPh>
    <rPh sb="13" eb="14">
      <t>オヨ</t>
    </rPh>
    <rPh sb="15" eb="17">
      <t>ドウイ</t>
    </rPh>
    <phoneticPr fontId="12"/>
  </si>
  <si>
    <t>登録定員</t>
    <rPh sb="0" eb="2">
      <t>トウロク</t>
    </rPh>
    <rPh sb="2" eb="4">
      <t>テイイン</t>
    </rPh>
    <phoneticPr fontId="12"/>
  </si>
  <si>
    <t>通いの定員</t>
    <rPh sb="0" eb="1">
      <t>カヨ</t>
    </rPh>
    <rPh sb="3" eb="5">
      <t>テイイン</t>
    </rPh>
    <phoneticPr fontId="12"/>
  </si>
  <si>
    <t>宿泊の定員</t>
    <rPh sb="0" eb="2">
      <t>シュクハク</t>
    </rPh>
    <rPh sb="3" eb="5">
      <t>テイイン</t>
    </rPh>
    <phoneticPr fontId="12"/>
  </si>
  <si>
    <t>（５）　夜勤体制</t>
    <rPh sb="4" eb="6">
      <t>ヤキン</t>
    </rPh>
    <rPh sb="6" eb="8">
      <t>タイセイ</t>
    </rPh>
    <phoneticPr fontId="12"/>
  </si>
  <si>
    <t>省令第34号第65条</t>
    <rPh sb="0" eb="2">
      <t>ショウレイ</t>
    </rPh>
    <rPh sb="2" eb="3">
      <t>ダイ</t>
    </rPh>
    <rPh sb="5" eb="6">
      <t>ゴウ</t>
    </rPh>
    <rPh sb="6" eb="7">
      <t>ダイ</t>
    </rPh>
    <rPh sb="9" eb="10">
      <t>ジョウ</t>
    </rPh>
    <phoneticPr fontId="12"/>
  </si>
  <si>
    <t>老計発第0331006号3</t>
    <rPh sb="0" eb="1">
      <t>ロウ</t>
    </rPh>
    <rPh sb="1" eb="2">
      <t>ケイ</t>
    </rPh>
    <rPh sb="2" eb="3">
      <t>ハツ</t>
    </rPh>
    <rPh sb="3" eb="4">
      <t>ダイ</t>
    </rPh>
    <rPh sb="11" eb="12">
      <t>ゴウ</t>
    </rPh>
    <phoneticPr fontId="12"/>
  </si>
  <si>
    <t>老計発第0331006号2</t>
    <rPh sb="0" eb="1">
      <t>ロウ</t>
    </rPh>
    <rPh sb="1" eb="2">
      <t>ケイ</t>
    </rPh>
    <rPh sb="2" eb="3">
      <t>ハツ</t>
    </rPh>
    <rPh sb="3" eb="4">
      <t>ダイ</t>
    </rPh>
    <rPh sb="11" eb="12">
      <t>ゴウ</t>
    </rPh>
    <phoneticPr fontId="12"/>
  </si>
  <si>
    <t>老計発第0331006号1</t>
    <rPh sb="0" eb="1">
      <t>ロウ</t>
    </rPh>
    <rPh sb="1" eb="2">
      <t>ケイ</t>
    </rPh>
    <rPh sb="2" eb="3">
      <t>ハツ</t>
    </rPh>
    <rPh sb="3" eb="4">
      <t>ダイ</t>
    </rPh>
    <rPh sb="11" eb="12">
      <t>ゴウ</t>
    </rPh>
    <phoneticPr fontId="12"/>
  </si>
  <si>
    <t>省令第34号第64条第2項</t>
    <rPh sb="0" eb="2">
      <t>ショウレイ</t>
    </rPh>
    <rPh sb="2" eb="3">
      <t>ダイ</t>
    </rPh>
    <rPh sb="5" eb="6">
      <t>ゴウ</t>
    </rPh>
    <rPh sb="6" eb="7">
      <t>ダイ</t>
    </rPh>
    <rPh sb="9" eb="10">
      <t>ジョウ</t>
    </rPh>
    <rPh sb="10" eb="11">
      <t>ダイ</t>
    </rPh>
    <rPh sb="12" eb="13">
      <t>コウ</t>
    </rPh>
    <phoneticPr fontId="12"/>
  </si>
  <si>
    <t>老計発第0331004号2(2)②</t>
    <rPh sb="0" eb="1">
      <t>ロウ</t>
    </rPh>
    <rPh sb="1" eb="2">
      <t>ケイ</t>
    </rPh>
    <rPh sb="2" eb="3">
      <t>ハツ</t>
    </rPh>
    <rPh sb="3" eb="4">
      <t>ダイ</t>
    </rPh>
    <rPh sb="11" eb="12">
      <t>ゴウ</t>
    </rPh>
    <phoneticPr fontId="12"/>
  </si>
  <si>
    <t>老計発第0331004号2(3)②③</t>
    <rPh sb="0" eb="1">
      <t>ロウ</t>
    </rPh>
    <rPh sb="1" eb="2">
      <t>ケイ</t>
    </rPh>
    <rPh sb="2" eb="3">
      <t>ハツ</t>
    </rPh>
    <rPh sb="3" eb="4">
      <t>ダイ</t>
    </rPh>
    <rPh sb="11" eb="12">
      <t>ゴウ</t>
    </rPh>
    <phoneticPr fontId="12"/>
  </si>
  <si>
    <t>省令第34号第64条第1項</t>
    <rPh sb="0" eb="2">
      <t>ショウレイ</t>
    </rPh>
    <rPh sb="2" eb="3">
      <t>ダイ</t>
    </rPh>
    <rPh sb="5" eb="6">
      <t>ゴウ</t>
    </rPh>
    <rPh sb="6" eb="7">
      <t>ダイ</t>
    </rPh>
    <rPh sb="9" eb="10">
      <t>ジョウ</t>
    </rPh>
    <rPh sb="10" eb="11">
      <t>ダイ</t>
    </rPh>
    <rPh sb="12" eb="13">
      <t>コウ</t>
    </rPh>
    <phoneticPr fontId="12"/>
  </si>
  <si>
    <t>老計発第0331004号2(2)①</t>
    <rPh sb="0" eb="1">
      <t>ロウ</t>
    </rPh>
    <rPh sb="1" eb="2">
      <t>ケイ</t>
    </rPh>
    <rPh sb="2" eb="3">
      <t>ハツ</t>
    </rPh>
    <rPh sb="3" eb="4">
      <t>ダイ</t>
    </rPh>
    <rPh sb="11" eb="12">
      <t>ゴウ</t>
    </rPh>
    <phoneticPr fontId="12"/>
  </si>
  <si>
    <t>省令第34号第63条第3項</t>
    <rPh sb="0" eb="2">
      <t>ショウレイ</t>
    </rPh>
    <rPh sb="2" eb="3">
      <t>ダイ</t>
    </rPh>
    <rPh sb="5" eb="6">
      <t>ゴウ</t>
    </rPh>
    <rPh sb="6" eb="7">
      <t>ダイ</t>
    </rPh>
    <rPh sb="9" eb="10">
      <t>ジョウ</t>
    </rPh>
    <rPh sb="10" eb="11">
      <t>ダイ</t>
    </rPh>
    <rPh sb="12" eb="13">
      <t>コウ</t>
    </rPh>
    <phoneticPr fontId="12"/>
  </si>
  <si>
    <t>省令第34号第63条第4項</t>
    <rPh sb="0" eb="2">
      <t>ショウレイ</t>
    </rPh>
    <rPh sb="2" eb="3">
      <t>ダイ</t>
    </rPh>
    <rPh sb="5" eb="6">
      <t>ゴウ</t>
    </rPh>
    <rPh sb="6" eb="7">
      <t>ダイ</t>
    </rPh>
    <rPh sb="9" eb="10">
      <t>ジョウ</t>
    </rPh>
    <rPh sb="10" eb="11">
      <t>ダイ</t>
    </rPh>
    <rPh sb="12" eb="13">
      <t>コウ</t>
    </rPh>
    <phoneticPr fontId="12"/>
  </si>
  <si>
    <t>省令第34号第63条第1項</t>
    <rPh sb="0" eb="2">
      <t>ショウレイ</t>
    </rPh>
    <rPh sb="2" eb="3">
      <t>ダイ</t>
    </rPh>
    <rPh sb="5" eb="6">
      <t>ゴウ</t>
    </rPh>
    <rPh sb="6" eb="7">
      <t>ダイ</t>
    </rPh>
    <rPh sb="9" eb="10">
      <t>ジョウ</t>
    </rPh>
    <rPh sb="10" eb="11">
      <t>ダイ</t>
    </rPh>
    <rPh sb="12" eb="13">
      <t>コウ</t>
    </rPh>
    <phoneticPr fontId="12"/>
  </si>
  <si>
    <t>省令第34号第71条第5項</t>
    <rPh sb="0" eb="2">
      <t>ショウレイ</t>
    </rPh>
    <rPh sb="2" eb="3">
      <t>ダイ</t>
    </rPh>
    <rPh sb="5" eb="6">
      <t>ゴウ</t>
    </rPh>
    <rPh sb="6" eb="7">
      <t>ダイ</t>
    </rPh>
    <rPh sb="9" eb="10">
      <t>ジョウ</t>
    </rPh>
    <rPh sb="10" eb="11">
      <t>ダイ</t>
    </rPh>
    <rPh sb="12" eb="13">
      <t>コウ</t>
    </rPh>
    <phoneticPr fontId="12"/>
  </si>
  <si>
    <t>省令第34号第77条第1項</t>
    <rPh sb="0" eb="2">
      <t>ショウレイ</t>
    </rPh>
    <rPh sb="2" eb="3">
      <t>ダイ</t>
    </rPh>
    <rPh sb="5" eb="6">
      <t>ゴウ</t>
    </rPh>
    <rPh sb="6" eb="7">
      <t>ダイ</t>
    </rPh>
    <rPh sb="9" eb="10">
      <t>ジョウ</t>
    </rPh>
    <rPh sb="10" eb="11">
      <t>ダイ</t>
    </rPh>
    <rPh sb="12" eb="13">
      <t>コウ</t>
    </rPh>
    <phoneticPr fontId="12"/>
  </si>
  <si>
    <t>省令第34号第77条第4.5項</t>
    <rPh sb="0" eb="2">
      <t>ショウレイ</t>
    </rPh>
    <rPh sb="2" eb="3">
      <t>ダイ</t>
    </rPh>
    <rPh sb="5" eb="6">
      <t>ゴウ</t>
    </rPh>
    <rPh sb="6" eb="7">
      <t>ダイ</t>
    </rPh>
    <rPh sb="9" eb="10">
      <t>ジョウ</t>
    </rPh>
    <rPh sb="10" eb="11">
      <t>ダイ</t>
    </rPh>
    <rPh sb="14" eb="15">
      <t>コウ</t>
    </rPh>
    <phoneticPr fontId="12"/>
  </si>
  <si>
    <t>省令第34号第74条第1項</t>
    <rPh sb="0" eb="2">
      <t>ショウレイ</t>
    </rPh>
    <rPh sb="2" eb="3">
      <t>ダイ</t>
    </rPh>
    <rPh sb="5" eb="6">
      <t>ゴウ</t>
    </rPh>
    <rPh sb="6" eb="7">
      <t>ダイ</t>
    </rPh>
    <rPh sb="9" eb="10">
      <t>ジョウ</t>
    </rPh>
    <rPh sb="10" eb="11">
      <t>ダイ</t>
    </rPh>
    <rPh sb="12" eb="13">
      <t>コウ</t>
    </rPh>
    <phoneticPr fontId="12"/>
  </si>
  <si>
    <t>（３）　介護支援専門員</t>
    <rPh sb="4" eb="6">
      <t>カイゴ</t>
    </rPh>
    <rPh sb="6" eb="8">
      <t>シエン</t>
    </rPh>
    <rPh sb="8" eb="11">
      <t>センモンイン</t>
    </rPh>
    <phoneticPr fontId="12"/>
  </si>
  <si>
    <t>ⅱ　総合的な援助の方針</t>
  </si>
  <si>
    <t>ⅲ　生活全般の解決すべき課題</t>
  </si>
  <si>
    <t>ⅳ　提供されるサービスの目標及びその期間</t>
  </si>
  <si>
    <t>ⅴ　サービスの種類、内容・種別及び利用料</t>
  </si>
  <si>
    <t>ⅵ　サービスを提供する上での留意事項等</t>
  </si>
  <si>
    <t>（様式２）</t>
    <rPh sb="1" eb="3">
      <t>ヨウシキ</t>
    </rPh>
    <phoneticPr fontId="12"/>
  </si>
  <si>
    <t>事業所名（　　　　　　    　　　　　　　　　　　　）</t>
    <rPh sb="3" eb="4">
      <t>メイ</t>
    </rPh>
    <phoneticPr fontId="12"/>
  </si>
  <si>
    <t>前年度</t>
    <rPh sb="0" eb="3">
      <t>ゼンネンド</t>
    </rPh>
    <phoneticPr fontId="12"/>
  </si>
  <si>
    <t>月平均登録者数</t>
    <rPh sb="0" eb="3">
      <t>ツキヘイキン</t>
    </rPh>
    <rPh sb="3" eb="6">
      <t>トウロクシャ</t>
    </rPh>
    <rPh sb="6" eb="7">
      <t>スウ</t>
    </rPh>
    <phoneticPr fontId="12"/>
  </si>
  <si>
    <t>通いサービスを利用した
全利用者の延べ日数</t>
    <rPh sb="0" eb="1">
      <t>カヨ</t>
    </rPh>
    <rPh sb="7" eb="9">
      <t>リヨウ</t>
    </rPh>
    <rPh sb="12" eb="13">
      <t>ゼン</t>
    </rPh>
    <rPh sb="13" eb="16">
      <t>リヨウシャ</t>
    </rPh>
    <rPh sb="17" eb="18">
      <t>ノ</t>
    </rPh>
    <rPh sb="19" eb="20">
      <t>ヒ</t>
    </rPh>
    <rPh sb="20" eb="21">
      <t>スウ</t>
    </rPh>
    <phoneticPr fontId="12"/>
  </si>
  <si>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12"/>
  </si>
  <si>
    <t>日</t>
    <rPh sb="0" eb="1">
      <t>ヒ</t>
    </rPh>
    <phoneticPr fontId="12"/>
  </si>
  <si>
    <t>　</t>
    <phoneticPr fontId="12"/>
  </si>
  <si>
    <t>合計</t>
    <rPh sb="0" eb="2">
      <t>ゴウケイ</t>
    </rPh>
    <phoneticPr fontId="12"/>
  </si>
  <si>
    <t>（Ａ）</t>
    <phoneticPr fontId="12"/>
  </si>
  <si>
    <t>省令第34号第78条第2項</t>
    <rPh sb="0" eb="2">
      <t>ショウレイ</t>
    </rPh>
    <rPh sb="2" eb="3">
      <t>ダイ</t>
    </rPh>
    <rPh sb="5" eb="6">
      <t>ゴウ</t>
    </rPh>
    <rPh sb="6" eb="7">
      <t>ダイ</t>
    </rPh>
    <rPh sb="9" eb="10">
      <t>ジョウ</t>
    </rPh>
    <rPh sb="10" eb="11">
      <t>ダイ</t>
    </rPh>
    <rPh sb="12" eb="13">
      <t>コウ</t>
    </rPh>
    <phoneticPr fontId="12"/>
  </si>
  <si>
    <t>省令第34号第78条第3項</t>
    <rPh sb="0" eb="2">
      <t>ショウレイ</t>
    </rPh>
    <rPh sb="2" eb="3">
      <t>ダイ</t>
    </rPh>
    <rPh sb="5" eb="6">
      <t>ゴウ</t>
    </rPh>
    <rPh sb="6" eb="7">
      <t>ダイ</t>
    </rPh>
    <rPh sb="9" eb="10">
      <t>ジョウ</t>
    </rPh>
    <rPh sb="10" eb="11">
      <t>ダイ</t>
    </rPh>
    <rPh sb="12" eb="13">
      <t>コウ</t>
    </rPh>
    <phoneticPr fontId="12"/>
  </si>
  <si>
    <t>省令第34号第79条第1項</t>
    <rPh sb="0" eb="2">
      <t>ショウレイ</t>
    </rPh>
    <rPh sb="2" eb="3">
      <t>ダイ</t>
    </rPh>
    <rPh sb="5" eb="6">
      <t>ゴウ</t>
    </rPh>
    <rPh sb="6" eb="7">
      <t>ダイ</t>
    </rPh>
    <rPh sb="9" eb="10">
      <t>ジョウ</t>
    </rPh>
    <rPh sb="10" eb="11">
      <t>ダイ</t>
    </rPh>
    <rPh sb="12" eb="13">
      <t>コウ</t>
    </rPh>
    <phoneticPr fontId="12"/>
  </si>
  <si>
    <t>　管理者は、暴力団員等又は暴力団員等と密接な関係を有する者ではない。</t>
    <phoneticPr fontId="12"/>
  </si>
  <si>
    <t>　従業者、設備、備品及び会計に関する諸記録を整備している。</t>
    <phoneticPr fontId="12"/>
  </si>
  <si>
    <t>　介護給付費の受領の日から５年間保存している。</t>
    <phoneticPr fontId="12"/>
  </si>
  <si>
    <t>　１　居宅サービス計画</t>
    <rPh sb="3" eb="5">
      <t>キョタク</t>
    </rPh>
    <phoneticPr fontId="12"/>
  </si>
  <si>
    <t>　３　提供した具体的なサービスの内容等の記録</t>
    <phoneticPr fontId="12"/>
  </si>
  <si>
    <t>　事業所の運営について、暴力団、暴力団員等から支配的な影響を受けていない。</t>
    <phoneticPr fontId="12"/>
  </si>
  <si>
    <t>（８）　身分を証する書類の携行</t>
    <rPh sb="4" eb="6">
      <t>ミブン</t>
    </rPh>
    <rPh sb="7" eb="8">
      <t>ショウ</t>
    </rPh>
    <rPh sb="10" eb="12">
      <t>ショルイ</t>
    </rPh>
    <rPh sb="13" eb="15">
      <t>ケイコウ</t>
    </rPh>
    <phoneticPr fontId="12"/>
  </si>
  <si>
    <t>（９）　サービス提供の記録</t>
    <rPh sb="8" eb="10">
      <t>テイキョウ</t>
    </rPh>
    <rPh sb="11" eb="13">
      <t>キロク</t>
    </rPh>
    <phoneticPr fontId="12"/>
  </si>
  <si>
    <t>（10）　利用料等の受領</t>
    <rPh sb="5" eb="8">
      <t>リヨウリョウ</t>
    </rPh>
    <rPh sb="8" eb="9">
      <t>トウ</t>
    </rPh>
    <rPh sb="10" eb="12">
      <t>ジュリョウ</t>
    </rPh>
    <phoneticPr fontId="12"/>
  </si>
  <si>
    <t>（11）　自己評価及び外部評価</t>
    <rPh sb="5" eb="7">
      <t>ジコ</t>
    </rPh>
    <rPh sb="7" eb="9">
      <t>ヒョウカ</t>
    </rPh>
    <rPh sb="9" eb="10">
      <t>オヨ</t>
    </rPh>
    <rPh sb="11" eb="13">
      <t>ガイブ</t>
    </rPh>
    <rPh sb="13" eb="15">
      <t>ヒョウカ</t>
    </rPh>
    <phoneticPr fontId="12"/>
  </si>
  <si>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12"/>
  </si>
  <si>
    <t>（１）　構造</t>
    <rPh sb="4" eb="6">
      <t>コウゾウ</t>
    </rPh>
    <phoneticPr fontId="12"/>
  </si>
  <si>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12"/>
  </si>
  <si>
    <t>（２）　設備</t>
    <rPh sb="4" eb="6">
      <t>セツビ</t>
    </rPh>
    <phoneticPr fontId="12"/>
  </si>
  <si>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12"/>
  </si>
  <si>
    <t>問1</t>
    <phoneticPr fontId="12"/>
  </si>
  <si>
    <t>　消防法その他の法令等に規定された設備を有している。</t>
    <phoneticPr fontId="12"/>
  </si>
  <si>
    <t>問2</t>
  </si>
  <si>
    <t>　消防法その他の法令等に基づき、定期的に設備を点検している。</t>
    <rPh sb="12" eb="13">
      <t>モト</t>
    </rPh>
    <rPh sb="16" eb="19">
      <t>テイキテキ</t>
    </rPh>
    <rPh sb="23" eb="25">
      <t>テンケン</t>
    </rPh>
    <phoneticPr fontId="12"/>
  </si>
  <si>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12"/>
  </si>
  <si>
    <t>（３）　居間・食堂</t>
    <rPh sb="4" eb="6">
      <t>イマ</t>
    </rPh>
    <rPh sb="7" eb="9">
      <t>ショクドウ</t>
    </rPh>
    <phoneticPr fontId="12"/>
  </si>
  <si>
    <t>（４）　宿泊室</t>
    <rPh sb="4" eb="7">
      <t>シュクハクシツ</t>
    </rPh>
    <phoneticPr fontId="12"/>
  </si>
  <si>
    <t>　正当な理由なくサービスの提供を拒んでいない。</t>
    <rPh sb="1" eb="3">
      <t>セイトウ</t>
    </rPh>
    <rPh sb="4" eb="6">
      <t>リユウ</t>
    </rPh>
    <rPh sb="13" eb="15">
      <t>テイキョウ</t>
    </rPh>
    <rPh sb="16" eb="17">
      <t>コバ</t>
    </rPh>
    <phoneticPr fontId="12"/>
  </si>
  <si>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12"/>
  </si>
  <si>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12"/>
  </si>
  <si>
    <t>２　従業者の職種、員数及び職務の内容</t>
    <phoneticPr fontId="12"/>
  </si>
  <si>
    <t>３　営業日及び営業時間</t>
    <phoneticPr fontId="12"/>
  </si>
  <si>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12"/>
  </si>
  <si>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12"/>
  </si>
  <si>
    <t>イ　事故発生時の対応</t>
    <rPh sb="2" eb="4">
      <t>ジコ</t>
    </rPh>
    <rPh sb="4" eb="6">
      <t>ハッセイ</t>
    </rPh>
    <rPh sb="6" eb="7">
      <t>ジ</t>
    </rPh>
    <rPh sb="8" eb="10">
      <t>タイオウ</t>
    </rPh>
    <phoneticPr fontId="12"/>
  </si>
  <si>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12"/>
  </si>
  <si>
    <t>エ　苦情及び相談に対する体制</t>
    <rPh sb="2" eb="4">
      <t>クジョウ</t>
    </rPh>
    <rPh sb="4" eb="5">
      <t>オヨ</t>
    </rPh>
    <rPh sb="6" eb="8">
      <t>ソウダン</t>
    </rPh>
    <rPh sb="9" eb="10">
      <t>タイ</t>
    </rPh>
    <rPh sb="12" eb="14">
      <t>タイセイ</t>
    </rPh>
    <phoneticPr fontId="12"/>
  </si>
  <si>
    <t>オ　従業者の研修の実施に関する事項</t>
    <rPh sb="2" eb="5">
      <t>ジュウギョウシャ</t>
    </rPh>
    <rPh sb="6" eb="8">
      <t>ケンシュウ</t>
    </rPh>
    <rPh sb="9" eb="11">
      <t>ジッシ</t>
    </rPh>
    <rPh sb="12" eb="13">
      <t>カン</t>
    </rPh>
    <rPh sb="15" eb="17">
      <t>ジコウ</t>
    </rPh>
    <phoneticPr fontId="12"/>
  </si>
  <si>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12"/>
  </si>
  <si>
    <t>　サービスの提供により事故が発生した場合は、速やかに市、利用者の家族等に連絡を行うとともに、必要な措置を講じている。</t>
    <rPh sb="28" eb="30">
      <t>リヨウ</t>
    </rPh>
    <phoneticPr fontId="12"/>
  </si>
  <si>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12"/>
  </si>
  <si>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12"/>
  </si>
  <si>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12"/>
  </si>
  <si>
    <t>※「勤務形態一覧表」等を添付してください。</t>
    <rPh sb="2" eb="4">
      <t>キンム</t>
    </rPh>
    <rPh sb="4" eb="6">
      <t>ケイタイ</t>
    </rPh>
    <rPh sb="6" eb="8">
      <t>イチラン</t>
    </rPh>
    <rPh sb="8" eb="9">
      <t>ヒョウ</t>
    </rPh>
    <rPh sb="10" eb="11">
      <t>トウ</t>
    </rPh>
    <phoneticPr fontId="12"/>
  </si>
  <si>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12"/>
  </si>
  <si>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12"/>
  </si>
  <si>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12"/>
  </si>
  <si>
    <t>①登録者の介護者が急病のため、急遽、事業所において通いサービスを提供したことにより、当該登録者が利用した時間帯における利用者数が定員を超える場合。</t>
    <phoneticPr fontId="12"/>
  </si>
  <si>
    <t>②事業所において看取りを希望する登録者に対し、宿泊室においてサービスを提供したことにより通いサービスの提供時間帯における利用者数が定員を超える場合。</t>
    <phoneticPr fontId="12"/>
  </si>
  <si>
    <t>　野外の光が室内にも届くようになっている。</t>
    <rPh sb="1" eb="3">
      <t>ヤガイ</t>
    </rPh>
    <rPh sb="4" eb="5">
      <t>ヒカリ</t>
    </rPh>
    <rPh sb="6" eb="8">
      <t>シツナイ</t>
    </rPh>
    <rPh sb="10" eb="11">
      <t>トド</t>
    </rPh>
    <phoneticPr fontId="12"/>
  </si>
  <si>
    <t>　空調設備等により室内の適温を確保している。</t>
    <rPh sb="1" eb="3">
      <t>クウチョウ</t>
    </rPh>
    <rPh sb="3" eb="5">
      <t>セツビ</t>
    </rPh>
    <rPh sb="5" eb="6">
      <t>トウ</t>
    </rPh>
    <rPh sb="9" eb="11">
      <t>シツナイ</t>
    </rPh>
    <rPh sb="12" eb="14">
      <t>テキオン</t>
    </rPh>
    <rPh sb="15" eb="17">
      <t>カクホ</t>
    </rPh>
    <phoneticPr fontId="12"/>
  </si>
  <si>
    <t>問6</t>
    <rPh sb="0" eb="1">
      <t>トイ</t>
    </rPh>
    <phoneticPr fontId="12"/>
  </si>
  <si>
    <t>問7</t>
    <rPh sb="0" eb="1">
      <t>トイ</t>
    </rPh>
    <phoneticPr fontId="12"/>
  </si>
  <si>
    <t>問1</t>
    <rPh sb="0" eb="1">
      <t>トイ</t>
    </rPh>
    <phoneticPr fontId="12"/>
  </si>
  <si>
    <t>問2</t>
    <rPh sb="0" eb="1">
      <t>トイ</t>
    </rPh>
    <phoneticPr fontId="12"/>
  </si>
  <si>
    <t>問3</t>
    <rPh sb="0" eb="1">
      <t>トイ</t>
    </rPh>
    <phoneticPr fontId="12"/>
  </si>
  <si>
    <t>問4</t>
    <rPh sb="0" eb="1">
      <t>トイ</t>
    </rPh>
    <phoneticPr fontId="12"/>
  </si>
  <si>
    <t>問5</t>
    <rPh sb="0" eb="1">
      <t>トイ</t>
    </rPh>
    <phoneticPr fontId="12"/>
  </si>
  <si>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12"/>
  </si>
  <si>
    <t>　人員基準を満たしている。</t>
    <rPh sb="1" eb="2">
      <t>ジン</t>
    </rPh>
    <rPh sb="2" eb="3">
      <t>イン</t>
    </rPh>
    <rPh sb="3" eb="5">
      <t>キジュン</t>
    </rPh>
    <rPh sb="6" eb="7">
      <t>ミ</t>
    </rPh>
    <phoneticPr fontId="12"/>
  </si>
  <si>
    <t>　旧津久井町、旧藤野町に居住する利用者にサービス提供を行った。</t>
    <rPh sb="1" eb="2">
      <t>キュウ</t>
    </rPh>
    <rPh sb="2" eb="6">
      <t>ツクイマチ</t>
    </rPh>
    <rPh sb="7" eb="8">
      <t>キュウ</t>
    </rPh>
    <rPh sb="8" eb="10">
      <t>フジノ</t>
    </rPh>
    <rPh sb="10" eb="11">
      <t>マチ</t>
    </rPh>
    <rPh sb="12" eb="14">
      <t>キョジュウ</t>
    </rPh>
    <rPh sb="16" eb="19">
      <t>リヨウシャ</t>
    </rPh>
    <rPh sb="24" eb="26">
      <t>テイキョウ</t>
    </rPh>
    <rPh sb="27" eb="28">
      <t>オコナ</t>
    </rPh>
    <phoneticPr fontId="12"/>
  </si>
  <si>
    <t>　事業所で設定している通常の事業の実施地域に、旧津久井町、旧藤野町が含まれていない。</t>
    <rPh sb="1" eb="3">
      <t>ジギョウ</t>
    </rPh>
    <rPh sb="3" eb="4">
      <t>ショ</t>
    </rPh>
    <rPh sb="5" eb="7">
      <t>セッテイ</t>
    </rPh>
    <rPh sb="11" eb="13">
      <t>ツウジョウ</t>
    </rPh>
    <rPh sb="14" eb="16">
      <t>ジギョウ</t>
    </rPh>
    <rPh sb="17" eb="19">
      <t>ジッシ</t>
    </rPh>
    <rPh sb="19" eb="21">
      <t>チイキ</t>
    </rPh>
    <rPh sb="23" eb="24">
      <t>キュウ</t>
    </rPh>
    <rPh sb="24" eb="28">
      <t>ツクイマチ</t>
    </rPh>
    <rPh sb="29" eb="30">
      <t>キュウ</t>
    </rPh>
    <rPh sb="30" eb="32">
      <t>フジノ</t>
    </rPh>
    <rPh sb="32" eb="33">
      <t>マチ</t>
    </rPh>
    <rPh sb="34" eb="35">
      <t>フク</t>
    </rPh>
    <phoneticPr fontId="12"/>
  </si>
  <si>
    <t>　事業所が、旧津久井町、旧藤野町以外に所在する。</t>
    <rPh sb="1" eb="4">
      <t>ジギョウショ</t>
    </rPh>
    <rPh sb="3" eb="4">
      <t>ショ</t>
    </rPh>
    <rPh sb="6" eb="7">
      <t>キュウ</t>
    </rPh>
    <rPh sb="7" eb="11">
      <t>ツクイマチ</t>
    </rPh>
    <rPh sb="12" eb="13">
      <t>キュウ</t>
    </rPh>
    <rPh sb="13" eb="15">
      <t>フジノ</t>
    </rPh>
    <rPh sb="15" eb="16">
      <t>マチ</t>
    </rPh>
    <rPh sb="16" eb="18">
      <t>イガイ</t>
    </rPh>
    <rPh sb="19" eb="21">
      <t>ショザイ</t>
    </rPh>
    <phoneticPr fontId="12"/>
  </si>
  <si>
    <t>問8</t>
    <rPh sb="0" eb="1">
      <t>トイ</t>
    </rPh>
    <phoneticPr fontId="12"/>
  </si>
  <si>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12"/>
  </si>
  <si>
    <t>問9</t>
    <rPh sb="0" eb="1">
      <t>トイ</t>
    </rPh>
    <phoneticPr fontId="12"/>
  </si>
  <si>
    <t>問10</t>
    <rPh sb="0" eb="1">
      <t>トイ</t>
    </rPh>
    <phoneticPr fontId="12"/>
  </si>
  <si>
    <t>問11</t>
    <rPh sb="0" eb="1">
      <t>トイ</t>
    </rPh>
    <phoneticPr fontId="12"/>
  </si>
  <si>
    <t>問12</t>
    <rPh sb="0" eb="1">
      <t>トイ</t>
    </rPh>
    <phoneticPr fontId="12"/>
  </si>
  <si>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12"/>
  </si>
  <si>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12"/>
  </si>
  <si>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12"/>
  </si>
  <si>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12"/>
  </si>
  <si>
    <t>※特に必要と認められる場合とは…</t>
    <rPh sb="1" eb="2">
      <t>トク</t>
    </rPh>
    <rPh sb="3" eb="5">
      <t>ヒツヨウ</t>
    </rPh>
    <rPh sb="6" eb="7">
      <t>ミト</t>
    </rPh>
    <rPh sb="11" eb="13">
      <t>バアイ</t>
    </rPh>
    <phoneticPr fontId="12"/>
  </si>
  <si>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12"/>
  </si>
  <si>
    <t>　利用者、利用者の家族、市職員又は事業所が所在する地域を管轄する地域包括支援センター職員、地域住民の代表者等で構成される協議会（運営推進会議）を設置している。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12"/>
  </si>
  <si>
    <t>短期利用居宅介護　実施の有無</t>
    <rPh sb="0" eb="2">
      <t>タンキ</t>
    </rPh>
    <rPh sb="2" eb="4">
      <t>リヨウ</t>
    </rPh>
    <rPh sb="4" eb="5">
      <t>キョ</t>
    </rPh>
    <rPh sb="5" eb="6">
      <t>タク</t>
    </rPh>
    <rPh sb="6" eb="8">
      <t>カイゴ</t>
    </rPh>
    <rPh sb="9" eb="11">
      <t>ジッシ</t>
    </rPh>
    <rPh sb="12" eb="14">
      <t>ウム</t>
    </rPh>
    <phoneticPr fontId="12"/>
  </si>
  <si>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12"/>
  </si>
  <si>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12"/>
  </si>
  <si>
    <t>（個室以外の宿泊室を設けている場合）</t>
    <rPh sb="3" eb="5">
      <t>イガイ</t>
    </rPh>
    <rPh sb="6" eb="9">
      <t>シュクハクシツ</t>
    </rPh>
    <rPh sb="10" eb="11">
      <t>モウ</t>
    </rPh>
    <rPh sb="15" eb="17">
      <t>バアイ</t>
    </rPh>
    <phoneticPr fontId="12"/>
  </si>
  <si>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</si>
  <si>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12"/>
  </si>
  <si>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12"/>
  </si>
  <si>
    <t>　※パーティションや家具での仕切りは可。カーテンは不可。</t>
    <rPh sb="10" eb="12">
      <t>カグ</t>
    </rPh>
    <rPh sb="14" eb="16">
      <t>シキ</t>
    </rPh>
    <rPh sb="18" eb="19">
      <t>カ</t>
    </rPh>
    <rPh sb="25" eb="27">
      <t>フカ</t>
    </rPh>
    <phoneticPr fontId="12"/>
  </si>
  <si>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12"/>
  </si>
  <si>
    <t>③</t>
    <phoneticPr fontId="12"/>
  </si>
  <si>
    <t>④</t>
    <phoneticPr fontId="12"/>
  </si>
  <si>
    <t>⑤</t>
    <phoneticPr fontId="12"/>
  </si>
  <si>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12"/>
  </si>
  <si>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12"/>
  </si>
  <si>
    <t>　管理者を含め、従業者全員の雇用契約等の写し、資格証の写しを保管している。</t>
    <phoneticPr fontId="12"/>
  </si>
  <si>
    <t>＋</t>
    <phoneticPr fontId="12"/>
  </si>
  <si>
    <t>通い</t>
    <rPh sb="0" eb="1">
      <t>カヨ</t>
    </rPh>
    <phoneticPr fontId="12"/>
  </si>
  <si>
    <t>訪問</t>
    <rPh sb="0" eb="2">
      <t>ホウモン</t>
    </rPh>
    <phoneticPr fontId="12"/>
  </si>
  <si>
    <t>（12）　身体的拘束の廃止</t>
    <rPh sb="5" eb="8">
      <t>シンタイテキ</t>
    </rPh>
    <rPh sb="8" eb="10">
      <t>コウソク</t>
    </rPh>
    <rPh sb="11" eb="13">
      <t>ハイシ</t>
    </rPh>
    <phoneticPr fontId="12"/>
  </si>
  <si>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12"/>
  </si>
  <si>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12"/>
  </si>
  <si>
    <t>　指定看護小規模多機能型居宅介護の提供を求められた場合は、その者の提示する被保険者証によって、被保険者資格、要介護認定の有無及び要介護認定の有効期間を確かめている。</t>
    <rPh sb="1" eb="3">
      <t>シテイ</t>
    </rPh>
    <rPh sb="12" eb="14">
      <t>キョタク</t>
    </rPh>
    <rPh sb="14" eb="16">
      <t>カイゴ</t>
    </rPh>
    <phoneticPr fontId="12"/>
  </si>
  <si>
    <t>　被保険者証に、法第７８条の３第２項に規定する認定審査会意見が記載されているときは、当該認定審査会意見に配慮して、指定看護小規模多機能型居宅介護を提供するように努めている。</t>
    <phoneticPr fontId="12"/>
  </si>
  <si>
    <t>　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</si>
  <si>
    <t>　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6" eb="28">
      <t>カイゴ</t>
    </rPh>
    <rPh sb="28" eb="30">
      <t>シエン</t>
    </rPh>
    <rPh sb="30" eb="32">
      <t>センモン</t>
    </rPh>
    <rPh sb="32" eb="33">
      <t>イン</t>
    </rPh>
    <phoneticPr fontId="12"/>
  </si>
  <si>
    <t>　指定看護小規模多機能型居宅介護を提供した際には、サービスの提供日及び内容、保険給付の額その他必要事項を、利用者の居宅サービス計画の書面又はサービス利用票等に記載している。</t>
    <rPh sb="1" eb="3">
      <t>シテイ</t>
    </rPh>
    <rPh sb="12" eb="14">
      <t>キョタク</t>
    </rPh>
    <rPh sb="14" eb="16">
      <t>カイゴ</t>
    </rPh>
    <rPh sb="30" eb="32">
      <t>テイキョウ</t>
    </rPh>
    <rPh sb="32" eb="33">
      <t>ビ</t>
    </rPh>
    <rPh sb="33" eb="34">
      <t>オヨ</t>
    </rPh>
    <rPh sb="35" eb="37">
      <t>ナイヨウ</t>
    </rPh>
    <rPh sb="38" eb="40">
      <t>ホケン</t>
    </rPh>
    <rPh sb="40" eb="42">
      <t>キュウフ</t>
    </rPh>
    <rPh sb="43" eb="44">
      <t>ガク</t>
    </rPh>
    <rPh sb="46" eb="47">
      <t>タ</t>
    </rPh>
    <rPh sb="47" eb="49">
      <t>ヒツヨウ</t>
    </rPh>
    <rPh sb="49" eb="51">
      <t>ジコウ</t>
    </rPh>
    <rPh sb="53" eb="56">
      <t>リヨウシャ</t>
    </rPh>
    <rPh sb="57" eb="59">
      <t>キョタク</t>
    </rPh>
    <rPh sb="63" eb="65">
      <t>ケイカク</t>
    </rPh>
    <rPh sb="66" eb="68">
      <t>ショメン</t>
    </rPh>
    <rPh sb="68" eb="69">
      <t>マタ</t>
    </rPh>
    <rPh sb="74" eb="76">
      <t>リヨウ</t>
    </rPh>
    <rPh sb="76" eb="77">
      <t>ヒョウ</t>
    </rPh>
    <rPh sb="77" eb="78">
      <t>トウ</t>
    </rPh>
    <rPh sb="79" eb="81">
      <t>キサイ</t>
    </rPh>
    <phoneticPr fontId="12"/>
  </si>
  <si>
    <t>　指定看護小規模多機能型居宅介護を提供した際には、提供した具体的なサービスの内容等を記録するとともに、利用者からの申出があった場合には、文書の交付等によりその情報を利用者に提供している。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12" eb="14">
      <t>キョタク</t>
    </rPh>
    <rPh sb="14" eb="16">
      <t>カイゴ</t>
    </rPh>
    <rPh sb="51" eb="54">
      <t>リヨウシャ</t>
    </rPh>
    <rPh sb="57" eb="59">
      <t>モウシデ</t>
    </rPh>
    <rPh sb="63" eb="65">
      <t>バアイ</t>
    </rPh>
    <rPh sb="68" eb="70">
      <t>ブンショ</t>
    </rPh>
    <rPh sb="71" eb="73">
      <t>コウフ</t>
    </rPh>
    <rPh sb="73" eb="74">
      <t>トウ</t>
    </rPh>
    <rPh sb="79" eb="81">
      <t>ジョウホウ</t>
    </rPh>
    <rPh sb="82" eb="85">
      <t>リヨウシャ</t>
    </rPh>
    <rPh sb="86" eb="88">
      <t>テイキョウ</t>
    </rPh>
    <phoneticPr fontId="12"/>
  </si>
  <si>
    <t>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t>
  </si>
  <si>
    <t>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t>
  </si>
  <si>
    <t>　管理者は、介護支援専門員に看護小規模多機能型居宅介護計画の作成に関する業務を担当させている。</t>
    <rPh sb="1" eb="4">
      <t>カンリシャ</t>
    </rPh>
    <rPh sb="6" eb="7">
      <t>カイ</t>
    </rPh>
    <phoneticPr fontId="12"/>
  </si>
  <si>
    <t>　看護小規模多機能型居宅介護計画の作成に当たっては、地域における活動への参加の機会の提供等により、利用者の多様な活動の確保に努めるようにしている。</t>
    <rPh sb="9" eb="10">
      <t>カタ</t>
    </rPh>
    <rPh sb="10" eb="12">
      <t>キョタク</t>
    </rPh>
    <rPh sb="12" eb="14">
      <t>カイゴ</t>
    </rPh>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2">
      <t>リヨウシャ</t>
    </rPh>
    <rPh sb="53" eb="55">
      <t>タヨウ</t>
    </rPh>
    <rPh sb="56" eb="58">
      <t>カツドウ</t>
    </rPh>
    <rPh sb="59" eb="61">
      <t>カクホ</t>
    </rPh>
    <rPh sb="62" eb="63">
      <t>ツト</t>
    </rPh>
    <phoneticPr fontId="12"/>
  </si>
  <si>
    <t>　介護支援専門員は、利用者の心身の状況、希望及びその置かれている環境を踏まえて、介護従業者と協議の上、援助の目標、当該目標を達成するための具体的なサービスの内容等を記載した看護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2" eb="104">
      <t>サクセイ</t>
    </rPh>
    <phoneticPr fontId="12"/>
  </si>
  <si>
    <t>　看護小規模多機能型居宅介護計画の作成に当たっては、利用者又はその家族に対しその内容等について説明し、文書により利用者の同意を得ている。また、看護小規模多機能型居宅介護計画を利用者に交付している。</t>
    <rPh sb="14" eb="16">
      <t>ケイカク</t>
    </rPh>
    <rPh sb="17" eb="19">
      <t>サクセイ</t>
    </rPh>
    <rPh sb="20" eb="21">
      <t>ア</t>
    </rPh>
    <rPh sb="26" eb="29">
      <t>リヨウシャ</t>
    </rPh>
    <rPh sb="29" eb="30">
      <t>マタ</t>
    </rPh>
    <rPh sb="33" eb="35">
      <t>カゾク</t>
    </rPh>
    <rPh sb="36" eb="37">
      <t>タイ</t>
    </rPh>
    <rPh sb="40" eb="42">
      <t>ナイヨウ</t>
    </rPh>
    <rPh sb="42" eb="43">
      <t>トウ</t>
    </rPh>
    <rPh sb="47" eb="49">
      <t>セツメイ</t>
    </rPh>
    <rPh sb="51" eb="53">
      <t>ブンショ</t>
    </rPh>
    <rPh sb="56" eb="59">
      <t>リヨウシャ</t>
    </rPh>
    <rPh sb="60" eb="62">
      <t>ドウイ</t>
    </rPh>
    <rPh sb="63" eb="64">
      <t>エ</t>
    </rPh>
    <rPh sb="84" eb="86">
      <t>ケイカク</t>
    </rPh>
    <rPh sb="87" eb="90">
      <t>リヨウシャ</t>
    </rPh>
    <rPh sb="91" eb="93">
      <t>コウフ</t>
    </rPh>
    <phoneticPr fontId="12"/>
  </si>
  <si>
    <t>　短期利用居宅介護費を算定した場合、看護小規模多機能型居宅介護計画を作成している。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27" eb="28">
      <t>キョ</t>
    </rPh>
    <rPh sb="28" eb="29">
      <t>タク</t>
    </rPh>
    <rPh sb="29" eb="31">
      <t>カイゴ</t>
    </rPh>
    <rPh sb="31" eb="33">
      <t>ケイカク</t>
    </rPh>
    <rPh sb="34" eb="36">
      <t>サクセイ</t>
    </rPh>
    <phoneticPr fontId="12"/>
  </si>
  <si>
    <t>　指定看護小規模多機能型居宅介護事業所ごとに、次に掲げる事業の運営についての重要事項に関する規程を定めている。</t>
    <rPh sb="12" eb="14">
      <t>キョタク</t>
    </rPh>
    <rPh sb="14" eb="16">
      <t>カイゴ</t>
    </rPh>
    <phoneticPr fontId="12"/>
  </si>
  <si>
    <t>５　指定看護小規模多機能型居宅介護の内容及び利用料その他の費用の額（別紙料金表含む）</t>
    <rPh sb="13" eb="15">
      <t>キョタク</t>
    </rPh>
    <rPh sb="15" eb="17">
      <t>カイゴ</t>
    </rPh>
    <rPh sb="34" eb="36">
      <t>ベッシ</t>
    </rPh>
    <rPh sb="36" eb="38">
      <t>リョウキン</t>
    </rPh>
    <rPh sb="38" eb="39">
      <t>ヒョウ</t>
    </rPh>
    <rPh sb="39" eb="40">
      <t>フク</t>
    </rPh>
    <phoneticPr fontId="12"/>
  </si>
  <si>
    <t>　利用者に対する指定看護小規模多機能型居宅介護の提供に関する次に掲げる記録を整備し、記録の種類に応じて定められた期間保存している。</t>
  </si>
  <si>
    <t>　指定看護小規模多機能型居宅介護の提供の完結の日から２年間又は介護給付費の受領の日から５年間のいずれか長い期間保存している。</t>
  </si>
  <si>
    <t>　指定看護小規模多機能型居宅介護の提供の完結の日から２年間保存している。</t>
  </si>
  <si>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12"/>
  </si>
  <si>
    <t>　登録者数が、看護小規模多機能型居宅介護事業所の登録定員未満である。</t>
    <rPh sb="1" eb="3">
      <t>トウロク</t>
    </rPh>
    <rPh sb="3" eb="4">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12"/>
  </si>
  <si>
    <t>　利用者の状態や利用者の家族等の事情により、居宅介護支援事業所の介護支援専門員が緊急に利用することが必要と認めた場合及び看護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9" eb="70">
      <t>キョ</t>
    </rPh>
    <rPh sb="70" eb="71">
      <t>タク</t>
    </rPh>
    <rPh sb="71" eb="73">
      <t>カイゴ</t>
    </rPh>
    <rPh sb="73" eb="75">
      <t>ジギョウ</t>
    </rPh>
    <rPh sb="75" eb="76">
      <t>ショ</t>
    </rPh>
    <rPh sb="77" eb="79">
      <t>カイゴ</t>
    </rPh>
    <rPh sb="79" eb="81">
      <t>シエン</t>
    </rPh>
    <rPh sb="81" eb="84">
      <t>センモンイン</t>
    </rPh>
    <phoneticPr fontId="12"/>
  </si>
  <si>
    <t>（４）　従業者</t>
    <rPh sb="4" eb="6">
      <t>ジュウギョウ</t>
    </rPh>
    <rPh sb="6" eb="7">
      <t>シャ</t>
    </rPh>
    <phoneticPr fontId="12"/>
  </si>
  <si>
    <t>　ターミナルケアの提供について利用者の身体状況の変化等必要な事項を適切に記録している。</t>
    <phoneticPr fontId="12"/>
  </si>
  <si>
    <t>イ</t>
    <phoneticPr fontId="12"/>
  </si>
  <si>
    <t>ロ</t>
    <phoneticPr fontId="12"/>
  </si>
  <si>
    <t>ハ</t>
    <phoneticPr fontId="12"/>
  </si>
  <si>
    <t>ニ</t>
    <phoneticPr fontId="12"/>
  </si>
  <si>
    <t>ホ</t>
    <phoneticPr fontId="12"/>
  </si>
  <si>
    <t>医科診療報酬点数表に掲げる在宅悪性腫瘍患者指導管理若しくは在宅気管切開患者指導管理を受けている状態又は気管カニューレ若しくは留置カテーテルを使用している状態</t>
    <phoneticPr fontId="1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</si>
  <si>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12"/>
  </si>
  <si>
    <t>人工肛門又は人工膀胱を設置している状態</t>
    <phoneticPr fontId="12"/>
  </si>
  <si>
    <t>真皮を越える褥瘡の状態</t>
    <phoneticPr fontId="12"/>
  </si>
  <si>
    <t>点滴注射を週３日以上行う必要があると認められる状態</t>
    <phoneticPr fontId="12"/>
  </si>
  <si>
    <t>　訪問の際、症状が重篤であった場合には、速やかに医師による診療を受けることができるよう必要な支援を行っている。</t>
    <phoneticPr fontId="12"/>
  </si>
  <si>
    <t>　１人の利用者に対し、１か所の事業所に限り算定している。</t>
    <phoneticPr fontId="12"/>
  </si>
  <si>
    <t>利用者数実績表（看護小規模多機能型居宅介護）　　　　　　　　　</t>
    <rPh sb="3" eb="4">
      <t>スウ</t>
    </rPh>
    <rPh sb="4" eb="6">
      <t>ジッセキ</t>
    </rPh>
    <rPh sb="6" eb="7">
      <t>ヒョウ</t>
    </rPh>
    <rPh sb="8" eb="10">
      <t>カンゴ</t>
    </rPh>
    <rPh sb="10" eb="13">
      <t>ショウキボ</t>
    </rPh>
    <rPh sb="13" eb="17">
      <t>タキノウガタ</t>
    </rPh>
    <rPh sb="17" eb="19">
      <t>キョタク</t>
    </rPh>
    <rPh sb="19" eb="21">
      <t>カイゴ</t>
    </rPh>
    <phoneticPr fontId="12"/>
  </si>
  <si>
    <t>登録者名簿（点検月の前月末現在）　　看護小規模多機能型居宅介護</t>
    <rPh sb="0" eb="3">
      <t>トウロクシャ</t>
    </rPh>
    <rPh sb="6" eb="8">
      <t>テンケン</t>
    </rPh>
    <rPh sb="8" eb="9">
      <t>ツキ</t>
    </rPh>
    <rPh sb="10" eb="12">
      <t>ゼンゲツ</t>
    </rPh>
    <rPh sb="18" eb="20">
      <t>カンゴ</t>
    </rPh>
    <rPh sb="20" eb="23">
      <t>ショウキボ</t>
    </rPh>
    <rPh sb="23" eb="27">
      <t>タキノウガタ</t>
    </rPh>
    <rPh sb="27" eb="29">
      <t>キョタク</t>
    </rPh>
    <rPh sb="29" eb="31">
      <t>カイゴ</t>
    </rPh>
    <phoneticPr fontId="12"/>
  </si>
  <si>
    <t>問16</t>
    <rPh sb="0" eb="1">
      <t>トイ</t>
    </rPh>
    <phoneticPr fontId="12"/>
  </si>
  <si>
    <t>【看護小規模多機能型居宅介護】</t>
    <rPh sb="1" eb="3">
      <t>カンゴ</t>
    </rPh>
    <rPh sb="10" eb="12">
      <t>キョタク</t>
    </rPh>
    <rPh sb="12" eb="14">
      <t>カイゴ</t>
    </rPh>
    <phoneticPr fontId="12"/>
  </si>
  <si>
    <t>　介護支援専門員は、看護小規模多機能型居宅介護計画の作成に当たっては、看護師等と密接な連携を図りながら行っている。</t>
    <rPh sb="51" eb="52">
      <t>オコナ</t>
    </rPh>
    <phoneticPr fontId="12"/>
  </si>
  <si>
    <t>　介護従業者のうち１人以上は、常勤の保健師又は看護師を配置している。</t>
    <rPh sb="1" eb="3">
      <t>カイゴ</t>
    </rPh>
    <rPh sb="3" eb="6">
      <t>ジュウギョウシャ</t>
    </rPh>
    <rPh sb="10" eb="11">
      <t>リ</t>
    </rPh>
    <rPh sb="11" eb="13">
      <t>イジョウ</t>
    </rPh>
    <rPh sb="15" eb="17">
      <t>ジョウキン</t>
    </rPh>
    <rPh sb="18" eb="20">
      <t>ホケン</t>
    </rPh>
    <rPh sb="20" eb="21">
      <t>シ</t>
    </rPh>
    <rPh sb="21" eb="22">
      <t>マタ</t>
    </rPh>
    <rPh sb="23" eb="26">
      <t>カンゴシ</t>
    </rPh>
    <rPh sb="27" eb="29">
      <t>ハイチ</t>
    </rPh>
    <phoneticPr fontId="12"/>
  </si>
  <si>
    <t>　５　主治の医師による指示の文書</t>
    <phoneticPr fontId="12"/>
  </si>
  <si>
    <t>　ターミナルケアを受ける利用者について２４時間連絡体制を確保しており、かつ、必要に応じて、訪問看護を行うことができる体制を整備している。</t>
    <phoneticPr fontId="12"/>
  </si>
  <si>
    <t>　認知症加算を算定していない。</t>
    <phoneticPr fontId="12"/>
  </si>
  <si>
    <t>　受け入れた若年性認知症利用者ごとに個別の担当者を定めている。</t>
    <phoneticPr fontId="12"/>
  </si>
  <si>
    <t>問１</t>
    <rPh sb="0" eb="1">
      <t>トイ</t>
    </rPh>
    <phoneticPr fontId="12"/>
  </si>
  <si>
    <t>問２</t>
    <rPh sb="0" eb="1">
      <t>トイ</t>
    </rPh>
    <phoneticPr fontId="12"/>
  </si>
  <si>
    <t>問３</t>
    <rPh sb="0" eb="1">
      <t>トイ</t>
    </rPh>
    <phoneticPr fontId="12"/>
  </si>
  <si>
    <t>問22</t>
    <rPh sb="0" eb="1">
      <t>ト</t>
    </rPh>
    <phoneticPr fontId="12"/>
  </si>
  <si>
    <t>問23</t>
    <rPh sb="0" eb="1">
      <t>ト</t>
    </rPh>
    <phoneticPr fontId="12"/>
  </si>
  <si>
    <t>問24</t>
    <rPh sb="0" eb="1">
      <t>ト</t>
    </rPh>
    <phoneticPr fontId="12"/>
  </si>
  <si>
    <t>○</t>
    <phoneticPr fontId="12"/>
  </si>
  <si>
    <t>×</t>
    <phoneticPr fontId="12"/>
  </si>
  <si>
    <t>問1</t>
    <phoneticPr fontId="12"/>
  </si>
  <si>
    <t>問3</t>
  </si>
  <si>
    <t>　常勤換算方法で、訪問サービスの提供に当たる介護従業者を２以上配置している。</t>
    <rPh sb="1" eb="3">
      <t>ジョウキン</t>
    </rPh>
    <rPh sb="3" eb="5">
      <t>カンサン</t>
    </rPh>
    <rPh sb="5" eb="7">
      <t>ホウホウ</t>
    </rPh>
    <rPh sb="9" eb="11">
      <t>ホウモン</t>
    </rPh>
    <rPh sb="16" eb="18">
      <t>テイキョウ</t>
    </rPh>
    <rPh sb="19" eb="20">
      <t>ア</t>
    </rPh>
    <rPh sb="22" eb="24">
      <t>カイゴ</t>
    </rPh>
    <rPh sb="24" eb="27">
      <t>ジュウギョウシャ</t>
    </rPh>
    <rPh sb="29" eb="31">
      <t>イジョウ</t>
    </rPh>
    <rPh sb="31" eb="33">
      <t>ハイチ</t>
    </rPh>
    <phoneticPr fontId="12"/>
  </si>
  <si>
    <t>(宿泊サービスの利用者がいる場合)
　夜間及び深夜の時間帯に勤務する介護従業者を１名以上、宿直者を１名以上配置している。また、看護職員である必要はないが、電話等による連絡体制は確保していること。</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rPh sb="63" eb="65">
      <t>カンゴ</t>
    </rPh>
    <rPh sb="65" eb="67">
      <t>ショクイン</t>
    </rPh>
    <rPh sb="70" eb="72">
      <t>ヒツヨウ</t>
    </rPh>
    <rPh sb="77" eb="79">
      <t>デンワ</t>
    </rPh>
    <rPh sb="79" eb="80">
      <t>ナド</t>
    </rPh>
    <rPh sb="83" eb="85">
      <t>レンラク</t>
    </rPh>
    <rPh sb="85" eb="87">
      <t>タイセイ</t>
    </rPh>
    <rPh sb="88" eb="90">
      <t>カクホ</t>
    </rPh>
    <phoneticPr fontId="12"/>
  </si>
  <si>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62" eb="64">
      <t>ホウモン</t>
    </rPh>
    <rPh sb="69" eb="71">
      <t>テイキョウ</t>
    </rPh>
    <rPh sb="76" eb="78">
      <t>ヒツヨウ</t>
    </rPh>
    <rPh sb="79" eb="81">
      <t>レンラク</t>
    </rPh>
    <rPh sb="81" eb="83">
      <t>タイセイ</t>
    </rPh>
    <rPh sb="84" eb="86">
      <t>セイビ</t>
    </rPh>
    <phoneticPr fontId="12"/>
  </si>
  <si>
    <t>　看護職員がサービスの提供を行っているときに、利用者に病状の急変等が生じた場合等にあっては、必要に応じて臨時応急の手当てを行っている。</t>
    <rPh sb="39" eb="40">
      <t>ナド</t>
    </rPh>
    <phoneticPr fontId="12"/>
  </si>
  <si>
    <t>　６　看護小規模多機能型居宅介護報告書</t>
    <phoneticPr fontId="12"/>
  </si>
  <si>
    <t>　７　市への通知に係る記録</t>
    <phoneticPr fontId="12"/>
  </si>
  <si>
    <t>　８　苦情の内容等の記録</t>
    <phoneticPr fontId="12"/>
  </si>
  <si>
    <t>　９　事故の状況及び事故に際して採った処置についての記録</t>
    <phoneticPr fontId="12"/>
  </si>
  <si>
    <t>　１０　運営推進会議の報告、評価、要望、助言等の記録</t>
    <rPh sb="4" eb="6">
      <t>ウンエイ</t>
    </rPh>
    <rPh sb="6" eb="8">
      <t>スイシン</t>
    </rPh>
    <rPh sb="8" eb="10">
      <t>カイギ</t>
    </rPh>
    <rPh sb="11" eb="13">
      <t>ホウコク</t>
    </rPh>
    <rPh sb="14" eb="16">
      <t>ヒョウカ</t>
    </rPh>
    <rPh sb="17" eb="19">
      <t>ヨウボウ</t>
    </rPh>
    <rPh sb="20" eb="22">
      <t>ジョゲン</t>
    </rPh>
    <rPh sb="22" eb="23">
      <t>トウ</t>
    </rPh>
    <rPh sb="24" eb="26">
      <t>キロク</t>
    </rPh>
    <phoneticPr fontId="12"/>
  </si>
  <si>
    <t>　主治の医師等の指示や医学的観点からの留意事項が示されているときは、次の点を確認している。</t>
    <phoneticPr fontId="12"/>
  </si>
  <si>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12"/>
  </si>
  <si>
    <t>（15）　看護小規模多機能型居宅介護計画及び報告書の作成</t>
    <rPh sb="14" eb="16">
      <t>キョタク</t>
    </rPh>
    <rPh sb="16" eb="18">
      <t>カイゴ</t>
    </rPh>
    <rPh sb="18" eb="20">
      <t>ケイカク</t>
    </rPh>
    <rPh sb="20" eb="21">
      <t>オヨ</t>
    </rPh>
    <rPh sb="22" eb="24">
      <t>ホウコク</t>
    </rPh>
    <rPh sb="24" eb="25">
      <t>ショ</t>
    </rPh>
    <rPh sb="26" eb="28">
      <t>サクセイ</t>
    </rPh>
    <phoneticPr fontId="12"/>
  </si>
  <si>
    <t>（16）　介護等</t>
    <rPh sb="5" eb="7">
      <t>カイゴ</t>
    </rPh>
    <rPh sb="7" eb="8">
      <t>トウ</t>
    </rPh>
    <phoneticPr fontId="12"/>
  </si>
  <si>
    <t>（17）　社会生活上の便宜の提供等</t>
    <phoneticPr fontId="12"/>
  </si>
  <si>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12"/>
  </si>
  <si>
    <t>問４</t>
    <rPh sb="0" eb="1">
      <t>トイ</t>
    </rPh>
    <phoneticPr fontId="12"/>
  </si>
  <si>
    <t>問５</t>
    <rPh sb="0" eb="1">
      <t>トイ</t>
    </rPh>
    <phoneticPr fontId="12"/>
  </si>
  <si>
    <t>問６</t>
    <rPh sb="0" eb="1">
      <t>トイ</t>
    </rPh>
    <phoneticPr fontId="12"/>
  </si>
  <si>
    <t>（18）　緊急時等の対応</t>
    <rPh sb="5" eb="7">
      <t>キンキュウ</t>
    </rPh>
    <rPh sb="7" eb="8">
      <t>ジ</t>
    </rPh>
    <rPh sb="8" eb="9">
      <t>トウ</t>
    </rPh>
    <rPh sb="10" eb="12">
      <t>タイオウ</t>
    </rPh>
    <phoneticPr fontId="12"/>
  </si>
  <si>
    <t>（19）　管理者の責務</t>
    <rPh sb="5" eb="8">
      <t>カンリシャ</t>
    </rPh>
    <rPh sb="9" eb="11">
      <t>セキム</t>
    </rPh>
    <phoneticPr fontId="12"/>
  </si>
  <si>
    <t>（20）　運営規程</t>
    <rPh sb="5" eb="7">
      <t>ウンエイ</t>
    </rPh>
    <rPh sb="7" eb="9">
      <t>キテイ</t>
    </rPh>
    <phoneticPr fontId="12"/>
  </si>
  <si>
    <t>（21）　勤務体制の確保等</t>
    <rPh sb="5" eb="7">
      <t>キンム</t>
    </rPh>
    <rPh sb="7" eb="9">
      <t>タイセイ</t>
    </rPh>
    <rPh sb="10" eb="12">
      <t>カクホ</t>
    </rPh>
    <rPh sb="12" eb="13">
      <t>トウ</t>
    </rPh>
    <phoneticPr fontId="12"/>
  </si>
  <si>
    <t>（22）　定員の遵守</t>
    <rPh sb="5" eb="7">
      <t>テイイン</t>
    </rPh>
    <rPh sb="8" eb="10">
      <t>ジュンシュ</t>
    </rPh>
    <phoneticPr fontId="12"/>
  </si>
  <si>
    <t>　保健師若しくは看護師である。（問1に該当しない場合、問2,3に回答）</t>
    <rPh sb="1" eb="4">
      <t>ホケンシ</t>
    </rPh>
    <rPh sb="4" eb="5">
      <t>モ</t>
    </rPh>
    <rPh sb="8" eb="11">
      <t>カンゴシ</t>
    </rPh>
    <rPh sb="16" eb="17">
      <t>トイ</t>
    </rPh>
    <rPh sb="19" eb="21">
      <t>ガイトウ</t>
    </rPh>
    <rPh sb="24" eb="26">
      <t>バアイ</t>
    </rPh>
    <rPh sb="27" eb="28">
      <t>トイ</t>
    </rPh>
    <rPh sb="32" eb="34">
      <t>カイトウ</t>
    </rPh>
    <phoneticPr fontId="12"/>
  </si>
  <si>
    <t>　保健師若しくは看護師である。（問2に該当しない場合、問3,4に回答）</t>
    <rPh sb="1" eb="4">
      <t>ホケンシ</t>
    </rPh>
    <rPh sb="4" eb="5">
      <t>モ</t>
    </rPh>
    <rPh sb="8" eb="11">
      <t>カンゴシ</t>
    </rPh>
    <rPh sb="16" eb="17">
      <t>トイ</t>
    </rPh>
    <rPh sb="19" eb="21">
      <t>ガイトウ</t>
    </rPh>
    <rPh sb="24" eb="26">
      <t>バアイ</t>
    </rPh>
    <rPh sb="27" eb="28">
      <t>トイ</t>
    </rPh>
    <rPh sb="32" eb="34">
      <t>カイトウ</t>
    </rPh>
    <phoneticPr fontId="12"/>
  </si>
  <si>
    <t>　看護サービスの提供の開始に際し、主治の医師（利用申込者の選定により加療している医師）による指示を文書で受けている。また、主治医以外の複数の医師から指示書の交付を受けていない。</t>
    <phoneticPr fontId="12"/>
  </si>
  <si>
    <t>　常勤の保健師又は看護師は、主治の医師の指示に基づき適切な看護サービスが提供されるよう管理している。</t>
    <phoneticPr fontId="12"/>
  </si>
  <si>
    <t>　主冶の医師に看護小規模多機能型居宅介護計画及び看護小規模多機能型居宅介護報告書を提出し、看護サービスの提供に当たって主冶の医師との密接な連携を図っている。</t>
    <rPh sb="1" eb="2">
      <t>シュ</t>
    </rPh>
    <rPh sb="2" eb="3">
      <t>ジ</t>
    </rPh>
    <rPh sb="4" eb="6">
      <t>イシ</t>
    </rPh>
    <rPh sb="22" eb="23">
      <t>オヨ</t>
    </rPh>
    <rPh sb="37" eb="39">
      <t>ホウコク</t>
    </rPh>
    <rPh sb="39" eb="40">
      <t>ショ</t>
    </rPh>
    <rPh sb="41" eb="43">
      <t>テイシュツ</t>
    </rPh>
    <rPh sb="45" eb="47">
      <t>カンゴ</t>
    </rPh>
    <rPh sb="52" eb="54">
      <t>テイキョウ</t>
    </rPh>
    <rPh sb="55" eb="56">
      <t>ア</t>
    </rPh>
    <rPh sb="59" eb="60">
      <t>シュ</t>
    </rPh>
    <rPh sb="60" eb="61">
      <t>ジ</t>
    </rPh>
    <rPh sb="62" eb="64">
      <t>イシ</t>
    </rPh>
    <rPh sb="66" eb="68">
      <t>ミッセツ</t>
    </rPh>
    <rPh sb="69" eb="71">
      <t>レンケイ</t>
    </rPh>
    <rPh sb="72" eb="73">
      <t>ハカ</t>
    </rPh>
    <phoneticPr fontId="12"/>
  </si>
  <si>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12"/>
  </si>
  <si>
    <t>　居宅サービス計画に位置付けた居宅サービス事業者に対して、訪問介護計画等の提出を求めている。</t>
    <rPh sb="1" eb="3">
      <t>キョタク</t>
    </rPh>
    <rPh sb="7" eb="9">
      <t>ケイカク</t>
    </rPh>
    <rPh sb="10" eb="12">
      <t>イチ</t>
    </rPh>
    <rPh sb="12" eb="13">
      <t>ツ</t>
    </rPh>
    <rPh sb="15" eb="17">
      <t>キョタク</t>
    </rPh>
    <rPh sb="21" eb="24">
      <t>ジギョウシャ</t>
    </rPh>
    <rPh sb="25" eb="26">
      <t>タイ</t>
    </rPh>
    <rPh sb="29" eb="31">
      <t>ホウモン</t>
    </rPh>
    <rPh sb="31" eb="33">
      <t>カイゴ</t>
    </rPh>
    <rPh sb="33" eb="36">
      <t>ケイカクトウ</t>
    </rPh>
    <rPh sb="37" eb="39">
      <t>テイシュツ</t>
    </rPh>
    <rPh sb="40" eb="41">
      <t>モト</t>
    </rPh>
    <phoneticPr fontId="12"/>
  </si>
  <si>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rPh sb="1" eb="3">
      <t>シテイ</t>
    </rPh>
    <rPh sb="3" eb="5">
      <t>キョタク</t>
    </rPh>
    <rPh sb="9" eb="13">
      <t>ジギョウシャトウ</t>
    </rPh>
    <rPh sb="15" eb="18">
      <t>リヨウシャ</t>
    </rPh>
    <rPh sb="19" eb="20">
      <t>カカ</t>
    </rPh>
    <rPh sb="21" eb="23">
      <t>ジョウホウ</t>
    </rPh>
    <rPh sb="24" eb="26">
      <t>テイキョウ</t>
    </rPh>
    <rPh sb="27" eb="28">
      <t>ウ</t>
    </rPh>
    <rPh sb="34" eb="35">
      <t>タ</t>
    </rPh>
    <rPh sb="35" eb="37">
      <t>ヒツヨウ</t>
    </rPh>
    <rPh sb="38" eb="39">
      <t>ミト</t>
    </rPh>
    <rPh sb="45" eb="48">
      <t>リヨウシャ</t>
    </rPh>
    <rPh sb="49" eb="51">
      <t>フクヤク</t>
    </rPh>
    <rPh sb="51" eb="53">
      <t>ジョウキョウ</t>
    </rPh>
    <rPh sb="54" eb="56">
      <t>コウクウ</t>
    </rPh>
    <rPh sb="56" eb="58">
      <t>キノウ</t>
    </rPh>
    <rPh sb="60" eb="61">
      <t>タ</t>
    </rPh>
    <rPh sb="62" eb="65">
      <t>リヨウシャ</t>
    </rPh>
    <rPh sb="66" eb="68">
      <t>シンシン</t>
    </rPh>
    <rPh sb="68" eb="69">
      <t>マタ</t>
    </rPh>
    <rPh sb="70" eb="72">
      <t>セイカツ</t>
    </rPh>
    <rPh sb="73" eb="75">
      <t>ジョウキョウ</t>
    </rPh>
    <rPh sb="76" eb="77">
      <t>カカ</t>
    </rPh>
    <rPh sb="78" eb="80">
      <t>ジョウホウ</t>
    </rPh>
    <rPh sb="83" eb="85">
      <t>ヒツヨウ</t>
    </rPh>
    <rPh sb="86" eb="87">
      <t>ミト</t>
    </rPh>
    <rPh sb="93" eb="96">
      <t>リヨウシャ</t>
    </rPh>
    <rPh sb="97" eb="99">
      <t>ドウイ</t>
    </rPh>
    <rPh sb="100" eb="101">
      <t>エ</t>
    </rPh>
    <rPh sb="102" eb="104">
      <t>シュジ</t>
    </rPh>
    <rPh sb="105" eb="106">
      <t>イ</t>
    </rPh>
    <rPh sb="106" eb="107">
      <t>シ</t>
    </rPh>
    <rPh sb="107" eb="108">
      <t>マタ</t>
    </rPh>
    <rPh sb="109" eb="112">
      <t>ヤクザイシ</t>
    </rPh>
    <rPh sb="113" eb="115">
      <t>テイキョウ</t>
    </rPh>
    <phoneticPr fontId="12"/>
  </si>
  <si>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t>
    <rPh sb="1" eb="2">
      <t>ヨウ</t>
    </rPh>
    <rPh sb="2" eb="4">
      <t>カイゴ</t>
    </rPh>
    <rPh sb="4" eb="6">
      <t>ニンテイ</t>
    </rPh>
    <rPh sb="7" eb="8">
      <t>ウ</t>
    </rPh>
    <rPh sb="12" eb="15">
      <t>リヨウシャ</t>
    </rPh>
    <rPh sb="16" eb="19">
      <t>ヨウカイゴ</t>
    </rPh>
    <rPh sb="19" eb="21">
      <t>コウシン</t>
    </rPh>
    <rPh sb="21" eb="23">
      <t>ニンテイ</t>
    </rPh>
    <rPh sb="24" eb="25">
      <t>ウ</t>
    </rPh>
    <rPh sb="27" eb="29">
      <t>バアイ</t>
    </rPh>
    <rPh sb="29" eb="30">
      <t>マタ</t>
    </rPh>
    <rPh sb="31" eb="34">
      <t>ヨウカイゴ</t>
    </rPh>
    <rPh sb="34" eb="36">
      <t>ジョウタイ</t>
    </rPh>
    <rPh sb="36" eb="38">
      <t>クブン</t>
    </rPh>
    <rPh sb="39" eb="41">
      <t>ヘンコウ</t>
    </rPh>
    <rPh sb="42" eb="44">
      <t>ニンテイ</t>
    </rPh>
    <rPh sb="45" eb="46">
      <t>ウ</t>
    </rPh>
    <rPh sb="48" eb="50">
      <t>バアイ</t>
    </rPh>
    <rPh sb="57" eb="60">
      <t>タントウシャ</t>
    </rPh>
    <rPh sb="60" eb="62">
      <t>カイギ</t>
    </rPh>
    <rPh sb="63" eb="65">
      <t>カイサイ</t>
    </rPh>
    <rPh sb="69" eb="71">
      <t>キョタク</t>
    </rPh>
    <rPh sb="75" eb="77">
      <t>ケイカク</t>
    </rPh>
    <rPh sb="78" eb="80">
      <t>ヘンコウ</t>
    </rPh>
    <rPh sb="81" eb="84">
      <t>ヒツヨウセイ</t>
    </rPh>
    <rPh sb="89" eb="92">
      <t>タントウシャ</t>
    </rPh>
    <rPh sb="93" eb="94">
      <t>タイ</t>
    </rPh>
    <rPh sb="96" eb="99">
      <t>センモンテキ</t>
    </rPh>
    <rPh sb="100" eb="102">
      <t>ケンチ</t>
    </rPh>
    <rPh sb="105" eb="107">
      <t>イケン</t>
    </rPh>
    <rPh sb="108" eb="109">
      <t>モト</t>
    </rPh>
    <rPh sb="121" eb="122">
      <t>エ</t>
    </rPh>
    <rPh sb="124" eb="126">
      <t>リユウ</t>
    </rPh>
    <rPh sb="129" eb="131">
      <t>バアイ</t>
    </rPh>
    <rPh sb="134" eb="137">
      <t>タントウシャ</t>
    </rPh>
    <rPh sb="138" eb="139">
      <t>タイ</t>
    </rPh>
    <rPh sb="141" eb="143">
      <t>ショウカイ</t>
    </rPh>
    <rPh sb="143" eb="144">
      <t>トウ</t>
    </rPh>
    <rPh sb="147" eb="149">
      <t>イケン</t>
    </rPh>
    <rPh sb="150" eb="151">
      <t>モト</t>
    </rPh>
    <phoneticPr fontId="12"/>
  </si>
  <si>
    <r>
      <t>　短期利用費を算定した利用者の担当介護支援専門員から、当該利用者の看護小規模多機能型居宅介護計画の提出の求めがあった際は、当該看護小規模多機能型居宅介護計画を提供することに協力</t>
    </r>
    <r>
      <rPr>
        <sz val="11"/>
        <rFont val="ＭＳ Ｐゴシック"/>
        <family val="3"/>
        <charset val="128"/>
      </rPr>
      <t>するよう努めている。</t>
    </r>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42" eb="43">
      <t>キョ</t>
    </rPh>
    <rPh sb="43" eb="44">
      <t>タク</t>
    </rPh>
    <rPh sb="44" eb="46">
      <t>カイゴ</t>
    </rPh>
    <rPh sb="46" eb="48">
      <t>ケイカク</t>
    </rPh>
    <rPh sb="49" eb="51">
      <t>テイシュツ</t>
    </rPh>
    <rPh sb="52" eb="53">
      <t>モト</t>
    </rPh>
    <rPh sb="58" eb="59">
      <t>サイ</t>
    </rPh>
    <rPh sb="61" eb="63">
      <t>トウガイ</t>
    </rPh>
    <rPh sb="72" eb="73">
      <t>キョ</t>
    </rPh>
    <rPh sb="73" eb="74">
      <t>タク</t>
    </rPh>
    <rPh sb="74" eb="76">
      <t>カイゴ</t>
    </rPh>
    <rPh sb="76" eb="78">
      <t>ケイカク</t>
    </rPh>
    <rPh sb="79" eb="81">
      <t>テイキョウ</t>
    </rPh>
    <rPh sb="86" eb="88">
      <t>キョウリョク</t>
    </rPh>
    <rPh sb="92" eb="93">
      <t>ツト</t>
    </rPh>
    <phoneticPr fontId="12"/>
  </si>
  <si>
    <t>―</t>
    <phoneticPr fontId="1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</si>
  <si>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12"/>
  </si>
  <si>
    <t>　利用者又はその家族等から電話等により看護に関する意見を求められた場合に常時対応できる体制（２４時間連絡体制）にある。</t>
    <phoneticPr fontId="12"/>
  </si>
  <si>
    <t>○１～３名 　　→ 問5で答えた時間数</t>
    <rPh sb="10" eb="11">
      <t>ト</t>
    </rPh>
    <phoneticPr fontId="12"/>
  </si>
  <si>
    <t>○４～６名 　　→ 問5で答えた時間数</t>
    <phoneticPr fontId="12"/>
  </si>
  <si>
    <t>○７～９名 　　→ 問5で答えた時間数</t>
    <phoneticPr fontId="12"/>
  </si>
  <si>
    <t>○１０～１２名 → 問5で答えた時間数</t>
    <phoneticPr fontId="12"/>
  </si>
  <si>
    <t>○１３～１５名 → 問5で答えた時間数</t>
    <phoneticPr fontId="12"/>
  </si>
  <si>
    <t>　２　看護小規模多機能型居宅介護計画</t>
    <phoneticPr fontId="12"/>
  </si>
  <si>
    <t>　利用者の退院・退所につき１回（特別な管理を必要とする利用者（特別管理加算の対象者）について、複数日に退院時共同指導を行った場合には２回）に限り算定している。</t>
    <phoneticPr fontId="12"/>
  </si>
  <si>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12"/>
  </si>
  <si>
    <t>　病院、診療所、介護老人保健施設又は介護医療院（以下、「病院等」とする。）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4" eb="26">
      <t>イカ</t>
    </rPh>
    <rPh sb="28" eb="30">
      <t>ビョウイン</t>
    </rPh>
    <rPh sb="30" eb="31">
      <t>ナド</t>
    </rPh>
    <rPh sb="59" eb="62">
      <t>ジギョウショ</t>
    </rPh>
    <rPh sb="63" eb="66">
      <t>ホケンシ</t>
    </rPh>
    <rPh sb="81" eb="83">
      <t>リガク</t>
    </rPh>
    <rPh sb="83" eb="86">
      <t>リョウホウシ</t>
    </rPh>
    <rPh sb="87" eb="89">
      <t>サギョウ</t>
    </rPh>
    <rPh sb="89" eb="92">
      <t>リョウホウシ</t>
    </rPh>
    <rPh sb="93" eb="98">
      <t>ゲンゴチョウカクシ</t>
    </rPh>
    <rPh sb="124" eb="125">
      <t>トウ</t>
    </rPh>
    <phoneticPr fontId="12"/>
  </si>
  <si>
    <t>　この加算を介護保険で請求した場合には、同月に訪問看護及び定期巡回・随時対応型訪問介護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49" eb="51">
      <t>タイイン</t>
    </rPh>
    <rPh sb="51" eb="52">
      <t>ジ</t>
    </rPh>
    <rPh sb="52" eb="54">
      <t>キョウドウ</t>
    </rPh>
    <rPh sb="54" eb="56">
      <t>シドウ</t>
    </rPh>
    <rPh sb="56" eb="58">
      <t>カサン</t>
    </rPh>
    <rPh sb="60" eb="62">
      <t>イリョウ</t>
    </rPh>
    <rPh sb="62" eb="64">
      <t>ホケン</t>
    </rPh>
    <rPh sb="65" eb="67">
      <t>ホウモン</t>
    </rPh>
    <rPh sb="67" eb="69">
      <t>カンゴ</t>
    </rPh>
    <rPh sb="73" eb="75">
      <t>タイイン</t>
    </rPh>
    <rPh sb="75" eb="76">
      <t>ジ</t>
    </rPh>
    <rPh sb="76" eb="78">
      <t>キョウドウ</t>
    </rPh>
    <rPh sb="78" eb="80">
      <t>シドウ</t>
    </rPh>
    <rPh sb="83" eb="85">
      <t>サンテイ</t>
    </rPh>
    <rPh sb="91" eb="92">
      <t>トイ</t>
    </rPh>
    <rPh sb="94" eb="96">
      <t>バアイ</t>
    </rPh>
    <rPh sb="97" eb="98">
      <t>ノゾ</t>
    </rPh>
    <phoneticPr fontId="12"/>
  </si>
  <si>
    <t>　退院時共同指導を行った場合は、その内容を看護小規模多機能型居宅介護記録書に記録している。</t>
    <rPh sb="21" eb="23">
      <t>カンゴ</t>
    </rPh>
    <rPh sb="23" eb="34">
      <t>ショウキボ</t>
    </rPh>
    <phoneticPr fontId="12"/>
  </si>
  <si>
    <t>　利用者に対して、問1、問2の体制にある場合にはこの加算を算定する旨を説明し、その同意を得ている。</t>
    <rPh sb="9" eb="10">
      <t>トイ</t>
    </rPh>
    <rPh sb="12" eb="13">
      <t>トイ</t>
    </rPh>
    <rPh sb="15" eb="17">
      <t>タイセイ</t>
    </rPh>
    <phoneticPr fontId="12"/>
  </si>
  <si>
    <t>　加算の算定は市が届出を受理した日以降に行っている。</t>
    <rPh sb="1" eb="3">
      <t>カサン</t>
    </rPh>
    <rPh sb="4" eb="6">
      <t>サンテイ</t>
    </rPh>
    <rPh sb="7" eb="8">
      <t>シ</t>
    </rPh>
    <rPh sb="9" eb="11">
      <t>トドケデ</t>
    </rPh>
    <rPh sb="12" eb="14">
      <t>ジュリ</t>
    </rPh>
    <rPh sb="16" eb="17">
      <t>ヒ</t>
    </rPh>
    <rPh sb="17" eb="19">
      <t>イコウ</t>
    </rPh>
    <rPh sb="20" eb="21">
      <t>オコナ</t>
    </rPh>
    <phoneticPr fontId="12"/>
  </si>
  <si>
    <t>　サテライト事業所又は当該サテライト事業所の本体事業所において（４）訪問看護体制減算の届出をしている場合にあっては、サテライト体制未整備減算として、サテライト事業所及び本体事業所が共に1月につき所定単位数の100分の97に相当する単位数を算定している。</t>
    <phoneticPr fontId="12"/>
  </si>
  <si>
    <t>　主治医との連携の下に、訪問看護におけるターミナルケアに係る計画及び支援体制について利用者及びその家族等に対して説明を行い、同意を得て、ターミナルケアを行っている。</t>
    <phoneticPr fontId="12"/>
  </si>
  <si>
    <t>　ターミナルケアの実施に当たっては、他の医療及び介護関係者と十分な連携を図るよう努めている。</t>
    <rPh sb="9" eb="11">
      <t>ジッシ</t>
    </rPh>
    <rPh sb="12" eb="13">
      <t>ア</t>
    </rPh>
    <rPh sb="18" eb="19">
      <t>タ</t>
    </rPh>
    <rPh sb="20" eb="22">
      <t>イリョウ</t>
    </rPh>
    <rPh sb="22" eb="23">
      <t>オヨ</t>
    </rPh>
    <rPh sb="24" eb="26">
      <t>カイゴ</t>
    </rPh>
    <rPh sb="26" eb="29">
      <t>カンケイシャ</t>
    </rPh>
    <rPh sb="30" eb="32">
      <t>ジュウブン</t>
    </rPh>
    <rPh sb="33" eb="35">
      <t>レンケイ</t>
    </rPh>
    <rPh sb="36" eb="37">
      <t>ハカ</t>
    </rPh>
    <rPh sb="40" eb="41">
      <t>ツト</t>
    </rPh>
    <phoneticPr fontId="12"/>
  </si>
  <si>
    <t>　問5について、点滴注射が終了した場合その他必要な場合には、主治医に対して速やかに利用者の状態を報告するとともに、訪問看護サービス記録書に点滴注射の実施内容を記録している。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12"/>
  </si>
  <si>
    <t>　　事業所における全ての登録者に対する訪問サービスの提供回数が１月（暦月）当たり延べ２００回以上である。</t>
    <rPh sb="2" eb="5">
      <t>ジギョウショ</t>
    </rPh>
    <rPh sb="9" eb="10">
      <t>スベ</t>
    </rPh>
    <rPh sb="12" eb="14">
      <t>トウロク</t>
    </rPh>
    <rPh sb="14" eb="15">
      <t>シャ</t>
    </rPh>
    <rPh sb="16" eb="17">
      <t>タイ</t>
    </rPh>
    <rPh sb="19" eb="21">
      <t>ホウモン</t>
    </rPh>
    <rPh sb="26" eb="28">
      <t>テイキョウ</t>
    </rPh>
    <rPh sb="28" eb="30">
      <t>カイスウ</t>
    </rPh>
    <rPh sb="32" eb="33">
      <t>ガツ</t>
    </rPh>
    <rPh sb="34" eb="35">
      <t>コヨミ</t>
    </rPh>
    <rPh sb="35" eb="36">
      <t>ツキ</t>
    </rPh>
    <rPh sb="37" eb="38">
      <t>ア</t>
    </rPh>
    <rPh sb="40" eb="41">
      <t>ノ</t>
    </rPh>
    <rPh sb="45" eb="48">
      <t>カイイジョウ</t>
    </rPh>
    <phoneticPr fontId="12"/>
  </si>
  <si>
    <t>　提供した訪問サービスの内容を記録している。</t>
    <rPh sb="5" eb="7">
      <t>ホウモン</t>
    </rPh>
    <rPh sb="12" eb="14">
      <t>ナイヨウ</t>
    </rPh>
    <rPh sb="15" eb="17">
      <t>キロク</t>
    </rPh>
    <phoneticPr fontId="12"/>
  </si>
  <si>
    <t>次のイ、ロ、ハ全てに適合している場合、利用者の介護度に応じて所定単位数を減算している。</t>
    <rPh sb="0" eb="1">
      <t>ツギ</t>
    </rPh>
    <rPh sb="7" eb="8">
      <t>スベ</t>
    </rPh>
    <rPh sb="10" eb="12">
      <t>テキゴウ</t>
    </rPh>
    <rPh sb="16" eb="18">
      <t>バアイ</t>
    </rPh>
    <rPh sb="19" eb="22">
      <t>リヨウシャ</t>
    </rPh>
    <rPh sb="23" eb="25">
      <t>カイゴ</t>
    </rPh>
    <rPh sb="25" eb="26">
      <t>ド</t>
    </rPh>
    <rPh sb="27" eb="28">
      <t>オウ</t>
    </rPh>
    <rPh sb="30" eb="32">
      <t>ショテイ</t>
    </rPh>
    <rPh sb="32" eb="35">
      <t>タンイスウ</t>
    </rPh>
    <rPh sb="36" eb="38">
      <t>ゲンサン</t>
    </rPh>
    <phoneticPr fontId="12"/>
  </si>
  <si>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2"/>
  </si>
  <si>
    <t>　問1の特別指示又は特別指示書の交付があった場合は、交付の日から14日間を限度として医療保険の訪問看護の給付対象となるものであり、当該月における当該特別指示の日数に応じて減算している。</t>
    <rPh sb="1" eb="2">
      <t>トイ</t>
    </rPh>
    <phoneticPr fontId="12"/>
  </si>
  <si>
    <t>　１の宿泊室の床面積は７.４３㎡以上である。</t>
    <rPh sb="3" eb="6">
      <t>シュクハクシツ</t>
    </rPh>
    <rPh sb="7" eb="8">
      <t>ユカ</t>
    </rPh>
    <rPh sb="8" eb="10">
      <t>メンセキ</t>
    </rPh>
    <rPh sb="16" eb="18">
      <t>イジョウ</t>
    </rPh>
    <phoneticPr fontId="12"/>
  </si>
  <si>
    <t>　※特別な管理を必要とする利用者</t>
    <phoneticPr fontId="12"/>
  </si>
  <si>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5">
      <t>カ</t>
    </rPh>
    <rPh sb="75" eb="76">
      <t>サン</t>
    </rPh>
    <rPh sb="77" eb="79">
      <t>サンテイ</t>
    </rPh>
    <phoneticPr fontId="12"/>
  </si>
  <si>
    <t>　「点滴注射を週３日以上行う必要がある」利用者に対してこの加算を算定する場合は、主治医から点滴注射が週３日以上必要な旨の指示を受け、看護職員が週３日以上の点滴を実施している。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6" eb="68">
      <t>カンゴ</t>
    </rPh>
    <rPh sb="68" eb="70">
      <t>ショクイン</t>
    </rPh>
    <rPh sb="71" eb="72">
      <t>シュウ</t>
    </rPh>
    <rPh sb="73" eb="74">
      <t>ニチ</t>
    </rPh>
    <rPh sb="74" eb="76">
      <t>イジョウ</t>
    </rPh>
    <rPh sb="77" eb="79">
      <t>テンテキ</t>
    </rPh>
    <rPh sb="80" eb="82">
      <t>ジッシ</t>
    </rPh>
    <phoneticPr fontId="12"/>
  </si>
  <si>
    <t xml:space="preserve"> 令和　　年 　月　  日</t>
    <rPh sb="1" eb="3">
      <t>レイワ</t>
    </rPh>
    <phoneticPr fontId="12"/>
  </si>
  <si>
    <t>10　虐待の防止のための措置に関する事項</t>
    <rPh sb="3" eb="5">
      <t>ギャクタイ</t>
    </rPh>
    <rPh sb="6" eb="8">
      <t>ボウシ</t>
    </rPh>
    <rPh sb="12" eb="14">
      <t>ソチ</t>
    </rPh>
    <rPh sb="15" eb="16">
      <t>カン</t>
    </rPh>
    <rPh sb="18" eb="20">
      <t>ジコウ</t>
    </rPh>
    <phoneticPr fontId="12"/>
  </si>
  <si>
    <t>11　その他</t>
    <phoneticPr fontId="12"/>
  </si>
  <si>
    <t>　介護に直接携わる職員のうち、医療・福祉関係の資格を有さない者に、認知症介護基礎研修を受講させるために必要な措置を講じている。</t>
    <rPh sb="1" eb="3">
      <t>カイゴ</t>
    </rPh>
    <rPh sb="4" eb="7">
      <t>チョクセツタズサ</t>
    </rPh>
    <rPh sb="9" eb="11">
      <t>ショクイン</t>
    </rPh>
    <rPh sb="15" eb="17">
      <t>イリョウ</t>
    </rPh>
    <rPh sb="33" eb="42">
      <t>ニンチショウカイゴキソケンシュウ</t>
    </rPh>
    <rPh sb="43" eb="45">
      <t>ジュコウ</t>
    </rPh>
    <rPh sb="51" eb="53">
      <t>ヒツヨウ</t>
    </rPh>
    <rPh sb="54" eb="56">
      <t>ソチ</t>
    </rPh>
    <rPh sb="57" eb="58">
      <t>コウ</t>
    </rPh>
    <phoneticPr fontId="12"/>
  </si>
  <si>
    <t>　適切な指定看護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テキセツ</t>
    </rPh>
    <phoneticPr fontId="12"/>
  </si>
  <si>
    <t>　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なけれならない。</t>
    <rPh sb="1" eb="4">
      <t>カンセンショウ</t>
    </rPh>
    <rPh sb="5" eb="9">
      <t>ヒジョウサイガイ</t>
    </rPh>
    <rPh sb="10" eb="13">
      <t>ハッセイジ</t>
    </rPh>
    <rPh sb="18" eb="21">
      <t>リヨウシャ</t>
    </rPh>
    <rPh sb="22" eb="23">
      <t>タイ</t>
    </rPh>
    <rPh sb="25" eb="27">
      <t>シテイ</t>
    </rPh>
    <rPh sb="27" eb="32">
      <t>カンゴショウキボ</t>
    </rPh>
    <rPh sb="32" eb="40">
      <t>タキノウガタキョタクカイゴ</t>
    </rPh>
    <rPh sb="41" eb="43">
      <t>テイキョウ</t>
    </rPh>
    <rPh sb="44" eb="47">
      <t>ケイゾクテキ</t>
    </rPh>
    <rPh sb="48" eb="50">
      <t>ジッシ</t>
    </rPh>
    <rPh sb="56" eb="57">
      <t>オヨ</t>
    </rPh>
    <rPh sb="58" eb="60">
      <t>ヒジョウジ</t>
    </rPh>
    <rPh sb="60" eb="61">
      <t>ノタイセイデソウキ</t>
    </rPh>
    <rPh sb="62" eb="74">
      <t>ギョウムサイカイヲハカ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12"/>
  </si>
  <si>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12"/>
  </si>
  <si>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12"/>
  </si>
  <si>
    <t>（24）　非常災害対策</t>
    <rPh sb="5" eb="7">
      <t>ヒジョウ</t>
    </rPh>
    <rPh sb="7" eb="9">
      <t>サイガイ</t>
    </rPh>
    <rPh sb="9" eb="11">
      <t>タイサク</t>
    </rPh>
    <phoneticPr fontId="12"/>
  </si>
  <si>
    <t>　看護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14">
      <t>カンゴショウキボタキノウガタキョタクカイゴ</t>
    </rPh>
    <rPh sb="14" eb="17">
      <t>ジギョウショ</t>
    </rPh>
    <rPh sb="21" eb="24">
      <t>カンセンショウ</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12"/>
  </si>
  <si>
    <t>　看護小規模多機能型居宅介護事業所における感染症の予防及びまん延の防止のための指針を整備している。</t>
    <rPh sb="1" eb="6">
      <t>カンゴショウキボ</t>
    </rPh>
    <rPh sb="6" eb="14">
      <t>タキノウガタキョタクカイゴ</t>
    </rPh>
    <rPh sb="14" eb="17">
      <t>ジギョウショ</t>
    </rPh>
    <rPh sb="21" eb="24">
      <t>カンセンショウ</t>
    </rPh>
    <rPh sb="25" eb="28">
      <t>ヨボウオヨ</t>
    </rPh>
    <rPh sb="31" eb="32">
      <t>エン</t>
    </rPh>
    <rPh sb="33" eb="35">
      <t>ボウシ</t>
    </rPh>
    <rPh sb="39" eb="41">
      <t>シシン</t>
    </rPh>
    <rPh sb="42" eb="44">
      <t>セイビ</t>
    </rPh>
    <phoneticPr fontId="12"/>
  </si>
  <si>
    <t>（27）　掲示</t>
    <rPh sb="5" eb="7">
      <t>ケイジ</t>
    </rPh>
    <phoneticPr fontId="12"/>
  </si>
  <si>
    <t>（28）　秘密保持</t>
    <rPh sb="5" eb="7">
      <t>ヒミツ</t>
    </rPh>
    <rPh sb="7" eb="9">
      <t>ホジ</t>
    </rPh>
    <phoneticPr fontId="12"/>
  </si>
  <si>
    <t>（29）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12"/>
  </si>
  <si>
    <t>（30）　苦情処理</t>
    <rPh sb="5" eb="7">
      <t>クジョウ</t>
    </rPh>
    <rPh sb="7" eb="9">
      <t>ショリ</t>
    </rPh>
    <phoneticPr fontId="12"/>
  </si>
  <si>
    <t>（31）　地域との連携</t>
    <rPh sb="5" eb="7">
      <t>チイキ</t>
    </rPh>
    <rPh sb="9" eb="11">
      <t>レンケイ</t>
    </rPh>
    <phoneticPr fontId="12"/>
  </si>
  <si>
    <t>（32）　事故発生時の対応</t>
    <rPh sb="5" eb="7">
      <t>ジコ</t>
    </rPh>
    <rPh sb="7" eb="9">
      <t>ハッセイ</t>
    </rPh>
    <rPh sb="9" eb="10">
      <t>ジ</t>
    </rPh>
    <rPh sb="11" eb="13">
      <t>タイオウ</t>
    </rPh>
    <phoneticPr fontId="12"/>
  </si>
  <si>
    <t>（33）　虐待の防止</t>
    <rPh sb="5" eb="7">
      <t>ギャクタイ</t>
    </rPh>
    <rPh sb="8" eb="10">
      <t>ボウシ</t>
    </rPh>
    <phoneticPr fontId="12"/>
  </si>
  <si>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12"/>
  </si>
  <si>
    <t>　事業所における虐待の防止のための指針を整備している。</t>
    <rPh sb="1" eb="4">
      <t>ジギョウショ</t>
    </rPh>
    <rPh sb="8" eb="10">
      <t>ギャクタイ</t>
    </rPh>
    <rPh sb="11" eb="13">
      <t>ボウシ</t>
    </rPh>
    <rPh sb="17" eb="19">
      <t>シシン</t>
    </rPh>
    <rPh sb="20" eb="22">
      <t>セイビ</t>
    </rPh>
    <phoneticPr fontId="12"/>
  </si>
  <si>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12"/>
  </si>
  <si>
    <t>　虐待の防止に関する措置を適切に実施するため担当者を置いている。</t>
    <rPh sb="1" eb="3">
      <t>ギャクタイ</t>
    </rPh>
    <rPh sb="22" eb="25">
      <t>タントウシャ</t>
    </rPh>
    <rPh sb="26" eb="27">
      <t>オ</t>
    </rPh>
    <phoneticPr fontId="12"/>
  </si>
  <si>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12"/>
  </si>
  <si>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4">
      <t>メイイジョウハイチ</t>
    </rPh>
    <phoneticPr fontId="12"/>
  </si>
  <si>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40">
      <t>トウガイエイヨウカイゼン</t>
    </rPh>
    <rPh sb="45" eb="47">
      <t>シュウリョウ</t>
    </rPh>
    <rPh sb="49" eb="50">
      <t>ヒ</t>
    </rPh>
    <rPh sb="51" eb="52">
      <t>ゾク</t>
    </rPh>
    <rPh sb="54" eb="55">
      <t>ツキ</t>
    </rPh>
    <rPh sb="57" eb="59">
      <t>サンテイ</t>
    </rPh>
    <phoneticPr fontId="12"/>
  </si>
  <si>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1" eb="4">
      <t>リヨウシャ</t>
    </rPh>
    <rPh sb="5" eb="9">
      <t>エイヨウジョウタイ</t>
    </rPh>
    <rPh sb="10" eb="12">
      <t>リヨウ</t>
    </rPh>
    <rPh sb="12" eb="14">
      <t>カイシ</t>
    </rPh>
    <rPh sb="14" eb="15">
      <t>ジ</t>
    </rPh>
    <rPh sb="16" eb="18">
      <t>ハアク</t>
    </rPh>
    <rPh sb="20" eb="25">
      <t>カンリエイヨウシ</t>
    </rPh>
    <rPh sb="26" eb="30">
      <t>カンゴショクイン</t>
    </rPh>
    <rPh sb="31" eb="35">
      <t>カイゴショクイン</t>
    </rPh>
    <rPh sb="36" eb="41">
      <t>セイカツソウダンイン</t>
    </rPh>
    <rPh sb="43" eb="44">
      <t>タ</t>
    </rPh>
    <rPh sb="50" eb="52">
      <t>イカ</t>
    </rPh>
    <rPh sb="53" eb="55">
      <t>カンリ</t>
    </rPh>
    <rPh sb="55" eb="58">
      <t>エイヨウシ</t>
    </rPh>
    <rPh sb="58" eb="59">
      <t>トウ</t>
    </rPh>
    <rPh sb="62" eb="64">
      <t>キョウドウ</t>
    </rPh>
    <rPh sb="67" eb="70">
      <t>リヨウシャ</t>
    </rPh>
    <rPh sb="73" eb="75">
      <t>セッショク</t>
    </rPh>
    <rPh sb="76" eb="78">
      <t>エンゲ</t>
    </rPh>
    <rPh sb="78" eb="80">
      <t>キノウ</t>
    </rPh>
    <rPh sb="80" eb="81">
      <t>オヨ</t>
    </rPh>
    <rPh sb="82" eb="83">
      <t>ショク</t>
    </rPh>
    <rPh sb="83" eb="85">
      <t>ケイタイ</t>
    </rPh>
    <rPh sb="87" eb="89">
      <t>ハイリョ</t>
    </rPh>
    <rPh sb="91" eb="93">
      <t>エイヨウ</t>
    </rPh>
    <rPh sb="95" eb="97">
      <t>ケイカク</t>
    </rPh>
    <rPh sb="98" eb="100">
      <t>サクセイ</t>
    </rPh>
    <phoneticPr fontId="12"/>
  </si>
  <si>
    <t>　利用者ごとの栄養ケア計画に従い、必要に応じて当該利用者の居宅を訪問し、管理栄養士等が栄養改善サービスを行っているとともに、利用者の栄養状態を定期的に記録している。</t>
    <rPh sb="14" eb="15">
      <t>シタガ</t>
    </rPh>
    <rPh sb="17" eb="19">
      <t>ヒツヨウ</t>
    </rPh>
    <rPh sb="20" eb="21">
      <t>オウ</t>
    </rPh>
    <rPh sb="23" eb="28">
      <t>トウガイリヨウシャ</t>
    </rPh>
    <rPh sb="29" eb="31">
      <t>キョタク</t>
    </rPh>
    <rPh sb="32" eb="34">
      <t>ホウモン</t>
    </rPh>
    <rPh sb="36" eb="42">
      <t>カンリエイヨウシトウ</t>
    </rPh>
    <rPh sb="43" eb="47">
      <t>エイヨウカイゼン</t>
    </rPh>
    <rPh sb="52" eb="53">
      <t>オコナ</t>
    </rPh>
    <rPh sb="62" eb="65">
      <t>リヨウシャ</t>
    </rPh>
    <rPh sb="66" eb="70">
      <t>エイヨウジョウタイ</t>
    </rPh>
    <rPh sb="71" eb="74">
      <t>テイキテキ</t>
    </rPh>
    <rPh sb="75" eb="77">
      <t>キロク</t>
    </rPh>
    <phoneticPr fontId="12"/>
  </si>
  <si>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12"/>
  </si>
  <si>
    <t>（Ⅰ）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0" eb="23">
      <t>リヨウシャ</t>
    </rPh>
    <rPh sb="24" eb="26">
      <t>コウクウ</t>
    </rPh>
    <rPh sb="27" eb="31">
      <t>ケンコウジョウタイ</t>
    </rPh>
    <rPh sb="35" eb="37">
      <t>カクニン</t>
    </rPh>
    <rPh sb="38" eb="39">
      <t>オコナ</t>
    </rPh>
    <rPh sb="41" eb="46">
      <t>トウガイリヨウシャ</t>
    </rPh>
    <rPh sb="47" eb="49">
      <t>コウクウ</t>
    </rPh>
    <rPh sb="50" eb="54">
      <t>ケンコウジョウタイ</t>
    </rPh>
    <rPh sb="55" eb="56">
      <t>カン</t>
    </rPh>
    <rPh sb="58" eb="60">
      <t>ジョウホウ</t>
    </rPh>
    <rPh sb="61" eb="63">
      <t>トウガイリ</t>
    </rPh>
    <rPh sb="63" eb="74">
      <t>ヨウシャノコウクウノケンコウジョウタイ</t>
    </rPh>
    <rPh sb="75" eb="77">
      <t>テイカ</t>
    </rPh>
    <rPh sb="87" eb="89">
      <t>バアイ</t>
    </rPh>
    <rPh sb="97" eb="99">
      <t>カイゼン</t>
    </rPh>
    <rPh sb="100" eb="102">
      <t>ヒツヨウ</t>
    </rPh>
    <rPh sb="103" eb="105">
      <t>ジョウホウ</t>
    </rPh>
    <rPh sb="106" eb="107">
      <t>フク</t>
    </rPh>
    <rPh sb="111" eb="116">
      <t>トウガイリヨウシャ</t>
    </rPh>
    <rPh sb="117" eb="119">
      <t>タントウ</t>
    </rPh>
    <rPh sb="121" eb="128">
      <t>カイゴシエンセンモンイン</t>
    </rPh>
    <rPh sb="129" eb="131">
      <t>テイキョウ</t>
    </rPh>
    <phoneticPr fontId="12"/>
  </si>
  <si>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20" eb="23">
      <t>リヨウシャ</t>
    </rPh>
    <rPh sb="95" eb="100">
      <t>トウガイリヨウシャ</t>
    </rPh>
    <rPh sb="101" eb="103">
      <t>タントウ</t>
    </rPh>
    <rPh sb="105" eb="112">
      <t>カイゴシエンセンモンイン</t>
    </rPh>
    <rPh sb="113" eb="115">
      <t>テイキョウ</t>
    </rPh>
    <phoneticPr fontId="12"/>
  </si>
  <si>
    <t>（Ⅰ）
　定員超過利用・人員基準欠如に該当していない。</t>
    <rPh sb="5" eb="11">
      <t>テイインチョウカリヨウ</t>
    </rPh>
    <rPh sb="12" eb="18">
      <t>ジンインキジュンケツジョ</t>
    </rPh>
    <rPh sb="19" eb="21">
      <t>ガイトウ</t>
    </rPh>
    <phoneticPr fontId="12"/>
  </si>
  <si>
    <t>（Ⅰ）
　算定日が属する月が、次のいずれにも該当していない。</t>
    <rPh sb="5" eb="7">
      <t>サンテイ</t>
    </rPh>
    <rPh sb="7" eb="8">
      <t>ビ</t>
    </rPh>
    <rPh sb="9" eb="10">
      <t>ゾク</t>
    </rPh>
    <rPh sb="12" eb="13">
      <t>ツキ</t>
    </rPh>
    <rPh sb="15" eb="16">
      <t>ツギ</t>
    </rPh>
    <rPh sb="22" eb="24">
      <t>ガイトウ</t>
    </rPh>
    <phoneticPr fontId="12"/>
  </si>
  <si>
    <t>ア</t>
    <phoneticPr fontId="12"/>
  </si>
  <si>
    <t>問1</t>
    <phoneticPr fontId="12"/>
  </si>
  <si>
    <t>問2</t>
    <phoneticPr fontId="12"/>
  </si>
  <si>
    <t>ア</t>
    <phoneticPr fontId="12"/>
  </si>
  <si>
    <t>イ</t>
    <phoneticPr fontId="12"/>
  </si>
  <si>
    <t>ａ</t>
    <phoneticPr fontId="12"/>
  </si>
  <si>
    <t>ｂ</t>
    <phoneticPr fontId="12"/>
  </si>
  <si>
    <t>ｃ</t>
    <phoneticPr fontId="12"/>
  </si>
  <si>
    <t>　問2及び問３に適合すること。</t>
    <rPh sb="1" eb="2">
      <t>トイ</t>
    </rPh>
    <rPh sb="3" eb="4">
      <t>オヨ</t>
    </rPh>
    <rPh sb="5" eb="6">
      <t>トイ</t>
    </rPh>
    <rPh sb="8" eb="10">
      <t>テキゴウ</t>
    </rPh>
    <phoneticPr fontId="12"/>
  </si>
  <si>
    <t>問6</t>
    <phoneticPr fontId="12"/>
  </si>
  <si>
    <t>問7</t>
    <phoneticPr fontId="12"/>
  </si>
  <si>
    <t>問9</t>
    <phoneticPr fontId="12"/>
  </si>
  <si>
    <t>問８</t>
    <rPh sb="0" eb="1">
      <t>トイ</t>
    </rPh>
    <phoneticPr fontId="12"/>
  </si>
  <si>
    <t>（Ⅰ）（Ⅱ）
　褥瘡ケア計画に基づいたケアを実施する際には、褥瘡ケア・マネジメントの対象となる利用者又はその家族に説明し、その同意を得ている。</t>
    <rPh sb="8" eb="10">
      <t>ジョクソウ</t>
    </rPh>
    <rPh sb="12" eb="14">
      <t>ケイカク</t>
    </rPh>
    <rPh sb="15" eb="16">
      <t>モト</t>
    </rPh>
    <rPh sb="22" eb="24">
      <t>ジッシ</t>
    </rPh>
    <rPh sb="26" eb="27">
      <t>サイ</t>
    </rPh>
    <rPh sb="30" eb="32">
      <t>ジョクソウ</t>
    </rPh>
    <rPh sb="42" eb="44">
      <t>タイショウ</t>
    </rPh>
    <rPh sb="47" eb="50">
      <t>リヨウシャ</t>
    </rPh>
    <rPh sb="50" eb="51">
      <t>マタ</t>
    </rPh>
    <rPh sb="54" eb="56">
      <t>カゾク</t>
    </rPh>
    <rPh sb="57" eb="59">
      <t>セツメイ</t>
    </rPh>
    <rPh sb="63" eb="65">
      <t>ドウイ</t>
    </rPh>
    <rPh sb="66" eb="67">
      <t>エ</t>
    </rPh>
    <phoneticPr fontId="12"/>
  </si>
  <si>
    <t>ロ</t>
    <phoneticPr fontId="12"/>
  </si>
  <si>
    <t>　必要に応じて看護小規模多機能型居宅介護計画を見直すなど、指定看護小規模多機能型居宅介護の提供に当たって、問1の情報その他指定看護小規模多機能型居宅介護を適切かつ有効な実施のために必要な情報を活用している。</t>
    <rPh sb="1" eb="3">
      <t>ヒツヨウ</t>
    </rPh>
    <rPh sb="4" eb="5">
      <t>オウ</t>
    </rPh>
    <rPh sb="7" eb="20">
      <t>カンゴショウキボタキノウガタキョタクカイゴ</t>
    </rPh>
    <rPh sb="20" eb="22">
      <t>ケイカク</t>
    </rPh>
    <rPh sb="23" eb="25">
      <t>ミナオ</t>
    </rPh>
    <rPh sb="29" eb="31">
      <t>シテイ</t>
    </rPh>
    <rPh sb="31" eb="44">
      <t>カンゴショウキボタキノウガタキョタクカイゴ</t>
    </rPh>
    <rPh sb="45" eb="47">
      <t>テイキョウ</t>
    </rPh>
    <rPh sb="48" eb="49">
      <t>ア</t>
    </rPh>
    <rPh sb="53" eb="54">
      <t>トイ</t>
    </rPh>
    <rPh sb="56" eb="58">
      <t>ジョウホウ</t>
    </rPh>
    <rPh sb="60" eb="61">
      <t>タ</t>
    </rPh>
    <rPh sb="61" eb="68">
      <t>シテイカンゴショウキボ</t>
    </rPh>
    <rPh sb="68" eb="76">
      <t>タキノウガタキョタクカイゴ</t>
    </rPh>
    <rPh sb="77" eb="79">
      <t>テキセツ</t>
    </rPh>
    <rPh sb="96" eb="98">
      <t>カツヨウ</t>
    </rPh>
    <phoneticPr fontId="12"/>
  </si>
  <si>
    <t>（Ⅰ）
　次のいずれかに適合すること。</t>
    <rPh sb="5" eb="6">
      <t>ツギ</t>
    </rPh>
    <rPh sb="12" eb="14">
      <t>テキゴウ</t>
    </rPh>
    <phoneticPr fontId="12"/>
  </si>
  <si>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12"/>
  </si>
  <si>
    <t>　　○前年度実績が６か月未満の事業所(算定開始前3か月の平均)</t>
    <rPh sb="3" eb="6">
      <t>ゼンネンド</t>
    </rPh>
    <rPh sb="6" eb="8">
      <t>ジッセキ</t>
    </rPh>
    <rPh sb="11" eb="12">
      <t>ゲツ</t>
    </rPh>
    <rPh sb="12" eb="14">
      <t>ミマン</t>
    </rPh>
    <rPh sb="15" eb="17">
      <t>ジギョウ</t>
    </rPh>
    <rPh sb="17" eb="18">
      <t>ショ</t>
    </rPh>
    <rPh sb="19" eb="21">
      <t>サンテイ</t>
    </rPh>
    <rPh sb="21" eb="23">
      <t>カイシ</t>
    </rPh>
    <rPh sb="23" eb="24">
      <t>マエ</t>
    </rPh>
    <rPh sb="26" eb="27">
      <t>ゲツ</t>
    </rPh>
    <rPh sb="28" eb="30">
      <t>ヘイキン</t>
    </rPh>
    <phoneticPr fontId="12"/>
  </si>
  <si>
    <t>（Ⅲ）
　次のいずれかに適合すること。</t>
    <rPh sb="5" eb="6">
      <t>ツギ</t>
    </rPh>
    <rPh sb="12" eb="14">
      <t>テキゴウ</t>
    </rPh>
    <phoneticPr fontId="12"/>
  </si>
  <si>
    <t>イ</t>
    <phoneticPr fontId="12"/>
  </si>
  <si>
    <t>平成・令和</t>
    <rPh sb="0" eb="2">
      <t>ヘイセイ</t>
    </rPh>
    <rPh sb="3" eb="5">
      <t>レイワ</t>
    </rPh>
    <phoneticPr fontId="12"/>
  </si>
  <si>
    <t>　「小規模多機能型サービス等計画作成担当者研修」を修了している。</t>
    <rPh sb="13" eb="14">
      <t>トウ</t>
    </rPh>
    <rPh sb="14" eb="16">
      <t>ケイカク</t>
    </rPh>
    <rPh sb="16" eb="18">
      <t>サクセイ</t>
    </rPh>
    <rPh sb="18" eb="21">
      <t>タントウシャ</t>
    </rPh>
    <rPh sb="21" eb="23">
      <t>ケンシュウ</t>
    </rPh>
    <rPh sb="25" eb="27">
      <t>シュウリョウ</t>
    </rPh>
    <phoneticPr fontId="12"/>
  </si>
  <si>
    <t>　従業者の勤務の体制及び勤務形態一覧表(様式１)の日勤時間の合計が、問6で算出した時間(ａ)を下回った日はない。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12"/>
  </si>
  <si>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12"/>
  </si>
  <si>
    <t>各区高齢・障害者相談課及び事業所が所在する地域を管轄する地域包括支援センターへ、写しを提出している。</t>
    <rPh sb="0" eb="2">
      <t>カクク</t>
    </rPh>
    <rPh sb="2" eb="4">
      <t>コウレイ</t>
    </rPh>
    <rPh sb="5" eb="8">
      <t>ショウガイシャ</t>
    </rPh>
    <rPh sb="8" eb="10">
      <t>ソウダン</t>
    </rPh>
    <rPh sb="10" eb="11">
      <t>カ</t>
    </rPh>
    <rPh sb="11" eb="12">
      <t>オヨ</t>
    </rPh>
    <rPh sb="13" eb="16">
      <t>ジギョウショ</t>
    </rPh>
    <rPh sb="17" eb="19">
      <t>ショザイ</t>
    </rPh>
    <rPh sb="21" eb="23">
      <t>チイキ</t>
    </rPh>
    <rPh sb="24" eb="26">
      <t>カンカツ</t>
    </rPh>
    <rPh sb="28" eb="30">
      <t>チイキ</t>
    </rPh>
    <rPh sb="30" eb="32">
      <t>ホウカツ</t>
    </rPh>
    <rPh sb="32" eb="34">
      <t>シエン</t>
    </rPh>
    <rPh sb="40" eb="41">
      <t>ウツ</t>
    </rPh>
    <rPh sb="43" eb="45">
      <t>テイシュツ</t>
    </rPh>
    <phoneticPr fontId="12"/>
  </si>
  <si>
    <t>（13）　主治の医師との関係</t>
    <rPh sb="5" eb="7">
      <t>ヌシハル</t>
    </rPh>
    <rPh sb="8" eb="10">
      <t>イシ</t>
    </rPh>
    <rPh sb="12" eb="14">
      <t>カンケイ</t>
    </rPh>
    <phoneticPr fontId="12"/>
  </si>
  <si>
    <t>（14）　居宅サービス計画の作成</t>
    <rPh sb="5" eb="7">
      <t>キョタク</t>
    </rPh>
    <rPh sb="11" eb="13">
      <t>ケイカク</t>
    </rPh>
    <rPh sb="14" eb="16">
      <t>サクセイ</t>
    </rPh>
    <phoneticPr fontId="12"/>
  </si>
  <si>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12"/>
  </si>
  <si>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12"/>
  </si>
  <si>
    <t>　介護支援専門員は、計画作成後においても看護小規模多機能型居宅介護計画の実施状況及び利用者の様態の変化等の把握を行い、必要に応じて看護小規模多機能型居宅介護計画の変更をしている。</t>
    <rPh sb="1" eb="3">
      <t>カイゴ</t>
    </rPh>
    <rPh sb="3" eb="5">
      <t>シエン</t>
    </rPh>
    <rPh sb="5" eb="7">
      <t>センモン</t>
    </rPh>
    <rPh sb="7" eb="8">
      <t>イン</t>
    </rPh>
    <rPh sb="40" eb="41">
      <t>オヨ</t>
    </rPh>
    <rPh sb="42" eb="45">
      <t>リヨウシャ</t>
    </rPh>
    <rPh sb="46" eb="48">
      <t>ヨウタイ</t>
    </rPh>
    <rPh sb="49" eb="51">
      <t>ヘンカ</t>
    </rPh>
    <rPh sb="51" eb="52">
      <t>トウ</t>
    </rPh>
    <phoneticPr fontId="12"/>
  </si>
  <si>
    <t>　利用者の負担により、利用者の居宅又は当該サービスの拠点における看護小規模多機能型介護従業者以外の者による介護を受けさせていない。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41" eb="43">
      <t>カイゴ</t>
    </rPh>
    <rPh sb="43" eb="46">
      <t>ジュウギョウシャ</t>
    </rPh>
    <rPh sb="46" eb="48">
      <t>イガイ</t>
    </rPh>
    <rPh sb="49" eb="50">
      <t>モノ</t>
    </rPh>
    <rPh sb="53" eb="55">
      <t>カイゴ</t>
    </rPh>
    <rPh sb="56" eb="57">
      <t>ウ</t>
    </rPh>
    <phoneticPr fontId="12"/>
  </si>
  <si>
    <t>　事業所の従業者の管理、サービスの利用の申込みに係る調整、業務の実施状況の把握その他の管理を一元的に行っている。</t>
    <rPh sb="1" eb="4">
      <t>ジギョウショ</t>
    </rPh>
    <rPh sb="17" eb="19">
      <t>リヨウ</t>
    </rPh>
    <rPh sb="20" eb="22">
      <t>モウシコ</t>
    </rPh>
    <rPh sb="24" eb="25">
      <t>カカ</t>
    </rPh>
    <rPh sb="26" eb="28">
      <t>チョウセイ</t>
    </rPh>
    <phoneticPr fontId="12"/>
  </si>
  <si>
    <t>④上記に準ずる状況により特に必要と認められる場合。</t>
    <phoneticPr fontId="12"/>
  </si>
  <si>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12"/>
  </si>
  <si>
    <t>（25）　衛生管理等</t>
    <rPh sb="5" eb="7">
      <t>エイセイ</t>
    </rPh>
    <rPh sb="7" eb="9">
      <t>カンリ</t>
    </rPh>
    <rPh sb="9" eb="10">
      <t>トウ</t>
    </rPh>
    <phoneticPr fontId="12"/>
  </si>
  <si>
    <t>（26）　協力医療機関等</t>
    <rPh sb="5" eb="7">
      <t>キョウリョク</t>
    </rPh>
    <rPh sb="7" eb="9">
      <t>イリョウ</t>
    </rPh>
    <rPh sb="9" eb="11">
      <t>キカン</t>
    </rPh>
    <rPh sb="11" eb="12">
      <t>トウ</t>
    </rPh>
    <phoneticPr fontId="12"/>
  </si>
  <si>
    <t>　利用者の使用する施設、食器その他の設備又は飲用に供する水について、衛生的な管理に努め、又は衛生上必要な措置を講じている。</t>
    <rPh sb="1" eb="3">
      <t>リヨウ</t>
    </rPh>
    <rPh sb="9" eb="11">
      <t>シセツ</t>
    </rPh>
    <phoneticPr fontId="12"/>
  </si>
  <si>
    <t>　事業所の見やすい場所に、運営規程の概要、従業者の勤務の体制、その他のサービスの選択に資すると認められる重要事項を掲示している。</t>
    <rPh sb="1" eb="4">
      <t>ジギョウショ</t>
    </rPh>
    <phoneticPr fontId="12"/>
  </si>
  <si>
    <t>※前年度4月～3月の間の開催回数（　　　　回)</t>
    <rPh sb="1" eb="4">
      <t>ゼンネンド</t>
    </rPh>
    <rPh sb="5" eb="6">
      <t>ガツ</t>
    </rPh>
    <rPh sb="8" eb="9">
      <t>ガツ</t>
    </rPh>
    <rPh sb="10" eb="11">
      <t>カン</t>
    </rPh>
    <rPh sb="12" eb="14">
      <t>カイサイ</t>
    </rPh>
    <rPh sb="14" eb="16">
      <t>カイスウ</t>
    </rPh>
    <rPh sb="21" eb="22">
      <t>カイ</t>
    </rPh>
    <phoneticPr fontId="12"/>
  </si>
  <si>
    <t>　相模原市の事業所が所在する地域を管轄する区高齢・障害者相談課及び地域包括支援センターへ、運営推進会議の議事録等の写しを提出している。</t>
    <rPh sb="14" eb="16">
      <t>チイキ</t>
    </rPh>
    <rPh sb="21" eb="22">
      <t>ク</t>
    </rPh>
    <rPh sb="22" eb="24">
      <t>コウレイ</t>
    </rPh>
    <rPh sb="25" eb="28">
      <t>ショウガイシャ</t>
    </rPh>
    <rPh sb="28" eb="30">
      <t>ソウダン</t>
    </rPh>
    <rPh sb="30" eb="31">
      <t>カ</t>
    </rPh>
    <rPh sb="31" eb="32">
      <t>オヨ</t>
    </rPh>
    <rPh sb="33" eb="35">
      <t>チイキ</t>
    </rPh>
    <rPh sb="35" eb="37">
      <t>ホウカツ</t>
    </rPh>
    <phoneticPr fontId="12"/>
  </si>
  <si>
    <t>　利用者が、短期入所生活介護、短期入所療養介護、特定施設入居者生活介護、認知症対応型共同生活介護、地域密着型特定施設入居者生活介護、地域密着型介護老人福祉施設入所者生活介護を受けている間は看護小規模多機能型居宅介護費を算定していない。</t>
    <rPh sb="103" eb="105">
      <t>キョタク</t>
    </rPh>
    <phoneticPr fontId="12"/>
  </si>
  <si>
    <t>　事業所が、青根、牧野に所在する。</t>
    <rPh sb="1" eb="4">
      <t>ジギョウショ</t>
    </rPh>
    <rPh sb="3" eb="4">
      <t>ショ</t>
    </rPh>
    <rPh sb="6" eb="7">
      <t>アオ</t>
    </rPh>
    <rPh sb="7" eb="8">
      <t>ネ</t>
    </rPh>
    <rPh sb="9" eb="11">
      <t>マキノ</t>
    </rPh>
    <rPh sb="12" eb="14">
      <t>ショザイ</t>
    </rPh>
    <phoneticPr fontId="12"/>
  </si>
  <si>
    <t>（２）　特別地域看護小規模多機能型居宅介護加算</t>
    <rPh sb="4" eb="6">
      <t>トクベツ</t>
    </rPh>
    <rPh sb="6" eb="8">
      <t>チイキ</t>
    </rPh>
    <rPh sb="8" eb="10">
      <t>カンゴ</t>
    </rPh>
    <rPh sb="10" eb="13">
      <t>ショウキボ</t>
    </rPh>
    <rPh sb="13" eb="17">
      <t>タキノウガタ</t>
    </rPh>
    <rPh sb="17" eb="19">
      <t>キョタク</t>
    </rPh>
    <rPh sb="19" eb="21">
      <t>カイゴ</t>
    </rPh>
    <rPh sb="21" eb="22">
      <t>カ</t>
    </rPh>
    <rPh sb="22" eb="23">
      <t>サン</t>
    </rPh>
    <phoneticPr fontId="12"/>
  </si>
  <si>
    <t>（３）　通常の事業の実施地域を越えた特定の地域に居住する者にサービス提供した場合の加算</t>
    <rPh sb="4" eb="6">
      <t>ツウジョウ</t>
    </rPh>
    <rPh sb="7" eb="9">
      <t>ジギョウ</t>
    </rPh>
    <rPh sb="10" eb="12">
      <t>ジッシ</t>
    </rPh>
    <rPh sb="12" eb="14">
      <t>チイキ</t>
    </rPh>
    <rPh sb="15" eb="16">
      <t>コ</t>
    </rPh>
    <rPh sb="18" eb="20">
      <t>トクテイ</t>
    </rPh>
    <rPh sb="21" eb="23">
      <t>チイキ</t>
    </rPh>
    <rPh sb="24" eb="26">
      <t>キョジュウ</t>
    </rPh>
    <rPh sb="28" eb="29">
      <t>シャ</t>
    </rPh>
    <rPh sb="34" eb="36">
      <t>テイキョウ</t>
    </rPh>
    <rPh sb="38" eb="40">
      <t>バアイ</t>
    </rPh>
    <rPh sb="41" eb="42">
      <t>カ</t>
    </rPh>
    <rPh sb="42" eb="43">
      <t>サン</t>
    </rPh>
    <phoneticPr fontId="12"/>
  </si>
  <si>
    <t>（４）　初期加算</t>
    <rPh sb="4" eb="6">
      <t>ショキ</t>
    </rPh>
    <rPh sb="6" eb="8">
      <t>カサン</t>
    </rPh>
    <phoneticPr fontId="12"/>
  </si>
  <si>
    <t>　登録した日から起算して30日以内の期間について算定している。</t>
    <rPh sb="1" eb="3">
      <t>トウロク</t>
    </rPh>
    <rPh sb="24" eb="26">
      <t>サンテイ</t>
    </rPh>
    <phoneticPr fontId="12"/>
  </si>
  <si>
    <t>　30日を超える病院又は診療所への入院後に、再び看護小規模多機能型居宅介護の利用を開始した場合に、算定している。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49" eb="51">
      <t>サンテイ</t>
    </rPh>
    <phoneticPr fontId="1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</si>
  <si>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12"/>
  </si>
  <si>
    <t>　医師が判断した当該日又はその次の日に利用を開始している。</t>
    <rPh sb="1" eb="3">
      <t>イシ</t>
    </rPh>
    <rPh sb="4" eb="6">
      <t>ハンダン</t>
    </rPh>
    <rPh sb="8" eb="11">
      <t>トウガイビ</t>
    </rPh>
    <rPh sb="11" eb="12">
      <t>マタ</t>
    </rPh>
    <rPh sb="15" eb="16">
      <t>ツギ</t>
    </rPh>
    <rPh sb="17" eb="18">
      <t>ヒ</t>
    </rPh>
    <rPh sb="19" eb="21">
      <t>リヨウ</t>
    </rPh>
    <rPh sb="22" eb="24">
      <t>カイシ</t>
    </rPh>
    <phoneticPr fontId="12"/>
  </si>
  <si>
    <t>（６）　認知症行動・心理症状緊急対応加算（短期利用居宅介護費）</t>
    <rPh sb="4" eb="7">
      <t>ニンチショウ</t>
    </rPh>
    <rPh sb="7" eb="9">
      <t>コウドウ</t>
    </rPh>
    <rPh sb="10" eb="12">
      <t>シンリ</t>
    </rPh>
    <rPh sb="12" eb="14">
      <t>ショウジョウ</t>
    </rPh>
    <rPh sb="14" eb="16">
      <t>キンキュウ</t>
    </rPh>
    <rPh sb="16" eb="18">
      <t>タイオウ</t>
    </rPh>
    <rPh sb="18" eb="20">
      <t>カサン</t>
    </rPh>
    <rPh sb="21" eb="25">
      <t>タンキリヨウ</t>
    </rPh>
    <rPh sb="25" eb="29">
      <t>キョタクカイゴ</t>
    </rPh>
    <rPh sb="29" eb="30">
      <t>ヒ</t>
    </rPh>
    <phoneticPr fontId="12"/>
  </si>
  <si>
    <t>　定員超過利用・人員基準欠如に該当していない。</t>
    <rPh sb="1" eb="7">
      <t>テイインチョウカリヨウ</t>
    </rPh>
    <rPh sb="8" eb="14">
      <t>ジンインキジュンケツジョ</t>
    </rPh>
    <rPh sb="15" eb="17">
      <t>ガイトウ</t>
    </rPh>
    <phoneticPr fontId="12"/>
  </si>
  <si>
    <t>　利用者ごとの栄養状態等の情報をＬＩＦＥを用いて厚生労働省に提出し、栄養管理の実施に当たって、当該情報その他栄養管理の適切かつ有効な実施のために必要な情報を活用している。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21" eb="22">
      <t>モチ</t>
    </rPh>
    <rPh sb="24" eb="29">
      <t>コウセイロウドウショウ</t>
    </rPh>
    <rPh sb="30" eb="32">
      <t>テイシュツ</t>
    </rPh>
    <rPh sb="34" eb="38">
      <t>エイヨウカンリ</t>
    </rPh>
    <rPh sb="39" eb="41">
      <t>ジッシ</t>
    </rPh>
    <rPh sb="42" eb="43">
      <t>ア</t>
    </rPh>
    <rPh sb="47" eb="51">
      <t>トウガイジョウホウ</t>
    </rPh>
    <rPh sb="53" eb="58">
      <t>タエイヨウカンリ</t>
    </rPh>
    <rPh sb="59" eb="61">
      <t>テキセツ</t>
    </rPh>
    <rPh sb="63" eb="65">
      <t>ユウコウ</t>
    </rPh>
    <rPh sb="66" eb="68">
      <t>ジッシ</t>
    </rPh>
    <rPh sb="72" eb="74">
      <t>ヒツヨウ</t>
    </rPh>
    <rPh sb="75" eb="77">
      <t>ジョウホウ</t>
    </rPh>
    <rPh sb="78" eb="80">
      <t>カツヨウ</t>
    </rPh>
    <phoneticPr fontId="12"/>
  </si>
  <si>
    <t>　栄養アセスメントは、利用者ごとに行われるケアマネジメントの一環として行われている。</t>
    <rPh sb="1" eb="3">
      <t>エイヨウ</t>
    </rPh>
    <phoneticPr fontId="12"/>
  </si>
  <si>
    <t>問4</t>
    <phoneticPr fontId="12"/>
  </si>
  <si>
    <t>問5</t>
    <phoneticPr fontId="12"/>
  </si>
  <si>
    <t>　問４の手順にあわせて、利用者の体重について、１月毎に測定している。</t>
    <rPh sb="1" eb="2">
      <t>トイ</t>
    </rPh>
    <rPh sb="4" eb="6">
      <t>テジュン</t>
    </rPh>
    <rPh sb="12" eb="15">
      <t>リヨウシャ</t>
    </rPh>
    <rPh sb="16" eb="18">
      <t>タイジュウ</t>
    </rPh>
    <rPh sb="24" eb="25">
      <t>ツキ</t>
    </rPh>
    <rPh sb="25" eb="26">
      <t>ゴト</t>
    </rPh>
    <rPh sb="27" eb="29">
      <t>ソクテイ</t>
    </rPh>
    <phoneticPr fontId="12"/>
  </si>
  <si>
    <t>　栄養改善サービスの提供は、利用者ごとに行われるケアマネジメントの一環として行われている。</t>
    <rPh sb="1" eb="3">
      <t>エイヨウ</t>
    </rPh>
    <rPh sb="3" eb="5">
      <t>カイゼン</t>
    </rPh>
    <rPh sb="10" eb="12">
      <t>テイキョウ</t>
    </rPh>
    <phoneticPr fontId="12"/>
  </si>
  <si>
    <t>　低栄養状態にある利用者又はそのおそれのある利用者に対して、栄養改善サービスを行っている。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phoneticPr fontId="12"/>
  </si>
  <si>
    <t>問8</t>
    <phoneticPr fontId="12"/>
  </si>
  <si>
    <t>（Ⅰ）（Ⅱ）
　言語聴覚士、歯科衛生士又は看護職員を1名以上配置している。</t>
    <rPh sb="8" eb="13">
      <t>ゲンゴチョウカクシ</t>
    </rPh>
    <rPh sb="14" eb="16">
      <t>シカ</t>
    </rPh>
    <rPh sb="16" eb="19">
      <t>エイセイシ</t>
    </rPh>
    <rPh sb="19" eb="20">
      <t>マタ</t>
    </rPh>
    <rPh sb="21" eb="23">
      <t>カンゴ</t>
    </rPh>
    <rPh sb="23" eb="25">
      <t>ショクイン</t>
    </rPh>
    <rPh sb="27" eb="32">
      <t>メイイジョウハイチ</t>
    </rPh>
    <phoneticPr fontId="12"/>
  </si>
  <si>
    <t>（Ⅰ）（Ⅱ）
　利用者ごとの口腔機能改善管理指導計画の進捗状況を定期的に評価している。</t>
    <rPh sb="8" eb="11">
      <t>リヨウシャ</t>
    </rPh>
    <rPh sb="14" eb="26">
      <t>コウクウキノウカイゼンカンリシドウケイカク</t>
    </rPh>
    <rPh sb="27" eb="31">
      <t>シンチョクジョウキョウ</t>
    </rPh>
    <rPh sb="32" eb="35">
      <t>テイキテキ</t>
    </rPh>
    <rPh sb="36" eb="38">
      <t>ヒョウカ</t>
    </rPh>
    <phoneticPr fontId="12"/>
  </si>
  <si>
    <t>（Ⅰ）（Ⅱ）
　定員超過利用・人員基準欠如に該当していない。</t>
    <rPh sb="8" eb="14">
      <t>テイインチョウカリヨウ</t>
    </rPh>
    <rPh sb="15" eb="21">
      <t>ジンインキジュンケツジョ</t>
    </rPh>
    <rPh sb="22" eb="24">
      <t>ガイトウ</t>
    </rPh>
    <phoneticPr fontId="12"/>
  </si>
  <si>
    <t>（Ⅰ）（Ⅱ）
 　口腔機能向上サービスの提供は、利用者ごとに行われるケアマネジメントの一環として行われている。</t>
    <rPh sb="9" eb="11">
      <t>コウクウ</t>
    </rPh>
    <rPh sb="11" eb="13">
      <t>キノウ</t>
    </rPh>
    <rPh sb="13" eb="15">
      <t>コウジョウ</t>
    </rPh>
    <rPh sb="20" eb="22">
      <t>テイキョウ</t>
    </rPh>
    <phoneticPr fontId="12"/>
  </si>
  <si>
    <t>（Ⅰ）（Ⅱ）
　口腔機能が低下している利用者又はそのおそれのある利用者に対して、口腔機能向上サービスを行っている。</t>
    <rPh sb="8" eb="10">
      <t>コウクウ</t>
    </rPh>
    <rPh sb="10" eb="12">
      <t>キノウ</t>
    </rPh>
    <rPh sb="13" eb="15">
      <t>テイカ</t>
    </rPh>
    <rPh sb="19" eb="23">
      <t>リヨウシャマタ</t>
    </rPh>
    <rPh sb="32" eb="35">
      <t>リヨウシャ</t>
    </rPh>
    <rPh sb="36" eb="37">
      <t>タイ</t>
    </rPh>
    <rPh sb="40" eb="46">
      <t>コウクウキノウコウジョウ</t>
    </rPh>
    <rPh sb="51" eb="52">
      <t>オコナ</t>
    </rPh>
    <phoneticPr fontId="12"/>
  </si>
  <si>
    <t>（Ⅰ）（Ⅱ）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rPh sb="8" eb="11">
      <t>リヨウシャ</t>
    </rPh>
    <rPh sb="14" eb="26">
      <t>コウクウキノウカイゼンカンリシドウケイカク</t>
    </rPh>
    <rPh sb="27" eb="28">
      <t>シタガ</t>
    </rPh>
    <rPh sb="30" eb="35">
      <t>ゲンゴチョウカクシ</t>
    </rPh>
    <rPh sb="36" eb="41">
      <t>シカエイセイシ</t>
    </rPh>
    <rPh sb="41" eb="42">
      <t>マタ</t>
    </rPh>
    <rPh sb="43" eb="45">
      <t>カンゴ</t>
    </rPh>
    <rPh sb="45" eb="47">
      <t>ショクイン</t>
    </rPh>
    <rPh sb="151" eb="157">
      <t>コウクウキノウコウジョウ</t>
    </rPh>
    <rPh sb="168" eb="169">
      <t>オコナ</t>
    </rPh>
    <rPh sb="178" eb="181">
      <t>リヨウシャ</t>
    </rPh>
    <rPh sb="182" eb="186">
      <t>コウクウキノウ</t>
    </rPh>
    <rPh sb="187" eb="190">
      <t>テイキテキ</t>
    </rPh>
    <rPh sb="191" eb="193">
      <t>キロク</t>
    </rPh>
    <phoneticPr fontId="12"/>
  </si>
  <si>
    <t>（Ⅰ）（Ⅱ）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
　イ　口腔清潔・唾液分泌・咀嚼・嚥下・食事摂取等の口腔機能の低下が認められる状態の者
　ロ　当該サービスを継続しないことにより、口腔機能が低下するおそれのある者</t>
    <rPh sb="13" eb="14">
      <t>ツキ</t>
    </rPh>
    <rPh sb="17" eb="19">
      <t>ヒョウカ</t>
    </rPh>
    <rPh sb="20" eb="22">
      <t>ケッカ</t>
    </rPh>
    <rPh sb="23" eb="24">
      <t>ツギ</t>
    </rPh>
    <rPh sb="26" eb="27">
      <t>マタ</t>
    </rPh>
    <rPh sb="35" eb="37">
      <t>ガイトウ</t>
    </rPh>
    <rPh sb="39" eb="40">
      <t>モノ</t>
    </rPh>
    <rPh sb="45" eb="48">
      <t>ケイゾクテキ</t>
    </rPh>
    <rPh sb="49" eb="54">
      <t>ゲンゴチョウカクシ</t>
    </rPh>
    <rPh sb="55" eb="60">
      <t>シカエイセイシ</t>
    </rPh>
    <rPh sb="60" eb="61">
      <t>マタ</t>
    </rPh>
    <rPh sb="62" eb="64">
      <t>カンゴ</t>
    </rPh>
    <rPh sb="64" eb="66">
      <t>ショクイン</t>
    </rPh>
    <rPh sb="66" eb="67">
      <t>トウ</t>
    </rPh>
    <rPh sb="72" eb="74">
      <t>テイキョウ</t>
    </rPh>
    <rPh sb="75" eb="76">
      <t>オコナ</t>
    </rPh>
    <rPh sb="83" eb="85">
      <t>コウクウ</t>
    </rPh>
    <rPh sb="85" eb="87">
      <t>キノウ</t>
    </rPh>
    <rPh sb="88" eb="90">
      <t>コウジョウ</t>
    </rPh>
    <rPh sb="90" eb="91">
      <t>マタ</t>
    </rPh>
    <rPh sb="92" eb="94">
      <t>イジ</t>
    </rPh>
    <rPh sb="95" eb="97">
      <t>コウカ</t>
    </rPh>
    <rPh sb="98" eb="100">
      <t>キタイ</t>
    </rPh>
    <rPh sb="104" eb="105">
      <t>ミト</t>
    </rPh>
    <rPh sb="117" eb="120">
      <t>ケイゾクテキ</t>
    </rPh>
    <rPh sb="121" eb="123">
      <t>コウクウ</t>
    </rPh>
    <rPh sb="123" eb="125">
      <t>キノウ</t>
    </rPh>
    <rPh sb="125" eb="127">
      <t>コウジョウ</t>
    </rPh>
    <rPh sb="132" eb="134">
      <t>テイキョウ</t>
    </rPh>
    <rPh sb="143" eb="145">
      <t>コウクウ</t>
    </rPh>
    <rPh sb="145" eb="147">
      <t>セイケツ</t>
    </rPh>
    <rPh sb="148" eb="150">
      <t>ダエキ</t>
    </rPh>
    <rPh sb="150" eb="152">
      <t>ブンピツ</t>
    </rPh>
    <rPh sb="153" eb="155">
      <t>ソシャク</t>
    </rPh>
    <rPh sb="156" eb="158">
      <t>エンゲ</t>
    </rPh>
    <rPh sb="159" eb="161">
      <t>ショクジ</t>
    </rPh>
    <rPh sb="161" eb="163">
      <t>セッシュ</t>
    </rPh>
    <rPh sb="163" eb="164">
      <t>トウ</t>
    </rPh>
    <rPh sb="165" eb="167">
      <t>コウクウ</t>
    </rPh>
    <rPh sb="167" eb="169">
      <t>キノウ</t>
    </rPh>
    <rPh sb="170" eb="172">
      <t>テイカ</t>
    </rPh>
    <rPh sb="173" eb="174">
      <t>ミト</t>
    </rPh>
    <rPh sb="178" eb="180">
      <t>ジョウタイ</t>
    </rPh>
    <rPh sb="181" eb="182">
      <t>モノ</t>
    </rPh>
    <rPh sb="186" eb="188">
      <t>トウガイ</t>
    </rPh>
    <rPh sb="193" eb="195">
      <t>ケイゾク</t>
    </rPh>
    <rPh sb="204" eb="206">
      <t>コウクウ</t>
    </rPh>
    <rPh sb="206" eb="208">
      <t>キノウ</t>
    </rPh>
    <rPh sb="209" eb="211">
      <t>テイカ</t>
    </rPh>
    <rPh sb="219" eb="220">
      <t>モノ</t>
    </rPh>
    <phoneticPr fontId="12"/>
  </si>
  <si>
    <t>　複数の事業所が退院時共同指導を行う場合には、主治医の所属する保険医療機関、介護老人保健施設又は介護医療院に対し、他の事業所等における退院時共同指導の実施の有無について確認している。</t>
    <rPh sb="4" eb="7">
      <t>ジギョウショ</t>
    </rPh>
    <rPh sb="46" eb="47">
      <t>マタ</t>
    </rPh>
    <rPh sb="48" eb="50">
      <t>カイゴ</t>
    </rPh>
    <rPh sb="50" eb="52">
      <t>イリョウ</t>
    </rPh>
    <rPh sb="52" eb="53">
      <t>イン</t>
    </rPh>
    <rPh sb="59" eb="62">
      <t>ジギョウショ</t>
    </rPh>
    <phoneticPr fontId="12"/>
  </si>
  <si>
    <t>　この加算を介護保険で請求した場合には、同月に定期巡回・随時対応型訪問介護看護及び訪問看護を利用した場合のターミナルケア加算並びに医療保険における訪問看護ターミナルケア療養費及び在宅ターミナルケア加算は算定していない。</t>
    <phoneticPr fontId="12"/>
  </si>
  <si>
    <t>（Ⅰ）
　原則として要介護度３以上の利用者全員を対象として利用者ごとに要件を満たした場合に、当該事業所の要介護度３以上の利用者全員（褥瘡マネジメント加算（Ⅱ）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7">
      <t>ヨウケン</t>
    </rPh>
    <rPh sb="38" eb="39">
      <t>ミ</t>
    </rPh>
    <rPh sb="42" eb="44">
      <t>バアイ</t>
    </rPh>
    <rPh sb="46" eb="50">
      <t>トウガイジギョウ</t>
    </rPh>
    <rPh sb="50" eb="51">
      <t>ショ</t>
    </rPh>
    <rPh sb="52" eb="56">
      <t>ヨウカイゴド</t>
    </rPh>
    <rPh sb="57" eb="59">
      <t>イジョウ</t>
    </rPh>
    <rPh sb="60" eb="62">
      <t>リヨウ</t>
    </rPh>
    <rPh sb="62" eb="63">
      <t>シャ</t>
    </rPh>
    <rPh sb="63" eb="65">
      <t>ゼンイン</t>
    </rPh>
    <rPh sb="66" eb="68">
      <t>ジョクソウ</t>
    </rPh>
    <rPh sb="74" eb="76">
      <t>カサン</t>
    </rPh>
    <rPh sb="80" eb="82">
      <t>サンテイ</t>
    </rPh>
    <rPh sb="86" eb="87">
      <t>モノ</t>
    </rPh>
    <rPh sb="88" eb="89">
      <t>ノゾ</t>
    </rPh>
    <rPh sb="93" eb="94">
      <t>タイ</t>
    </rPh>
    <rPh sb="96" eb="98">
      <t>サンテイ</t>
    </rPh>
    <phoneticPr fontId="12"/>
  </si>
  <si>
    <t>（Ⅰ）（Ⅱ）（Ⅲ）
　利用者ごとに、要介護状態の軽減の見込みについて、医師又は医師と連携した看護師が利用開始時に評価し、その後少なくとも６月に１回評価するとともに、その評価結果等の情報をＬＩＦＥを用いて厚生労働省に提出し、排せつ支援の実施に当たって、当該情報その他排せつ支援の適切かつ有効な実施のために必要な情報を活用している。</t>
    <rPh sb="11" eb="14">
      <t>リヨウシャ</t>
    </rPh>
    <rPh sb="18" eb="23">
      <t>ヨウカイゴジョウタイ</t>
    </rPh>
    <rPh sb="24" eb="26">
      <t>ケイゲン</t>
    </rPh>
    <rPh sb="27" eb="29">
      <t>ミコ</t>
    </rPh>
    <rPh sb="35" eb="37">
      <t>イシ</t>
    </rPh>
    <rPh sb="37" eb="38">
      <t>マタ</t>
    </rPh>
    <rPh sb="39" eb="41">
      <t>イシ</t>
    </rPh>
    <rPh sb="42" eb="44">
      <t>レンケイ</t>
    </rPh>
    <rPh sb="46" eb="49">
      <t>カンゴシ</t>
    </rPh>
    <rPh sb="50" eb="52">
      <t>リヨウ</t>
    </rPh>
    <rPh sb="52" eb="54">
      <t>カイシ</t>
    </rPh>
    <rPh sb="54" eb="55">
      <t>ジ</t>
    </rPh>
    <rPh sb="56" eb="58">
      <t>ヒョウカ</t>
    </rPh>
    <rPh sb="62" eb="63">
      <t>ゴ</t>
    </rPh>
    <rPh sb="63" eb="64">
      <t>スク</t>
    </rPh>
    <rPh sb="69" eb="70">
      <t>ツキ</t>
    </rPh>
    <rPh sb="72" eb="73">
      <t>カイ</t>
    </rPh>
    <rPh sb="73" eb="75">
      <t>ヒョウカ</t>
    </rPh>
    <rPh sb="84" eb="86">
      <t>ヒョウカ</t>
    </rPh>
    <rPh sb="86" eb="88">
      <t>ケッカ</t>
    </rPh>
    <rPh sb="88" eb="89">
      <t>トウ</t>
    </rPh>
    <rPh sb="90" eb="92">
      <t>ジョウホウ</t>
    </rPh>
    <rPh sb="98" eb="99">
      <t>モチ</t>
    </rPh>
    <rPh sb="101" eb="106">
      <t>コウセイロウドウショウ</t>
    </rPh>
    <rPh sb="107" eb="109">
      <t>テイシュツ</t>
    </rPh>
    <rPh sb="111" eb="112">
      <t>ハイ</t>
    </rPh>
    <rPh sb="114" eb="116">
      <t>シエン</t>
    </rPh>
    <rPh sb="117" eb="119">
      <t>ジッシ</t>
    </rPh>
    <rPh sb="120" eb="121">
      <t>ア</t>
    </rPh>
    <rPh sb="125" eb="129">
      <t>トウガイジョウホウ</t>
    </rPh>
    <rPh sb="131" eb="132">
      <t>タ</t>
    </rPh>
    <rPh sb="132" eb="133">
      <t>ハイ</t>
    </rPh>
    <rPh sb="135" eb="137">
      <t>シエン</t>
    </rPh>
    <rPh sb="138" eb="140">
      <t>テキセツ</t>
    </rPh>
    <rPh sb="157" eb="159">
      <t>カツヨウ</t>
    </rPh>
    <phoneticPr fontId="12"/>
  </si>
  <si>
    <t>（Ⅰ）（Ⅱ）（Ⅲ）
　問１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rPh sb="11" eb="12">
      <t>トイ</t>
    </rPh>
    <rPh sb="14" eb="16">
      <t>ヒョウカ</t>
    </rPh>
    <rPh sb="17" eb="19">
      <t>ケッカ</t>
    </rPh>
    <rPh sb="21" eb="22">
      <t>ハイ</t>
    </rPh>
    <rPh sb="24" eb="26">
      <t>カイゴ</t>
    </rPh>
    <rPh sb="27" eb="28">
      <t>ヨウ</t>
    </rPh>
    <rPh sb="30" eb="32">
      <t>リヨウ</t>
    </rPh>
    <rPh sb="32" eb="33">
      <t>シャ</t>
    </rPh>
    <rPh sb="38" eb="40">
      <t>テキセツ</t>
    </rPh>
    <rPh sb="41" eb="43">
      <t>タイオウ</t>
    </rPh>
    <rPh sb="44" eb="45">
      <t>オコナ</t>
    </rPh>
    <rPh sb="52" eb="57">
      <t>ヨウカイゴジョウタイ</t>
    </rPh>
    <rPh sb="58" eb="60">
      <t>ケイゲン</t>
    </rPh>
    <rPh sb="61" eb="63">
      <t>ミコ</t>
    </rPh>
    <rPh sb="73" eb="75">
      <t>イシ</t>
    </rPh>
    <rPh sb="76" eb="79">
      <t>カンゴシ</t>
    </rPh>
    <rPh sb="80" eb="87">
      <t>カイゴシエンセンモンイン</t>
    </rPh>
    <rPh sb="89" eb="90">
      <t>タ</t>
    </rPh>
    <rPh sb="96" eb="98">
      <t>キョウドウ</t>
    </rPh>
    <rPh sb="101" eb="106">
      <t>トウガイリヨウシャ</t>
    </rPh>
    <rPh sb="107" eb="108">
      <t>ハイ</t>
    </rPh>
    <rPh sb="110" eb="112">
      <t>カイゴ</t>
    </rPh>
    <rPh sb="113" eb="114">
      <t>ヨウ</t>
    </rPh>
    <rPh sb="116" eb="118">
      <t>ゲンイン</t>
    </rPh>
    <rPh sb="119" eb="121">
      <t>ブンセキ</t>
    </rPh>
    <rPh sb="126" eb="127">
      <t>モト</t>
    </rPh>
    <rPh sb="130" eb="132">
      <t>シエン</t>
    </rPh>
    <rPh sb="132" eb="134">
      <t>ケイカク</t>
    </rPh>
    <rPh sb="135" eb="137">
      <t>サクセイ</t>
    </rPh>
    <rPh sb="139" eb="141">
      <t>トウガイ</t>
    </rPh>
    <rPh sb="141" eb="145">
      <t>シエンケイカク</t>
    </rPh>
    <rPh sb="146" eb="147">
      <t>モト</t>
    </rPh>
    <rPh sb="149" eb="151">
      <t>シエン</t>
    </rPh>
    <rPh sb="152" eb="154">
      <t>ケイゾク</t>
    </rPh>
    <rPh sb="156" eb="158">
      <t>ジッシ</t>
    </rPh>
    <phoneticPr fontId="12"/>
  </si>
  <si>
    <t>（Ⅰ）（Ⅱ）（Ⅲ）
　問１の評価に基づき、少なくとも３月に１回、利用者ごとに支援計画を見直している。</t>
    <rPh sb="11" eb="12">
      <t>トイ</t>
    </rPh>
    <rPh sb="14" eb="16">
      <t>ヒョウカ</t>
    </rPh>
    <rPh sb="17" eb="18">
      <t>モト</t>
    </rPh>
    <rPh sb="21" eb="22">
      <t>スク</t>
    </rPh>
    <rPh sb="27" eb="28">
      <t>ツキ</t>
    </rPh>
    <rPh sb="30" eb="31">
      <t>カイ</t>
    </rPh>
    <rPh sb="32" eb="35">
      <t>リヨウシャ</t>
    </rPh>
    <rPh sb="38" eb="42">
      <t>シエンケイカク</t>
    </rPh>
    <rPh sb="43" eb="45">
      <t>ミナオ</t>
    </rPh>
    <phoneticPr fontId="12"/>
  </si>
  <si>
    <t>（Ⅰ）（Ⅱ）（Ⅲ）
　問3における支援計画の見直しは、支援計画に実施上の問題（排せつ支援計画の変更の必要性、関連職種が共同して取り組むべき事項の見直しの必要性等）があれば直ちに実施している。</t>
    <rPh sb="11" eb="12">
      <t>トイ</t>
    </rPh>
    <rPh sb="17" eb="21">
      <t>シエンケイカク</t>
    </rPh>
    <rPh sb="22" eb="24">
      <t>ミナオ</t>
    </rPh>
    <rPh sb="27" eb="29">
      <t>シエン</t>
    </rPh>
    <rPh sb="29" eb="31">
      <t>ケイカク</t>
    </rPh>
    <rPh sb="32" eb="34">
      <t>ジッシ</t>
    </rPh>
    <rPh sb="34" eb="35">
      <t>ジョウ</t>
    </rPh>
    <rPh sb="36" eb="38">
      <t>モンダイ</t>
    </rPh>
    <rPh sb="39" eb="40">
      <t>ハイ</t>
    </rPh>
    <rPh sb="42" eb="46">
      <t>シエンケイカク</t>
    </rPh>
    <rPh sb="47" eb="49">
      <t>ヘンコウ</t>
    </rPh>
    <rPh sb="50" eb="53">
      <t>ヒツヨウセイ</t>
    </rPh>
    <rPh sb="54" eb="58">
      <t>カンレンショクシュ</t>
    </rPh>
    <rPh sb="59" eb="61">
      <t>キョウドウシ</t>
    </rPh>
    <rPh sb="62" eb="78">
      <t>ノヒツヨウ</t>
    </rPh>
    <rPh sb="78" eb="79">
      <t>セイ</t>
    </rPh>
    <rPh sb="79" eb="80">
      <t>トウ</t>
    </rPh>
    <rPh sb="85" eb="86">
      <t>タダ</t>
    </rPh>
    <rPh sb="88" eb="90">
      <t>ジッシ</t>
    </rPh>
    <phoneticPr fontId="12"/>
  </si>
  <si>
    <t>（Ⅰ）（Ⅱ）（Ⅲ）
　問2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11" eb="12">
      <t>トイ</t>
    </rPh>
    <rPh sb="120" eb="121">
      <t>ウエ</t>
    </rPh>
    <rPh sb="145" eb="146">
      <t>オヨ</t>
    </rPh>
    <rPh sb="147" eb="149">
      <t>シエン</t>
    </rPh>
    <rPh sb="149" eb="151">
      <t>カイシ</t>
    </rPh>
    <rPh sb="151" eb="152">
      <t>ゴ</t>
    </rPh>
    <rPh sb="161" eb="164">
      <t>リヨウシャ</t>
    </rPh>
    <rPh sb="164" eb="165">
      <t>オヨ</t>
    </rPh>
    <rPh sb="168" eb="170">
      <t>カゾク</t>
    </rPh>
    <rPh sb="171" eb="173">
      <t>キボウ</t>
    </rPh>
    <rPh sb="174" eb="175">
      <t>オウ</t>
    </rPh>
    <rPh sb="177" eb="179">
      <t>シエン</t>
    </rPh>
    <rPh sb="179" eb="181">
      <t>ケイカク</t>
    </rPh>
    <rPh sb="182" eb="184">
      <t>チュウダン</t>
    </rPh>
    <rPh sb="184" eb="185">
      <t>マタ</t>
    </rPh>
    <rPh sb="186" eb="188">
      <t>チュウシ</t>
    </rPh>
    <rPh sb="194" eb="196">
      <t>セツメイ</t>
    </rPh>
    <rPh sb="198" eb="201">
      <t>リヨウシャ</t>
    </rPh>
    <rPh sb="201" eb="202">
      <t>オヨ</t>
    </rPh>
    <rPh sb="205" eb="207">
      <t>カゾク</t>
    </rPh>
    <rPh sb="208" eb="210">
      <t>リカイ</t>
    </rPh>
    <rPh sb="211" eb="213">
      <t>キボウ</t>
    </rPh>
    <rPh sb="214" eb="216">
      <t>カクニン</t>
    </rPh>
    <rPh sb="218" eb="219">
      <t>ウエ</t>
    </rPh>
    <rPh sb="220" eb="221">
      <t>オコナ</t>
    </rPh>
    <phoneticPr fontId="12"/>
  </si>
  <si>
    <t>（Ⅱ）（Ⅲ）
　他の事業所が提供する排せつ支援に係るリハビリテーションを併用している利用者に対して、看護小規模多機能型居宅介護事業所が当該他の事業所と連携して排せつ支援を行っていない場合は、当該利用者を排せつ支援加算（Ⅱ）又は（Ⅲ）の対象に含めていない。</t>
    <phoneticPr fontId="12"/>
  </si>
  <si>
    <t>　利用者ごとのＡＤＬ値、栄養状態、口腔状態、認知症の状況その他の利用者の心身の状況等に係る基本的な情報を、ＬＩＦＥを用いて厚生労働省に提出している。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ジョウタイ</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12"/>
  </si>
  <si>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12"/>
  </si>
  <si>
    <t>（Ⅰ）（Ⅱ）（Ⅲ）
　定員超過利用・人員基準欠如に該当していない。</t>
    <rPh sb="11" eb="17">
      <t>テイインチョウカリヨウ</t>
    </rPh>
    <rPh sb="18" eb="24">
      <t>ジンインキジュンケツジョ</t>
    </rPh>
    <rPh sb="25" eb="27">
      <t>ガイトウ</t>
    </rPh>
    <phoneticPr fontId="12"/>
  </si>
  <si>
    <t>　　○前年度実績が６か月以上の事業所(前年度4月～2月の平均)</t>
    <rPh sb="3" eb="6">
      <t>ゼンネンド</t>
    </rPh>
    <rPh sb="6" eb="8">
      <t>ジッセキ</t>
    </rPh>
    <rPh sb="11" eb="12">
      <t>ゲツ</t>
    </rPh>
    <rPh sb="12" eb="14">
      <t>イジョウ</t>
    </rPh>
    <rPh sb="15" eb="17">
      <t>ジギョウ</t>
    </rPh>
    <rPh sb="17" eb="18">
      <t>ショ</t>
    </rPh>
    <rPh sb="19" eb="21">
      <t>ゼンネン</t>
    </rPh>
    <rPh sb="21" eb="22">
      <t>ド</t>
    </rPh>
    <rPh sb="23" eb="24">
      <t>ガツ</t>
    </rPh>
    <rPh sb="26" eb="27">
      <t>ガツ</t>
    </rPh>
    <rPh sb="28" eb="30">
      <t>ヘイキン</t>
    </rPh>
    <phoneticPr fontId="12"/>
  </si>
  <si>
    <t>　　○前年度実績が６か月未満の事業所(算定開始前3か月の平均)</t>
    <phoneticPr fontId="12"/>
  </si>
  <si>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12"/>
  </si>
  <si>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12"/>
  </si>
  <si>
    <t>（Ⅰ）（Ⅱ）（Ⅲ）
　利用者に関する情報若しくはサービス提供に当たっての留意事項の伝達又は従業者の技術指導を目的とした会議をおおむね月１回以上開催している。</t>
    <rPh sb="11" eb="14">
      <t>リヨウシャ</t>
    </rPh>
    <rPh sb="15" eb="16">
      <t>カン</t>
    </rPh>
    <rPh sb="18" eb="20">
      <t>ジョウホウ</t>
    </rPh>
    <rPh sb="20" eb="21">
      <t>モ</t>
    </rPh>
    <rPh sb="28" eb="30">
      <t>テイキョウ</t>
    </rPh>
    <rPh sb="31" eb="32">
      <t>ア</t>
    </rPh>
    <rPh sb="36" eb="38">
      <t>リュウイ</t>
    </rPh>
    <rPh sb="38" eb="40">
      <t>ジコウ</t>
    </rPh>
    <rPh sb="41" eb="43">
      <t>デンタツ</t>
    </rPh>
    <rPh sb="43" eb="44">
      <t>マタ</t>
    </rPh>
    <rPh sb="45" eb="48">
      <t>ジュウギョウシャ</t>
    </rPh>
    <rPh sb="49" eb="51">
      <t>ギジュツ</t>
    </rPh>
    <rPh sb="51" eb="53">
      <t>シドウ</t>
    </rPh>
    <rPh sb="54" eb="56">
      <t>モクテキ</t>
    </rPh>
    <rPh sb="59" eb="61">
      <t>カイギ</t>
    </rPh>
    <rPh sb="66" eb="67">
      <t>ツキ</t>
    </rPh>
    <rPh sb="68" eb="69">
      <t>カイ</t>
    </rPh>
    <rPh sb="69" eb="71">
      <t>イジョウ</t>
    </rPh>
    <rPh sb="71" eb="73">
      <t>カイサイ</t>
    </rPh>
    <phoneticPr fontId="12"/>
  </si>
  <si>
    <t>（Ⅰ）（Ⅱ）（Ⅲ）
　問６の会議の開催状況について、概要を記録している。</t>
    <rPh sb="11" eb="12">
      <t>トイ</t>
    </rPh>
    <rPh sb="17" eb="19">
      <t>カイサイ</t>
    </rPh>
    <rPh sb="19" eb="21">
      <t>ジョウキョウ</t>
    </rPh>
    <rPh sb="26" eb="28">
      <t>ガイヨウ</t>
    </rPh>
    <rPh sb="29" eb="31">
      <t>キロク</t>
    </rPh>
    <phoneticPr fontId="12"/>
  </si>
  <si>
    <t>令和　　年　　月</t>
    <rPh sb="0" eb="2">
      <t>レイワ</t>
    </rPh>
    <rPh sb="4" eb="5">
      <t>ネン</t>
    </rPh>
    <phoneticPr fontId="12"/>
  </si>
  <si>
    <t>　利用者ごとに、管理栄養士、看護職員、介護職員、生活相談員その他の職種の者（以下「管理栄養士等」）が共同して栄養アセスメント（利用者ごとの低栄養状態のリスク及び解決すべき課題を把握すること。）を実施（３月に１回以上）し、当該利用者又はその家族等に対してその結果を説明し、相談等に必要に応じ対応している。</t>
    <rPh sb="1" eb="4">
      <t>リヨウシャ</t>
    </rPh>
    <rPh sb="8" eb="13">
      <t>カンリエイヨウシ</t>
    </rPh>
    <rPh sb="14" eb="18">
      <t>カンゴショクイン</t>
    </rPh>
    <rPh sb="19" eb="23">
      <t>カイゴショクイン</t>
    </rPh>
    <rPh sb="24" eb="29">
      <t>セイカツソウダンイン</t>
    </rPh>
    <rPh sb="31" eb="32">
      <t>タ</t>
    </rPh>
    <rPh sb="50" eb="52">
      <t>キョウドウ</t>
    </rPh>
    <rPh sb="54" eb="56">
      <t>エイヨウ</t>
    </rPh>
    <rPh sb="63" eb="66">
      <t>リヨウシャ</t>
    </rPh>
    <rPh sb="69" eb="74">
      <t>テイエイヨウジョウタイ</t>
    </rPh>
    <rPh sb="78" eb="79">
      <t>オヨ</t>
    </rPh>
    <rPh sb="80" eb="82">
      <t>カイケツ</t>
    </rPh>
    <rPh sb="85" eb="87">
      <t>カダイ</t>
    </rPh>
    <rPh sb="88" eb="90">
      <t>ハアク</t>
    </rPh>
    <rPh sb="97" eb="99">
      <t>ジッシ</t>
    </rPh>
    <rPh sb="101" eb="102">
      <t>ツキ</t>
    </rPh>
    <rPh sb="104" eb="105">
      <t>カイ</t>
    </rPh>
    <rPh sb="105" eb="107">
      <t>イジョウ</t>
    </rPh>
    <rPh sb="110" eb="112">
      <t>トウガイ</t>
    </rPh>
    <rPh sb="112" eb="115">
      <t>リヨウシャ</t>
    </rPh>
    <rPh sb="115" eb="116">
      <t>マタ</t>
    </rPh>
    <rPh sb="119" eb="121">
      <t>カゾク</t>
    </rPh>
    <rPh sb="121" eb="122">
      <t>トウ</t>
    </rPh>
    <rPh sb="123" eb="124">
      <t>タイ</t>
    </rPh>
    <rPh sb="128" eb="130">
      <t>ケッカ</t>
    </rPh>
    <rPh sb="131" eb="133">
      <t>セツメイ</t>
    </rPh>
    <rPh sb="135" eb="137">
      <t>ソウダン</t>
    </rPh>
    <rPh sb="137" eb="138">
      <t>トウ</t>
    </rPh>
    <rPh sb="139" eb="141">
      <t>ヒツヨウ</t>
    </rPh>
    <rPh sb="142" eb="143">
      <t>オウ</t>
    </rPh>
    <rPh sb="144" eb="146">
      <t>タイオウ</t>
    </rPh>
    <phoneticPr fontId="12"/>
  </si>
  <si>
    <t>問8</t>
    <phoneticPr fontId="12"/>
  </si>
  <si>
    <t>　おおむね３月ごとの評価の結果、問８のイからホのいずれかに該当する者であって、継続的に管理栄養士等がサービス提供を行うことにより、栄養改善の効果が期待できると認められるものについては、継続的に栄養改善サービスを提供している。</t>
    <rPh sb="6" eb="7">
      <t>ツキ</t>
    </rPh>
    <rPh sb="10" eb="12">
      <t>ヒョウカ</t>
    </rPh>
    <rPh sb="13" eb="15">
      <t>ケッカ</t>
    </rPh>
    <rPh sb="16" eb="17">
      <t>トイ</t>
    </rPh>
    <rPh sb="29" eb="31">
      <t>ガイトウ</t>
    </rPh>
    <rPh sb="33" eb="34">
      <t>モノ</t>
    </rPh>
    <rPh sb="39" eb="42">
      <t>ケイゾクテキ</t>
    </rPh>
    <rPh sb="43" eb="45">
      <t>カンリ</t>
    </rPh>
    <rPh sb="45" eb="48">
      <t>エイヨウシ</t>
    </rPh>
    <rPh sb="48" eb="49">
      <t>トウ</t>
    </rPh>
    <rPh sb="54" eb="56">
      <t>テイキョウ</t>
    </rPh>
    <rPh sb="57" eb="58">
      <t>オコナ</t>
    </rPh>
    <rPh sb="65" eb="67">
      <t>エイヨウ</t>
    </rPh>
    <rPh sb="67" eb="69">
      <t>カイゼン</t>
    </rPh>
    <rPh sb="70" eb="72">
      <t>コウカ</t>
    </rPh>
    <rPh sb="73" eb="75">
      <t>キタイ</t>
    </rPh>
    <rPh sb="79" eb="80">
      <t>ミト</t>
    </rPh>
    <rPh sb="92" eb="95">
      <t>ケイゾクテキ</t>
    </rPh>
    <rPh sb="96" eb="98">
      <t>エイヨウ</t>
    </rPh>
    <rPh sb="98" eb="100">
      <t>カイゼン</t>
    </rPh>
    <rPh sb="105" eb="107">
      <t>テイキョウ</t>
    </rPh>
    <phoneticPr fontId="12"/>
  </si>
  <si>
    <t>（Ⅱ）
　次のいずれかに適合している。</t>
    <rPh sb="5" eb="6">
      <t>ツギ</t>
    </rPh>
    <rPh sb="12" eb="14">
      <t>テキゴウ</t>
    </rPh>
    <phoneticPr fontId="12"/>
  </si>
  <si>
    <t>（Ⅱ）
　次のいずれかに適合している。
　</t>
    <rPh sb="5" eb="6">
      <t>ツギ</t>
    </rPh>
    <rPh sb="12" eb="14">
      <t>テキゴウ</t>
    </rPh>
    <phoneticPr fontId="12"/>
  </si>
  <si>
    <t>次のいずれにも適合している。</t>
    <rPh sb="0" eb="1">
      <t>ツギ</t>
    </rPh>
    <rPh sb="7" eb="9">
      <t>テキゴウ</t>
    </rPh>
    <phoneticPr fontId="12"/>
  </si>
  <si>
    <t>（Ⅰ）（Ⅱ）（Ⅲ）
　問１の評価を医師と連携した看護師が行った場合は、その内容を支援の開始前に医師へ報告している。</t>
    <rPh sb="11" eb="12">
      <t>トイ</t>
    </rPh>
    <rPh sb="14" eb="16">
      <t>ヒョウカ</t>
    </rPh>
    <rPh sb="17" eb="19">
      <t>イシ</t>
    </rPh>
    <rPh sb="20" eb="22">
      <t>レンケイ</t>
    </rPh>
    <rPh sb="24" eb="27">
      <t>カンゴシ</t>
    </rPh>
    <rPh sb="28" eb="29">
      <t>オコナ</t>
    </rPh>
    <rPh sb="31" eb="33">
      <t>バアイ</t>
    </rPh>
    <rPh sb="37" eb="39">
      <t>ナイヨウ</t>
    </rPh>
    <rPh sb="40" eb="42">
      <t>シエン</t>
    </rPh>
    <rPh sb="43" eb="46">
      <t>カイシマエ</t>
    </rPh>
    <rPh sb="47" eb="49">
      <t>イシ</t>
    </rPh>
    <rPh sb="50" eb="52">
      <t>ホウコク</t>
    </rPh>
    <phoneticPr fontId="12"/>
  </si>
  <si>
    <t>（Ⅰ）（Ⅱ）（Ⅲ）
　問１の評価を医師と連携した看護師が行う際、利用者の背景疾患の状況を勘案する必要がある場合等は、医師に相談している。</t>
    <rPh sb="11" eb="12">
      <t>トイ</t>
    </rPh>
    <rPh sb="14" eb="16">
      <t>ヒョウカ</t>
    </rPh>
    <rPh sb="28" eb="29">
      <t>オコナ</t>
    </rPh>
    <rPh sb="30" eb="31">
      <t>サイ</t>
    </rPh>
    <rPh sb="32" eb="35">
      <t>リヨウシャ</t>
    </rPh>
    <rPh sb="36" eb="38">
      <t>ハイケイ</t>
    </rPh>
    <rPh sb="38" eb="40">
      <t>シッカン</t>
    </rPh>
    <rPh sb="41" eb="43">
      <t>ジョウキョウ</t>
    </rPh>
    <rPh sb="44" eb="46">
      <t>カンアン</t>
    </rPh>
    <rPh sb="48" eb="50">
      <t>ヒツヨウ</t>
    </rPh>
    <rPh sb="53" eb="55">
      <t>バアイ</t>
    </rPh>
    <rPh sb="55" eb="56">
      <t>トウ</t>
    </rPh>
    <rPh sb="58" eb="60">
      <t>イシ</t>
    </rPh>
    <rPh sb="61" eb="63">
      <t>ソウダン</t>
    </rPh>
    <phoneticPr fontId="12"/>
  </si>
  <si>
    <t>（Ⅰ）（Ⅱ）
　利用者ごとに褥瘡の発生と関連のあるリスクについて、利用開始時に評価し、その後少なくとも３月に１回評価するとともに、その評価結果等の情報をＬＩＦＥを用いて厚生労働省に提出し、褥瘡管理の実施に当たって、当該情報その他褥瘡褥瘡管理の適切かつ有効な実施のために必要な情報を活用している。</t>
    <rPh sb="8" eb="10">
      <t>リヨウ</t>
    </rPh>
    <rPh sb="14" eb="16">
      <t>ジョクソウ</t>
    </rPh>
    <rPh sb="17" eb="19">
      <t>ハッセイ</t>
    </rPh>
    <rPh sb="20" eb="22">
      <t>カンレン</t>
    </rPh>
    <rPh sb="33" eb="35">
      <t>リヨウ</t>
    </rPh>
    <rPh sb="35" eb="37">
      <t>カイシ</t>
    </rPh>
    <rPh sb="37" eb="38">
      <t>ジ</t>
    </rPh>
    <rPh sb="39" eb="41">
      <t>ヒョウカ</t>
    </rPh>
    <rPh sb="45" eb="46">
      <t>ゴ</t>
    </rPh>
    <rPh sb="46" eb="47">
      <t>スク</t>
    </rPh>
    <rPh sb="52" eb="53">
      <t>ツキ</t>
    </rPh>
    <rPh sb="55" eb="56">
      <t>カイ</t>
    </rPh>
    <rPh sb="56" eb="58">
      <t>ヒョウカ</t>
    </rPh>
    <rPh sb="67" eb="69">
      <t>ヒョウカ</t>
    </rPh>
    <rPh sb="69" eb="71">
      <t>ケッカ</t>
    </rPh>
    <rPh sb="71" eb="72">
      <t>トウ</t>
    </rPh>
    <rPh sb="73" eb="75">
      <t>ジョウホウ</t>
    </rPh>
    <rPh sb="81" eb="82">
      <t>モチ</t>
    </rPh>
    <rPh sb="84" eb="89">
      <t>コウセイロウドウショウ</t>
    </rPh>
    <rPh sb="90" eb="92">
      <t>テイシュツ</t>
    </rPh>
    <rPh sb="94" eb="96">
      <t>ジョクソウ</t>
    </rPh>
    <rPh sb="96" eb="98">
      <t>カンリ</t>
    </rPh>
    <rPh sb="99" eb="101">
      <t>ジッシ</t>
    </rPh>
    <rPh sb="102" eb="103">
      <t>ア</t>
    </rPh>
    <rPh sb="107" eb="109">
      <t>トウガイ</t>
    </rPh>
    <rPh sb="109" eb="111">
      <t>ジョウホウ</t>
    </rPh>
    <rPh sb="113" eb="114">
      <t>タ</t>
    </rPh>
    <rPh sb="114" eb="116">
      <t>ジョクソウ</t>
    </rPh>
    <rPh sb="116" eb="120">
      <t>ジョクソウカンリ</t>
    </rPh>
    <rPh sb="121" eb="123">
      <t>テキセツ</t>
    </rPh>
    <rPh sb="140" eb="142">
      <t>カツヨウ</t>
    </rPh>
    <phoneticPr fontId="12"/>
  </si>
  <si>
    <t>（Ⅰ）（Ⅱ）
　問１の評価の結果、褥瘡が発生するリスクがあるとされた利用者ごとに、医師、看護師、介護職員、管理栄養士、介護支援専門員その他の職種の者が共同して、褥瘡管理に関する褥瘡ケア計画を作成している。</t>
    <rPh sb="8" eb="9">
      <t>トイ</t>
    </rPh>
    <rPh sb="11" eb="13">
      <t>ヒョウカ</t>
    </rPh>
    <rPh sb="14" eb="16">
      <t>ケッカ</t>
    </rPh>
    <rPh sb="17" eb="19">
      <t>ジョクソウ</t>
    </rPh>
    <rPh sb="20" eb="22">
      <t>ハッセイ</t>
    </rPh>
    <rPh sb="34" eb="37">
      <t>リヨウシャ</t>
    </rPh>
    <rPh sb="41" eb="43">
      <t>イシ</t>
    </rPh>
    <rPh sb="44" eb="47">
      <t>カンゴシ</t>
    </rPh>
    <rPh sb="48" eb="52">
      <t>カイゴショクイン</t>
    </rPh>
    <rPh sb="53" eb="58">
      <t>カンリエイヨウシ</t>
    </rPh>
    <rPh sb="59" eb="66">
      <t>カイゴシエンセンモンイン</t>
    </rPh>
    <rPh sb="68" eb="69">
      <t>タ</t>
    </rPh>
    <rPh sb="75" eb="77">
      <t>キョウドウ</t>
    </rPh>
    <rPh sb="80" eb="82">
      <t>ジョクソウ</t>
    </rPh>
    <rPh sb="82" eb="84">
      <t>カンリ</t>
    </rPh>
    <rPh sb="85" eb="86">
      <t>カン</t>
    </rPh>
    <rPh sb="88" eb="90">
      <t>ジョクソウ</t>
    </rPh>
    <rPh sb="92" eb="94">
      <t>ケイカク</t>
    </rPh>
    <rPh sb="95" eb="97">
      <t>サクセイ</t>
    </rPh>
    <phoneticPr fontId="12"/>
  </si>
  <si>
    <t>（Ⅰ）（Ⅱ）
　利用者ごとの褥瘡ケア計画に従い褥瘡管理を実施するとともに、その管理の内容や利用者の状態について定期的に記録している。</t>
    <rPh sb="8" eb="11">
      <t>リヨウシャ</t>
    </rPh>
    <rPh sb="14" eb="16">
      <t>ジョクソウ</t>
    </rPh>
    <rPh sb="18" eb="20">
      <t>ケイカク</t>
    </rPh>
    <rPh sb="21" eb="22">
      <t>シタガ</t>
    </rPh>
    <rPh sb="23" eb="25">
      <t>ジョクソウ</t>
    </rPh>
    <rPh sb="25" eb="27">
      <t>カンリ</t>
    </rPh>
    <rPh sb="28" eb="30">
      <t>ジッシ</t>
    </rPh>
    <rPh sb="39" eb="41">
      <t>カンリ</t>
    </rPh>
    <rPh sb="42" eb="44">
      <t>ナイヨウ</t>
    </rPh>
    <rPh sb="45" eb="48">
      <t>リヨウシャ</t>
    </rPh>
    <rPh sb="49" eb="51">
      <t>ジョウタイ</t>
    </rPh>
    <rPh sb="55" eb="58">
      <t>テイキテキ</t>
    </rPh>
    <rPh sb="59" eb="61">
      <t>キロク</t>
    </rPh>
    <phoneticPr fontId="12"/>
  </si>
  <si>
    <t>（Ⅰ）（Ⅱ）
　問１の評価に基づき、少なくとも３月に１回利用者ごとに褥瘡ケア計画を見直している。</t>
    <rPh sb="8" eb="9">
      <t>トイ</t>
    </rPh>
    <rPh sb="11" eb="13">
      <t>ヒョウカ</t>
    </rPh>
    <rPh sb="14" eb="15">
      <t>モト</t>
    </rPh>
    <rPh sb="18" eb="19">
      <t>スク</t>
    </rPh>
    <rPh sb="24" eb="25">
      <t>ツキ</t>
    </rPh>
    <rPh sb="27" eb="28">
      <t>カイ</t>
    </rPh>
    <rPh sb="28" eb="31">
      <t>リヨウシャ</t>
    </rPh>
    <rPh sb="34" eb="36">
      <t>ジョクソウ</t>
    </rPh>
    <rPh sb="38" eb="40">
      <t>ケイカク</t>
    </rPh>
    <rPh sb="41" eb="43">
      <t>ミナオ</t>
    </rPh>
    <phoneticPr fontId="12"/>
  </si>
  <si>
    <t>問９</t>
    <rPh sb="0" eb="1">
      <t>トイ</t>
    </rPh>
    <phoneticPr fontId="12"/>
  </si>
  <si>
    <t>（Ⅰ）（Ⅱ）
　問４における褥瘡ケア計画の見直しは、褥瘡ケア計画に実施上の問題（褥瘡管理の変更の必要性、関連職種が共同して取り組むべき事項の見直しの必要性等）があれば直ちに実施している。</t>
    <rPh sb="8" eb="9">
      <t>トイ</t>
    </rPh>
    <rPh sb="14" eb="16">
      <t>ジョクソウ</t>
    </rPh>
    <rPh sb="18" eb="20">
      <t>ケイカク</t>
    </rPh>
    <rPh sb="21" eb="23">
      <t>ミナオ</t>
    </rPh>
    <rPh sb="26" eb="28">
      <t>ジョクソウ</t>
    </rPh>
    <rPh sb="30" eb="32">
      <t>ケイカク</t>
    </rPh>
    <rPh sb="33" eb="35">
      <t>ジッシ</t>
    </rPh>
    <rPh sb="35" eb="36">
      <t>ジョウ</t>
    </rPh>
    <rPh sb="37" eb="39">
      <t>モンダイ</t>
    </rPh>
    <rPh sb="40" eb="42">
      <t>ジョクソウ</t>
    </rPh>
    <rPh sb="42" eb="44">
      <t>カンリ</t>
    </rPh>
    <rPh sb="45" eb="47">
      <t>ヘンコウ</t>
    </rPh>
    <rPh sb="48" eb="51">
      <t>ヒツヨウセイ</t>
    </rPh>
    <rPh sb="52" eb="56">
      <t>カンレンショクシュ</t>
    </rPh>
    <rPh sb="57" eb="59">
      <t>キョウドウシ</t>
    </rPh>
    <rPh sb="60" eb="76">
      <t>ノヒツヨウ</t>
    </rPh>
    <rPh sb="76" eb="77">
      <t>セイ</t>
    </rPh>
    <rPh sb="77" eb="78">
      <t>トウ</t>
    </rPh>
    <rPh sb="83" eb="84">
      <t>タダ</t>
    </rPh>
    <rPh sb="86" eb="88">
      <t>ジッシ</t>
    </rPh>
    <phoneticPr fontId="12"/>
  </si>
  <si>
    <t>　事業所の介護従業者（保健師、看護師又は准看護師を除く。）の総数のうち、介護福祉士の占める割合が、前年度(３月を除く)の平均で100分の70以上である。</t>
    <rPh sb="5" eb="7">
      <t>カイゴ</t>
    </rPh>
    <rPh sb="11" eb="14">
      <t>ホケンシ</t>
    </rPh>
    <phoneticPr fontId="12"/>
  </si>
  <si>
    <t>　事業所の介護従業者（保健師、看護師又は准看護師を除く。）の総数のうち、勤続年数10年以上の介護福祉士の占める割合が前年度(３月を除く)の平均で100分の25以上である。</t>
    <rPh sb="1" eb="4">
      <t>ジギョウショ</t>
    </rPh>
    <rPh sb="5" eb="7">
      <t>カイゴ</t>
    </rPh>
    <rPh sb="7" eb="10">
      <t>ジュウギョウシャ</t>
    </rPh>
    <rPh sb="11" eb="14">
      <t>ホケンシ</t>
    </rPh>
    <rPh sb="15" eb="18">
      <t>カンゴシ</t>
    </rPh>
    <rPh sb="18" eb="19">
      <t>マタ</t>
    </rPh>
    <rPh sb="20" eb="24">
      <t>ジュンカンゴシ</t>
    </rPh>
    <rPh sb="25" eb="26">
      <t>ノゾ</t>
    </rPh>
    <rPh sb="30" eb="32">
      <t>ソウスウ</t>
    </rPh>
    <rPh sb="36" eb="40">
      <t>キンゾクネンスウ</t>
    </rPh>
    <rPh sb="42" eb="45">
      <t>ネンイジョウ</t>
    </rPh>
    <rPh sb="46" eb="51">
      <t>カイゴフクシシ</t>
    </rPh>
    <rPh sb="52" eb="53">
      <t>シ</t>
    </rPh>
    <rPh sb="55" eb="57">
      <t>ワリアイ</t>
    </rPh>
    <rPh sb="75" eb="76">
      <t>ブン</t>
    </rPh>
    <rPh sb="79" eb="81">
      <t>イジョウ</t>
    </rPh>
    <phoneticPr fontId="12"/>
  </si>
  <si>
    <t>　事業所の介護従業者（保健師、看護師又は准看護師を除く。）の総数のうち、介護福祉士の占める割合が、前年度(３月を除く)の平均で100分の40以上である。</t>
    <rPh sb="11" eb="14">
      <t>ホケンシ</t>
    </rPh>
    <rPh sb="25" eb="26">
      <t>ノゾ</t>
    </rPh>
    <rPh sb="36" eb="41">
      <t>カイゴフクシシ</t>
    </rPh>
    <phoneticPr fontId="12"/>
  </si>
  <si>
    <t>　事業所の介護従業者の総数のうち、常勤職員の占める割合が、前年度(３月を除く)の平均で100分の60以上である。</t>
    <rPh sb="1" eb="4">
      <t>ジギョウショ</t>
    </rPh>
    <rPh sb="5" eb="7">
      <t>カイゴ</t>
    </rPh>
    <rPh sb="7" eb="10">
      <t>ジュウギョウシャ</t>
    </rPh>
    <rPh sb="11" eb="13">
      <t>ソウスウ</t>
    </rPh>
    <rPh sb="17" eb="19">
      <t>ジョウキン</t>
    </rPh>
    <rPh sb="19" eb="21">
      <t>ショクイン</t>
    </rPh>
    <rPh sb="22" eb="23">
      <t>シ</t>
    </rPh>
    <rPh sb="25" eb="27">
      <t>ワリアイ</t>
    </rPh>
    <rPh sb="46" eb="47">
      <t>ブン</t>
    </rPh>
    <rPh sb="50" eb="52">
      <t>イジョウ</t>
    </rPh>
    <phoneticPr fontId="12"/>
  </si>
  <si>
    <t>　算定日が属する月の前３月間において、指定看護小規模多機能事業所における利用者の総数のうち、主治の医師の指示に基づく看護サービスを提供した利用者の占める割合が１００分の３０未満であること。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29">
      <t>タキノウ</t>
    </rPh>
    <rPh sb="29" eb="32">
      <t>ジギョウショ</t>
    </rPh>
    <rPh sb="36" eb="38">
      <t>リヨウ</t>
    </rPh>
    <rPh sb="38" eb="39">
      <t>シャ</t>
    </rPh>
    <rPh sb="40" eb="42">
      <t>ソウスウ</t>
    </rPh>
    <rPh sb="46" eb="48">
      <t>ヌシハル</t>
    </rPh>
    <rPh sb="49" eb="51">
      <t>イシ</t>
    </rPh>
    <rPh sb="52" eb="54">
      <t>シジ</t>
    </rPh>
    <rPh sb="55" eb="56">
      <t>モト</t>
    </rPh>
    <rPh sb="58" eb="60">
      <t>カンゴ</t>
    </rPh>
    <rPh sb="65" eb="67">
      <t>テイキョウ</t>
    </rPh>
    <rPh sb="69" eb="72">
      <t>リヨウシャ</t>
    </rPh>
    <rPh sb="73" eb="74">
      <t>シ</t>
    </rPh>
    <rPh sb="76" eb="78">
      <t>ワリアイ</t>
    </rPh>
    <rPh sb="82" eb="83">
      <t>ブン</t>
    </rPh>
    <rPh sb="86" eb="88">
      <t>ミマン</t>
    </rPh>
    <phoneticPr fontId="12"/>
  </si>
  <si>
    <t>ロ</t>
    <phoneticPr fontId="12"/>
  </si>
  <si>
    <t>　算定日が属する月の前３月間において、指定看護小規模多機能型居宅介護事業所における利用者の総数のうち、特別管理加算を算定した利用者の占める割合が１００分の５未満であること。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3">
      <t>トクベツ</t>
    </rPh>
    <rPh sb="53" eb="55">
      <t>カンリ</t>
    </rPh>
    <rPh sb="55" eb="56">
      <t>カ</t>
    </rPh>
    <rPh sb="56" eb="57">
      <t>サン</t>
    </rPh>
    <rPh sb="58" eb="60">
      <t>サンテイ</t>
    </rPh>
    <rPh sb="62" eb="64">
      <t>リヨウ</t>
    </rPh>
    <rPh sb="64" eb="65">
      <t>シャ</t>
    </rPh>
    <rPh sb="66" eb="67">
      <t>シ</t>
    </rPh>
    <rPh sb="69" eb="71">
      <t>ワリアイ</t>
    </rPh>
    <rPh sb="75" eb="76">
      <t>ブン</t>
    </rPh>
    <rPh sb="78" eb="80">
      <t>ミマン</t>
    </rPh>
    <phoneticPr fontId="12"/>
  </si>
  <si>
    <t>ハ</t>
    <phoneticPr fontId="12"/>
  </si>
  <si>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12"/>
  </si>
  <si>
    <t>　運営規程に「身体的拘束の廃止」及び「身体的拘束その他利用者の行動を制限する行為を行う際の手続き」について定めている。</t>
    <phoneticPr fontId="12"/>
  </si>
  <si>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12"/>
  </si>
  <si>
    <t>　やむを得ず身体的拘束を行う場合には、「切迫性」「非代替性」「一時性」のすべてを満たしているかについて「身体拘束廃止委員会」等で検討している。</t>
    <phoneticPr fontId="12"/>
  </si>
  <si>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12"/>
  </si>
  <si>
    <t>(Ⅰ)
　登録特定行為事業者又は登録喀痰吸引等事業者として届出している。</t>
    <phoneticPr fontId="12"/>
  </si>
  <si>
    <t>(Ⅰ)(Ⅱ)
　算定日が属する月の前３月間において、指定看護小規模多機能事業所における利用者の総数のうち、主治の医師の指示に基づく看護サービスを提供した利用者の占める割合が１００分の８０以上である。</t>
    <phoneticPr fontId="12"/>
  </si>
  <si>
    <t>(Ⅰ)(Ⅱ)
　算定日が属する月の前３月間において、指定看護小規模多機能型居宅介護事業所における利用者の総数のうち、特別管理加算を算定した利用者の占める割合が１００分の２０以上である。</t>
    <phoneticPr fontId="12"/>
  </si>
  <si>
    <t>(Ⅰ)(Ⅱ)
　看護師等が、当該加算の内容について利用者又はその家族への説明を行い、同意を得ている。</t>
    <rPh sb="8" eb="11">
      <t>カンゴシ</t>
    </rPh>
    <rPh sb="11" eb="12">
      <t>トウ</t>
    </rPh>
    <rPh sb="14" eb="15">
      <t>トウ</t>
    </rPh>
    <rPh sb="15" eb="16">
      <t>ガイ</t>
    </rPh>
    <rPh sb="16" eb="17">
      <t>カ</t>
    </rPh>
    <rPh sb="17" eb="18">
      <t>サン</t>
    </rPh>
    <rPh sb="19" eb="21">
      <t>ナイヨウ</t>
    </rPh>
    <rPh sb="25" eb="27">
      <t>リヨウ</t>
    </rPh>
    <rPh sb="27" eb="28">
      <t>シャ</t>
    </rPh>
    <rPh sb="28" eb="29">
      <t>マタ</t>
    </rPh>
    <rPh sb="32" eb="34">
      <t>カゾク</t>
    </rPh>
    <rPh sb="36" eb="38">
      <t>セツメイ</t>
    </rPh>
    <rPh sb="39" eb="40">
      <t>オコナ</t>
    </rPh>
    <rPh sb="42" eb="44">
      <t>ドウイ</t>
    </rPh>
    <rPh sb="45" eb="46">
      <t>エ</t>
    </rPh>
    <phoneticPr fontId="12"/>
  </si>
  <si>
    <t>(Ⅰ)(Ⅱ)
　継続的に問１～４までの基準を維持し、その割合又は人数については、台帳等により毎月記録している。</t>
    <rPh sb="8" eb="11">
      <t>ケイゾクテキ</t>
    </rPh>
    <rPh sb="12" eb="13">
      <t>トイ</t>
    </rPh>
    <rPh sb="19" eb="21">
      <t>キジュン</t>
    </rPh>
    <rPh sb="22" eb="24">
      <t>イジ</t>
    </rPh>
    <rPh sb="28" eb="30">
      <t>ワリアイ</t>
    </rPh>
    <rPh sb="30" eb="31">
      <t>マタ</t>
    </rPh>
    <rPh sb="32" eb="34">
      <t>ニンズウ</t>
    </rPh>
    <rPh sb="40" eb="42">
      <t>ダイチョウ</t>
    </rPh>
    <rPh sb="42" eb="43">
      <t>ナド</t>
    </rPh>
    <rPh sb="46" eb="48">
      <t>マイツキ</t>
    </rPh>
    <rPh sb="48" eb="50">
      <t>キロク</t>
    </rPh>
    <phoneticPr fontId="12"/>
  </si>
  <si>
    <t>　（問1に該当しない場合に回答）
　「認知症対応型サービス事業開設者研修」を修了している。</t>
    <rPh sb="19" eb="21">
      <t>ニンチ</t>
    </rPh>
    <rPh sb="21" eb="22">
      <t>ショウ</t>
    </rPh>
    <rPh sb="22" eb="25">
      <t>タイオウガタ</t>
    </rPh>
    <rPh sb="29" eb="31">
      <t>ジギョウ</t>
    </rPh>
    <rPh sb="31" eb="33">
      <t>カイセツ</t>
    </rPh>
    <rPh sb="33" eb="34">
      <t>シャ</t>
    </rPh>
    <rPh sb="34" eb="36">
      <t>ケンシュウ</t>
    </rPh>
    <rPh sb="38" eb="40">
      <t>シュウリョウ</t>
    </rPh>
    <phoneticPr fontId="12"/>
  </si>
  <si>
    <t>　（問2に該当しない場合に回答）
　「認知症介護実践者研修」もしくは「基礎課程」及び「認知症対応型サービス事業管理者研修」を修了している。</t>
    <rPh sb="19" eb="21">
      <t>ニンチ</t>
    </rPh>
    <rPh sb="21" eb="22">
      <t>ショウ</t>
    </rPh>
    <rPh sb="22" eb="24">
      <t>カイゴ</t>
    </rPh>
    <rPh sb="24" eb="27">
      <t>ジッセンシャ</t>
    </rPh>
    <rPh sb="27" eb="29">
      <t>ケンシュウ</t>
    </rPh>
    <rPh sb="35" eb="37">
      <t>キソ</t>
    </rPh>
    <rPh sb="37" eb="39">
      <t>カテイ</t>
    </rPh>
    <rPh sb="40" eb="41">
      <t>オヨ</t>
    </rPh>
    <rPh sb="43" eb="45">
      <t>ニンチ</t>
    </rPh>
    <rPh sb="45" eb="46">
      <t>ショウ</t>
    </rPh>
    <rPh sb="46" eb="49">
      <t>タイオウガタ</t>
    </rPh>
    <rPh sb="53" eb="55">
      <t>ジギョウ</t>
    </rPh>
    <rPh sb="55" eb="58">
      <t>カンリシャ</t>
    </rPh>
    <rPh sb="58" eb="60">
      <t>ケンシュウ</t>
    </rPh>
    <rPh sb="62" eb="64">
      <t>シュウリョウ</t>
    </rPh>
    <phoneticPr fontId="12"/>
  </si>
  <si>
    <r>
      <t xml:space="preserve">　専従職員を配置している。
</t>
    </r>
    <r>
      <rPr>
        <sz val="10"/>
        <rFont val="ＭＳ Ｐゴシック"/>
        <family val="3"/>
        <charset val="128"/>
      </rPr>
      <t>※利用者の処遇に支障がない場合は、当該看護小規模多機能型居宅介護事業所の他の職務又は当該看護小規模多機能型居宅介護事業所に併設する認知症対応型共同生活介護事業所、指定地域密着型特定施設、指定地域密着型介護老人福祉施設、指定介護療養型医療施設(療養病床を有する診療所に限る)、介護医療院の職務を兼務可能。</t>
    </r>
    <rPh sb="1" eb="3">
      <t>センジュウ</t>
    </rPh>
    <rPh sb="3" eb="5">
      <t>ショクイン</t>
    </rPh>
    <rPh sb="6" eb="8">
      <t>ハイチ</t>
    </rPh>
    <rPh sb="16" eb="19">
      <t>リヨウシャ</t>
    </rPh>
    <rPh sb="20" eb="22">
      <t>ショグウ</t>
    </rPh>
    <rPh sb="23" eb="25">
      <t>シショウ</t>
    </rPh>
    <rPh sb="28" eb="30">
      <t>バアイ</t>
    </rPh>
    <rPh sb="59" eb="61">
      <t>カンゴ</t>
    </rPh>
    <rPh sb="161" eb="163">
      <t>ケンム</t>
    </rPh>
    <rPh sb="163" eb="165">
      <t>カノウ</t>
    </rPh>
    <phoneticPr fontId="12"/>
  </si>
  <si>
    <r>
      <t xml:space="preserve">　１の宿泊室の定員は１人である。
</t>
    </r>
    <r>
      <rPr>
        <sz val="10"/>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12"/>
  </si>
  <si>
    <r>
      <t xml:space="preserve">（通いサービス利用）
　通いサービスの利用者が登録定員に比べて著しく少ない状態が続いていない。
</t>
    </r>
    <r>
      <rPr>
        <sz val="10"/>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12"/>
  </si>
  <si>
    <t>　看護小規模多機能型居宅介護事業所において､従業者に対し、感染症の予防及びまん延の防止のための研修及び訓練を定期的に実施している。</t>
    <rPh sb="22" eb="25">
      <t>ジュウギョウシャ</t>
    </rPh>
    <rPh sb="26" eb="27">
      <t>タイ</t>
    </rPh>
    <rPh sb="29" eb="32">
      <t>カンセンショウ</t>
    </rPh>
    <rPh sb="33" eb="36">
      <t>ヨボウオヨ</t>
    </rPh>
    <rPh sb="39" eb="40">
      <t>エン</t>
    </rPh>
    <rPh sb="41" eb="43">
      <t>ボウシ</t>
    </rPh>
    <rPh sb="47" eb="50">
      <t>ケンシュウオヨ</t>
    </rPh>
    <rPh sb="51" eb="53">
      <t>クンレン</t>
    </rPh>
    <rPh sb="54" eb="57">
      <t>テイキテキ</t>
    </rPh>
    <rPh sb="58" eb="60">
      <t>ジッシ</t>
    </rPh>
    <phoneticPr fontId="12"/>
  </si>
  <si>
    <r>
      <t xml:space="preserve"> 　「循環式浴槽のレジオネラ症防止対策マニュアル」の管理概要に従い、適切に循環式浴槽を管理している。
</t>
    </r>
    <r>
      <rPr>
        <sz val="10"/>
        <rFont val="ＭＳ Ｐゴシック"/>
        <family val="3"/>
        <charset val="128"/>
      </rPr>
      <t>※循環式浴槽を設置している施設のみ回答。</t>
    </r>
    <phoneticPr fontId="12"/>
  </si>
  <si>
    <r>
      <t xml:space="preserve">　協力歯科医療機関を定めている。
</t>
    </r>
    <r>
      <rPr>
        <sz val="10"/>
        <rFont val="ＭＳ Ｐゴシック"/>
        <family val="3"/>
        <charset val="128"/>
      </rPr>
      <t>※あらかじめ定めておくよう努めてください。</t>
    </r>
    <rPh sb="3" eb="5">
      <t>シカ</t>
    </rPh>
    <rPh sb="24" eb="25">
      <t>サダ</t>
    </rPh>
    <rPh sb="31" eb="32">
      <t>ツト</t>
    </rPh>
    <phoneticPr fontId="12"/>
  </si>
  <si>
    <t>　（問3に該当する場合）次の条件を満たしている。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28" eb="31">
      <t>リヨウシャ</t>
    </rPh>
    <rPh sb="31" eb="32">
      <t>オヨ</t>
    </rPh>
    <rPh sb="33" eb="36">
      <t>リヨウシャ</t>
    </rPh>
    <rPh sb="36" eb="38">
      <t>カゾク</t>
    </rPh>
    <rPh sb="43" eb="45">
      <t>トクメイ</t>
    </rPh>
    <rPh sb="51" eb="53">
      <t>コジン</t>
    </rPh>
    <rPh sb="53" eb="55">
      <t>ジョウホウ</t>
    </rPh>
    <rPh sb="63" eb="65">
      <t>ホゴ</t>
    </rPh>
    <rPh sb="74" eb="76">
      <t>ドウイツ</t>
    </rPh>
    <rPh sb="77" eb="79">
      <t>ニチジョウ</t>
    </rPh>
    <rPh sb="79" eb="81">
      <t>セイカツ</t>
    </rPh>
    <rPh sb="81" eb="83">
      <t>ケンナイ</t>
    </rPh>
    <rPh sb="84" eb="86">
      <t>ショザイ</t>
    </rPh>
    <rPh sb="88" eb="91">
      <t>ジギョウショ</t>
    </rPh>
    <rPh sb="101" eb="104">
      <t>ジギョウショ</t>
    </rPh>
    <rPh sb="104" eb="105">
      <t>カン</t>
    </rPh>
    <rPh sb="112" eb="114">
      <t>ケイセイ</t>
    </rPh>
    <rPh sb="115" eb="117">
      <t>ソクシン</t>
    </rPh>
    <rPh sb="118" eb="119">
      <t>ハカ</t>
    </rPh>
    <rPh sb="122" eb="124">
      <t>ハンイ</t>
    </rPh>
    <rPh sb="126" eb="128">
      <t>チイキ</t>
    </rPh>
    <rPh sb="129" eb="131">
      <t>ジツジョウ</t>
    </rPh>
    <rPh sb="132" eb="133">
      <t>ア</t>
    </rPh>
    <rPh sb="137" eb="138">
      <t>シ</t>
    </rPh>
    <rPh sb="138" eb="140">
      <t>クイキ</t>
    </rPh>
    <rPh sb="141" eb="143">
      <t>タンイ</t>
    </rPh>
    <rPh sb="143" eb="144">
      <t>トウ</t>
    </rPh>
    <rPh sb="146" eb="148">
      <t>ショザイ</t>
    </rPh>
    <rPh sb="150" eb="153">
      <t>ジギョウショ</t>
    </rPh>
    <rPh sb="158" eb="159">
      <t>サ</t>
    </rPh>
    <rPh sb="160" eb="161">
      <t>ツカ</t>
    </rPh>
    <phoneticPr fontId="12"/>
  </si>
  <si>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12"/>
  </si>
  <si>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12"/>
  </si>
  <si>
    <r>
      <t xml:space="preserve">　利用者が月途中から登録した場合又は月途中に登録を終了した場合には、登録していた期間に対応した単位数を算定している。
</t>
    </r>
    <r>
      <rPr>
        <sz val="10"/>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12"/>
  </si>
  <si>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12"/>
  </si>
  <si>
    <t>　栄養アセスメントは、３月に１回以上、次の手順により行っている。
　イ　利用者ごとの低栄養状態のリスクを、利用開始時に把握すること。
　ロ　管理栄養士等が共同して、利用者ごとの摂食・嚥下機能及び食形態にも配慮しつつ、解決
　　すべき栄養管理上の把握を行うこと。
　ハ　イ及びロの結果を当該利用者又はその家族に対して説明し、必要に応じ解決すべき栄養管
　　理上の課題に応じた栄養食時相談、情報提供等を行うこと。
　ニ　低栄養状態にある利用者又はそのおそれのある利用者については、介護支援専門員と情報
　　共有を行い、栄養改善加算に係る栄養改善サービスの提供を検討するように依頼すること。</t>
    <rPh sb="1" eb="3">
      <t>エイヨウ</t>
    </rPh>
    <rPh sb="12" eb="13">
      <t>ツキ</t>
    </rPh>
    <rPh sb="15" eb="16">
      <t>カイ</t>
    </rPh>
    <rPh sb="16" eb="18">
      <t>イジョウ</t>
    </rPh>
    <rPh sb="19" eb="20">
      <t>ツギ</t>
    </rPh>
    <rPh sb="21" eb="23">
      <t>テジュン</t>
    </rPh>
    <rPh sb="26" eb="27">
      <t>オコナ</t>
    </rPh>
    <rPh sb="36" eb="39">
      <t>リヨウシャ</t>
    </rPh>
    <rPh sb="42" eb="43">
      <t>テイ</t>
    </rPh>
    <rPh sb="43" eb="45">
      <t>エイヨウ</t>
    </rPh>
    <rPh sb="45" eb="47">
      <t>ジョウタイ</t>
    </rPh>
    <rPh sb="53" eb="55">
      <t>リヨウ</t>
    </rPh>
    <rPh sb="55" eb="57">
      <t>カイシ</t>
    </rPh>
    <rPh sb="57" eb="58">
      <t>ジ</t>
    </rPh>
    <rPh sb="59" eb="61">
      <t>ハアク</t>
    </rPh>
    <rPh sb="70" eb="72">
      <t>カンリ</t>
    </rPh>
    <rPh sb="72" eb="75">
      <t>エイヨウシ</t>
    </rPh>
    <rPh sb="75" eb="76">
      <t>トウ</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8" eb="110">
      <t>カイケツ</t>
    </rPh>
    <rPh sb="116" eb="118">
      <t>エイヨウ</t>
    </rPh>
    <rPh sb="118" eb="120">
      <t>カンリ</t>
    </rPh>
    <rPh sb="120" eb="121">
      <t>ジョウ</t>
    </rPh>
    <rPh sb="122" eb="124">
      <t>ハアク</t>
    </rPh>
    <rPh sb="125" eb="126">
      <t>オコナ</t>
    </rPh>
    <rPh sb="135" eb="136">
      <t>オヨ</t>
    </rPh>
    <rPh sb="139" eb="141">
      <t>ケッカ</t>
    </rPh>
    <rPh sb="142" eb="144">
      <t>トウガイ</t>
    </rPh>
    <rPh sb="144" eb="147">
      <t>リヨウシャ</t>
    </rPh>
    <rPh sb="147" eb="148">
      <t>マタ</t>
    </rPh>
    <rPh sb="151" eb="153">
      <t>カゾク</t>
    </rPh>
    <rPh sb="154" eb="155">
      <t>タイ</t>
    </rPh>
    <rPh sb="157" eb="159">
      <t>セツメイ</t>
    </rPh>
    <rPh sb="161" eb="163">
      <t>ヒツヨウ</t>
    </rPh>
    <rPh sb="164" eb="165">
      <t>オウ</t>
    </rPh>
    <rPh sb="166" eb="168">
      <t>カイケツ</t>
    </rPh>
    <rPh sb="171" eb="173">
      <t>エイヨウ</t>
    </rPh>
    <rPh sb="178" eb="179">
      <t>ジョウ</t>
    </rPh>
    <rPh sb="180" eb="182">
      <t>カダイ</t>
    </rPh>
    <rPh sb="183" eb="184">
      <t>オウ</t>
    </rPh>
    <rPh sb="186" eb="188">
      <t>エイヨウ</t>
    </rPh>
    <rPh sb="188" eb="189">
      <t>ショク</t>
    </rPh>
    <rPh sb="189" eb="190">
      <t>ジ</t>
    </rPh>
    <rPh sb="190" eb="192">
      <t>ソウダン</t>
    </rPh>
    <rPh sb="193" eb="195">
      <t>ジョウホウ</t>
    </rPh>
    <rPh sb="195" eb="197">
      <t>テイキョウ</t>
    </rPh>
    <rPh sb="197" eb="198">
      <t>トウ</t>
    </rPh>
    <rPh sb="199" eb="200">
      <t>オコナ</t>
    </rPh>
    <rPh sb="208" eb="209">
      <t>テイ</t>
    </rPh>
    <rPh sb="209" eb="211">
      <t>エイヨウ</t>
    </rPh>
    <rPh sb="211" eb="213">
      <t>ジョウタイ</t>
    </rPh>
    <rPh sb="216" eb="219">
      <t>リヨウシャ</t>
    </rPh>
    <rPh sb="219" eb="220">
      <t>マタ</t>
    </rPh>
    <rPh sb="229" eb="232">
      <t>リヨウシャ</t>
    </rPh>
    <rPh sb="238" eb="240">
      <t>カイゴ</t>
    </rPh>
    <rPh sb="240" eb="242">
      <t>シエン</t>
    </rPh>
    <rPh sb="242" eb="245">
      <t>センモンイン</t>
    </rPh>
    <rPh sb="246" eb="248">
      <t>ジョウホウ</t>
    </rPh>
    <rPh sb="251" eb="253">
      <t>キョウユウ</t>
    </rPh>
    <rPh sb="254" eb="255">
      <t>オコナ</t>
    </rPh>
    <rPh sb="257" eb="259">
      <t>エイヨウ</t>
    </rPh>
    <rPh sb="259" eb="261">
      <t>カイゼン</t>
    </rPh>
    <rPh sb="261" eb="263">
      <t>カサン</t>
    </rPh>
    <rPh sb="264" eb="265">
      <t>カカ</t>
    </rPh>
    <rPh sb="266" eb="268">
      <t>エイヨウ</t>
    </rPh>
    <rPh sb="268" eb="270">
      <t>カイゼン</t>
    </rPh>
    <rPh sb="275" eb="277">
      <t>テイキョウ</t>
    </rPh>
    <rPh sb="278" eb="280">
      <t>ケントウ</t>
    </rPh>
    <rPh sb="285" eb="287">
      <t>イライ</t>
    </rPh>
    <phoneticPr fontId="12"/>
  </si>
  <si>
    <t>　栄養改善サービスの提供は、次の手順により行っている。
　イ　利用者ごとの低栄養状態のリスクを、利用開始時に把握すること。
　ロ　利用開始時に、管理栄養士が中心となって、利用者ごとの摂食・嚥下機能及び食形態にも配
　　慮しつつ、栄養状態に関する解決すべき課題の把握（栄養アセスメント）を行い、管理栄養士等
　　が共同して、栄養食時相談に関する事項（食事に関する内容の説明等）、解決すべき栄養管理
　　上の課題等に対し取り組むべき事項等を記載した栄養ケア計画を作成すること。作成した栄養
　　ケア計画については、栄養改善サービスの対象となる利用者又はその家族に説明し、その同意
　　を得ること。
　ハ　栄養ケア計画に基づき、管理栄養士等が利用者ごとに栄養改善サービスを提供すること。
　　その際、栄養ケア計画に実施上の問題点があれば直ちに当該計画を修正すること。
　ニ　栄養改善サービスの提供に当たり、居宅における食事の状況を聞き取った結果、課題があ
　　る場合は、当該課題を解決するため、利用者又はその家族の同意を得て、当該利用者の居宅
　　を訪問し、居宅での食事状況・食事環境等の具体的な課題の把握や、主として食事の準備をす
　　る者に対する栄養食時相談等の栄養改善サービスを提供すること。
　ホ　利用者の栄養状態に応じて、定期的に、利用者の生活機能の状況を検討し、おおむね３月ご
　　とに体重を測定する等により栄養状態の評価を行い、その結果を当該利用者を担当する介護支
　　援専門員や主治の医師に対して情報提供すること。　</t>
    <rPh sb="1" eb="3">
      <t>エイヨウ</t>
    </rPh>
    <rPh sb="3" eb="5">
      <t>カイゼン</t>
    </rPh>
    <rPh sb="10" eb="12">
      <t>テイキョウ</t>
    </rPh>
    <rPh sb="14" eb="15">
      <t>ツギ</t>
    </rPh>
    <rPh sb="16" eb="18">
      <t>テジュン</t>
    </rPh>
    <rPh sb="21" eb="22">
      <t>オコナ</t>
    </rPh>
    <rPh sb="31" eb="34">
      <t>リヨウシャ</t>
    </rPh>
    <rPh sb="37" eb="38">
      <t>テイ</t>
    </rPh>
    <rPh sb="38" eb="40">
      <t>エイヨウ</t>
    </rPh>
    <rPh sb="40" eb="42">
      <t>ジョウタイ</t>
    </rPh>
    <rPh sb="48" eb="50">
      <t>リヨウ</t>
    </rPh>
    <rPh sb="50" eb="52">
      <t>カイシ</t>
    </rPh>
    <rPh sb="52" eb="53">
      <t>ジ</t>
    </rPh>
    <rPh sb="54" eb="56">
      <t>ハアク</t>
    </rPh>
    <rPh sb="85" eb="88">
      <t>リヨウシャ</t>
    </rPh>
    <rPh sb="91" eb="93">
      <t>セッショク</t>
    </rPh>
    <rPh sb="94" eb="96">
      <t>エンゲ</t>
    </rPh>
    <rPh sb="96" eb="98">
      <t>キノウ</t>
    </rPh>
    <rPh sb="98" eb="99">
      <t>オヨ</t>
    </rPh>
    <rPh sb="100" eb="101">
      <t>ショク</t>
    </rPh>
    <rPh sb="101" eb="103">
      <t>ケイタイ</t>
    </rPh>
    <rPh sb="114" eb="116">
      <t>エイヨウ</t>
    </rPh>
    <rPh sb="116" eb="118">
      <t>ジョウタイ</t>
    </rPh>
    <rPh sb="119" eb="120">
      <t>カン</t>
    </rPh>
    <rPh sb="122" eb="124">
      <t>カイケツ</t>
    </rPh>
    <rPh sb="127" eb="129">
      <t>カダイ</t>
    </rPh>
    <rPh sb="130" eb="132">
      <t>ハアク</t>
    </rPh>
    <rPh sb="133" eb="135">
      <t>エイヨウ</t>
    </rPh>
    <rPh sb="143" eb="144">
      <t>オコナ</t>
    </rPh>
    <rPh sb="146" eb="148">
      <t>カンリ</t>
    </rPh>
    <rPh sb="148" eb="151">
      <t>エイヨウシ</t>
    </rPh>
    <rPh sb="151" eb="152">
      <t>トウ</t>
    </rPh>
    <rPh sb="156" eb="158">
      <t>キョウドウ</t>
    </rPh>
    <rPh sb="161" eb="167">
      <t>エイヨウショクジソウダン</t>
    </rPh>
    <rPh sb="168" eb="169">
      <t>カン</t>
    </rPh>
    <rPh sb="171" eb="173">
      <t>ジコウ</t>
    </rPh>
    <rPh sb="174" eb="176">
      <t>ショクジ</t>
    </rPh>
    <rPh sb="177" eb="178">
      <t>カン</t>
    </rPh>
    <rPh sb="180" eb="182">
      <t>ナイヨウ</t>
    </rPh>
    <rPh sb="183" eb="185">
      <t>セツメイ</t>
    </rPh>
    <rPh sb="185" eb="186">
      <t>トウ</t>
    </rPh>
    <rPh sb="188" eb="190">
      <t>カイケツ</t>
    </rPh>
    <rPh sb="193" eb="195">
      <t>エイヨウ</t>
    </rPh>
    <rPh sb="195" eb="197">
      <t>カンリ</t>
    </rPh>
    <rPh sb="200" eb="201">
      <t>ジョウ</t>
    </rPh>
    <rPh sb="202" eb="204">
      <t>カダイ</t>
    </rPh>
    <rPh sb="204" eb="205">
      <t>トウ</t>
    </rPh>
    <rPh sb="206" eb="207">
      <t>タイ</t>
    </rPh>
    <rPh sb="208" eb="209">
      <t>ト</t>
    </rPh>
    <rPh sb="210" eb="211">
      <t>ク</t>
    </rPh>
    <rPh sb="214" eb="216">
      <t>ジコウ</t>
    </rPh>
    <rPh sb="216" eb="217">
      <t>トウ</t>
    </rPh>
    <rPh sb="218" eb="220">
      <t>キサイ</t>
    </rPh>
    <rPh sb="222" eb="224">
      <t>エイヨウ</t>
    </rPh>
    <rPh sb="226" eb="228">
      <t>ケイカク</t>
    </rPh>
    <rPh sb="229" eb="231">
      <t>サクセイ</t>
    </rPh>
    <rPh sb="236" eb="238">
      <t>サクセイ</t>
    </rPh>
    <rPh sb="240" eb="242">
      <t>エイヨウ</t>
    </rPh>
    <rPh sb="247" eb="249">
      <t>ケイカク</t>
    </rPh>
    <rPh sb="255" eb="257">
      <t>エイヨウ</t>
    </rPh>
    <rPh sb="257" eb="259">
      <t>カイゼン</t>
    </rPh>
    <rPh sb="264" eb="266">
      <t>タイショウ</t>
    </rPh>
    <rPh sb="269" eb="272">
      <t>リヨウシャ</t>
    </rPh>
    <rPh sb="272" eb="273">
      <t>マタ</t>
    </rPh>
    <rPh sb="276" eb="278">
      <t>カゾク</t>
    </rPh>
    <rPh sb="279" eb="281">
      <t>セツメイ</t>
    </rPh>
    <rPh sb="285" eb="287">
      <t>ドウイ</t>
    </rPh>
    <rPh sb="291" eb="292">
      <t>エ</t>
    </rPh>
    <rPh sb="300" eb="302">
      <t>エイヨウ</t>
    </rPh>
    <rPh sb="304" eb="306">
      <t>ケイカク</t>
    </rPh>
    <rPh sb="307" eb="308">
      <t>モト</t>
    </rPh>
    <rPh sb="311" eb="313">
      <t>カンリ</t>
    </rPh>
    <rPh sb="313" eb="316">
      <t>エイヨウシ</t>
    </rPh>
    <rPh sb="316" eb="317">
      <t>トウ</t>
    </rPh>
    <rPh sb="318" eb="321">
      <t>リヨウシャ</t>
    </rPh>
    <rPh sb="324" eb="326">
      <t>エイヨウ</t>
    </rPh>
    <rPh sb="326" eb="328">
      <t>カイゼン</t>
    </rPh>
    <rPh sb="333" eb="335">
      <t>テイキョウ</t>
    </rPh>
    <rPh sb="345" eb="346">
      <t>サイ</t>
    </rPh>
    <rPh sb="347" eb="349">
      <t>エイヨウ</t>
    </rPh>
    <rPh sb="351" eb="353">
      <t>ケイカク</t>
    </rPh>
    <rPh sb="354" eb="356">
      <t>ジッシ</t>
    </rPh>
    <rPh sb="356" eb="357">
      <t>ジョウ</t>
    </rPh>
    <rPh sb="358" eb="361">
      <t>モンダイテン</t>
    </rPh>
    <rPh sb="365" eb="366">
      <t>タダ</t>
    </rPh>
    <rPh sb="368" eb="370">
      <t>トウガイ</t>
    </rPh>
    <rPh sb="370" eb="372">
      <t>ケイカク</t>
    </rPh>
    <rPh sb="373" eb="375">
      <t>シュウセイ</t>
    </rPh>
    <rPh sb="384" eb="386">
      <t>エイヨウ</t>
    </rPh>
    <rPh sb="386" eb="388">
      <t>カイゼン</t>
    </rPh>
    <rPh sb="393" eb="395">
      <t>テイキョウ</t>
    </rPh>
    <rPh sb="396" eb="397">
      <t>ア</t>
    </rPh>
    <rPh sb="400" eb="402">
      <t>キョタク</t>
    </rPh>
    <rPh sb="406" eb="408">
      <t>ショクジ</t>
    </rPh>
    <rPh sb="409" eb="411">
      <t>ジョウキョウ</t>
    </rPh>
    <rPh sb="412" eb="413">
      <t>キ</t>
    </rPh>
    <rPh sb="414" eb="415">
      <t>ト</t>
    </rPh>
    <rPh sb="417" eb="419">
      <t>ケッカ</t>
    </rPh>
    <rPh sb="420" eb="422">
      <t>カダイ</t>
    </rPh>
    <rPh sb="428" eb="430">
      <t>バアイ</t>
    </rPh>
    <rPh sb="432" eb="434">
      <t>トウガイ</t>
    </rPh>
    <rPh sb="434" eb="436">
      <t>カダイ</t>
    </rPh>
    <rPh sb="437" eb="439">
      <t>カイケツ</t>
    </rPh>
    <rPh sb="444" eb="447">
      <t>リヨウシャ</t>
    </rPh>
    <rPh sb="447" eb="448">
      <t>マタ</t>
    </rPh>
    <rPh sb="451" eb="453">
      <t>カゾク</t>
    </rPh>
    <rPh sb="454" eb="456">
      <t>ドウイ</t>
    </rPh>
    <rPh sb="457" eb="458">
      <t>エ</t>
    </rPh>
    <rPh sb="460" eb="462">
      <t>トウガイ</t>
    </rPh>
    <rPh sb="462" eb="465">
      <t>リヨウシャ</t>
    </rPh>
    <rPh sb="466" eb="468">
      <t>キョタク</t>
    </rPh>
    <rPh sb="472" eb="474">
      <t>ホウモン</t>
    </rPh>
    <rPh sb="476" eb="478">
      <t>キョタク</t>
    </rPh>
    <rPh sb="480" eb="482">
      <t>ショクジ</t>
    </rPh>
    <rPh sb="482" eb="484">
      <t>ジョウキョウ</t>
    </rPh>
    <rPh sb="485" eb="487">
      <t>ショクジ</t>
    </rPh>
    <rPh sb="487" eb="489">
      <t>カンキョウ</t>
    </rPh>
    <rPh sb="489" eb="490">
      <t>トウ</t>
    </rPh>
    <rPh sb="491" eb="494">
      <t>グタイテキ</t>
    </rPh>
    <rPh sb="495" eb="497">
      <t>カダイ</t>
    </rPh>
    <rPh sb="498" eb="500">
      <t>ハアク</t>
    </rPh>
    <rPh sb="502" eb="503">
      <t>シュ</t>
    </rPh>
    <rPh sb="506" eb="508">
      <t>ショクジ</t>
    </rPh>
    <rPh sb="509" eb="511">
      <t>ジュンビ</t>
    </rPh>
    <rPh sb="517" eb="518">
      <t>モノ</t>
    </rPh>
    <rPh sb="519" eb="520">
      <t>タイ</t>
    </rPh>
    <rPh sb="522" eb="524">
      <t>エイヨウ</t>
    </rPh>
    <rPh sb="524" eb="525">
      <t>ショク</t>
    </rPh>
    <rPh sb="525" eb="526">
      <t>ジ</t>
    </rPh>
    <rPh sb="526" eb="528">
      <t>ソウダン</t>
    </rPh>
    <rPh sb="528" eb="529">
      <t>トウ</t>
    </rPh>
    <rPh sb="530" eb="532">
      <t>エイヨウ</t>
    </rPh>
    <rPh sb="532" eb="534">
      <t>カイゼン</t>
    </rPh>
    <rPh sb="539" eb="541">
      <t>テイキョウ</t>
    </rPh>
    <rPh sb="550" eb="553">
      <t>リヨウシャ</t>
    </rPh>
    <rPh sb="554" eb="556">
      <t>エイヨウ</t>
    </rPh>
    <rPh sb="556" eb="558">
      <t>ジョウタイ</t>
    </rPh>
    <rPh sb="559" eb="560">
      <t>オウ</t>
    </rPh>
    <rPh sb="563" eb="566">
      <t>テイキテキ</t>
    </rPh>
    <rPh sb="568" eb="571">
      <t>リヨウシャ</t>
    </rPh>
    <rPh sb="572" eb="574">
      <t>セイカツ</t>
    </rPh>
    <rPh sb="574" eb="576">
      <t>キノウ</t>
    </rPh>
    <rPh sb="577" eb="579">
      <t>ジョウキョウ</t>
    </rPh>
    <rPh sb="580" eb="582">
      <t>ケントウ</t>
    </rPh>
    <rPh sb="589" eb="590">
      <t>ツキ</t>
    </rPh>
    <rPh sb="596" eb="598">
      <t>タイジュウ</t>
    </rPh>
    <rPh sb="599" eb="601">
      <t>ソクテイ</t>
    </rPh>
    <rPh sb="603" eb="604">
      <t>トウ</t>
    </rPh>
    <rPh sb="607" eb="609">
      <t>エイヨウ</t>
    </rPh>
    <rPh sb="609" eb="611">
      <t>ジョウタイ</t>
    </rPh>
    <rPh sb="612" eb="614">
      <t>ヒョウカ</t>
    </rPh>
    <rPh sb="615" eb="616">
      <t>オコナ</t>
    </rPh>
    <rPh sb="620" eb="622">
      <t>ケッカ</t>
    </rPh>
    <rPh sb="623" eb="625">
      <t>トウガイ</t>
    </rPh>
    <rPh sb="625" eb="628">
      <t>リヨウシャ</t>
    </rPh>
    <rPh sb="629" eb="631">
      <t>タントウ</t>
    </rPh>
    <rPh sb="633" eb="635">
      <t>カイゴ</t>
    </rPh>
    <rPh sb="640" eb="643">
      <t>センモンイン</t>
    </rPh>
    <rPh sb="644" eb="646">
      <t>シュジ</t>
    </rPh>
    <rPh sb="647" eb="649">
      <t>イシ</t>
    </rPh>
    <rPh sb="650" eb="651">
      <t>タイ</t>
    </rPh>
    <rPh sb="653" eb="655">
      <t>ジョウホウ</t>
    </rPh>
    <rPh sb="655" eb="657">
      <t>テイキョウ</t>
    </rPh>
    <phoneticPr fontId="12"/>
  </si>
  <si>
    <t>　対象の利用者は、次のイからホのいずれかに該当する者であって、栄養改善サービスの提供が必要と認められるものとしている。
　イ　ＢＭＩが18.5未満である者
　ロ　１～６月間で３％以上の体重の減少が認められる者又は「地域支援事業の実施について」（平
　　成18 年６月９日老発第0609001 号厚生労働省老健局長通知）　に規定する基本チェックリスト
　　のNo.11 の項目が「１」に該当する者
　ハ　血清アルブミン値が3.5g/dl 以下である者
　ニ　食事摂取量が不良（75％以下）である者
　ホ　その他低栄養状態にある又はそのおそれがあると認められる者</t>
    <rPh sb="1" eb="3">
      <t>タイショウ</t>
    </rPh>
    <rPh sb="4" eb="7">
      <t>リヨウシャ</t>
    </rPh>
    <rPh sb="9" eb="10">
      <t>ツギ</t>
    </rPh>
    <rPh sb="21" eb="23">
      <t>ガイトウ</t>
    </rPh>
    <rPh sb="25" eb="26">
      <t>モノ</t>
    </rPh>
    <rPh sb="31" eb="33">
      <t>エイヨウ</t>
    </rPh>
    <rPh sb="33" eb="35">
      <t>カイゼン</t>
    </rPh>
    <rPh sb="40" eb="42">
      <t>テイキョウ</t>
    </rPh>
    <rPh sb="43" eb="45">
      <t>ヒツヨウ</t>
    </rPh>
    <rPh sb="46" eb="47">
      <t>ミト</t>
    </rPh>
    <rPh sb="71" eb="73">
      <t>ミマン</t>
    </rPh>
    <rPh sb="76" eb="77">
      <t>モノ</t>
    </rPh>
    <rPh sb="253" eb="254">
      <t>タ</t>
    </rPh>
    <rPh sb="254" eb="255">
      <t>テイ</t>
    </rPh>
    <rPh sb="255" eb="257">
      <t>エイヨウ</t>
    </rPh>
    <rPh sb="257" eb="259">
      <t>ジョウタイ</t>
    </rPh>
    <rPh sb="262" eb="263">
      <t>マタ</t>
    </rPh>
    <rPh sb="273" eb="274">
      <t>ミト</t>
    </rPh>
    <rPh sb="278" eb="279">
      <t>モノ</t>
    </rPh>
    <phoneticPr fontId="12"/>
  </si>
  <si>
    <t>（Ⅰ）（Ⅱ）
　対象の利用者は、次のイからハのいずれかに該当する者であって、口腔機能向上サービスの提供が必要と認められるものとしている。
　イ　認定調査票における嚥下、食事摂取、口腔清潔の３項目のいずれかの項目に置いて「１」以
　　外に該当する者
　ロ　基本チェックリストの口腔機能に関連する（13）（14）（15）の３項目のうち、２項目以上が「１」
　　に該当する者
　ハ　その他口腔機能の低下している者又はそのおそれのある者</t>
    <rPh sb="8" eb="10">
      <t>タイショウ</t>
    </rPh>
    <rPh sb="11" eb="14">
      <t>リヨウシャ</t>
    </rPh>
    <rPh sb="16" eb="17">
      <t>ツギ</t>
    </rPh>
    <rPh sb="28" eb="30">
      <t>ガイトウ</t>
    </rPh>
    <rPh sb="32" eb="33">
      <t>モノ</t>
    </rPh>
    <rPh sb="38" eb="40">
      <t>コウクウ</t>
    </rPh>
    <rPh sb="40" eb="42">
      <t>キノウ</t>
    </rPh>
    <rPh sb="42" eb="44">
      <t>コウジョウ</t>
    </rPh>
    <rPh sb="49" eb="51">
      <t>テイキョウ</t>
    </rPh>
    <rPh sb="52" eb="54">
      <t>ヒツヨウ</t>
    </rPh>
    <rPh sb="55" eb="56">
      <t>ミト</t>
    </rPh>
    <rPh sb="72" eb="74">
      <t>ニンテイ</t>
    </rPh>
    <rPh sb="74" eb="76">
      <t>チョウサ</t>
    </rPh>
    <rPh sb="76" eb="77">
      <t>ヒョウ</t>
    </rPh>
    <rPh sb="81" eb="83">
      <t>エンゲ</t>
    </rPh>
    <rPh sb="84" eb="86">
      <t>ショクジ</t>
    </rPh>
    <rPh sb="86" eb="88">
      <t>セッシュ</t>
    </rPh>
    <rPh sb="89" eb="91">
      <t>コウクウ</t>
    </rPh>
    <rPh sb="91" eb="93">
      <t>セイケツ</t>
    </rPh>
    <rPh sb="95" eb="97">
      <t>コウモク</t>
    </rPh>
    <rPh sb="103" eb="105">
      <t>コウモク</t>
    </rPh>
    <rPh sb="106" eb="107">
      <t>オ</t>
    </rPh>
    <rPh sb="118" eb="120">
      <t>ガイトウ</t>
    </rPh>
    <rPh sb="122" eb="123">
      <t>モノ</t>
    </rPh>
    <rPh sb="127" eb="129">
      <t>キホン</t>
    </rPh>
    <rPh sb="137" eb="139">
      <t>コウクウ</t>
    </rPh>
    <rPh sb="139" eb="141">
      <t>キノウ</t>
    </rPh>
    <rPh sb="142" eb="144">
      <t>カンレン</t>
    </rPh>
    <rPh sb="160" eb="162">
      <t>コウモク</t>
    </rPh>
    <rPh sb="167" eb="169">
      <t>コウモク</t>
    </rPh>
    <rPh sb="169" eb="171">
      <t>イジョウ</t>
    </rPh>
    <rPh sb="179" eb="181">
      <t>ガイトウ</t>
    </rPh>
    <rPh sb="183" eb="184">
      <t>モノ</t>
    </rPh>
    <rPh sb="190" eb="191">
      <t>タ</t>
    </rPh>
    <rPh sb="191" eb="193">
      <t>コウクウ</t>
    </rPh>
    <rPh sb="193" eb="195">
      <t>キノウ</t>
    </rPh>
    <rPh sb="196" eb="198">
      <t>テイカ</t>
    </rPh>
    <rPh sb="202" eb="203">
      <t>モノ</t>
    </rPh>
    <rPh sb="203" eb="204">
      <t>マタ</t>
    </rPh>
    <rPh sb="213" eb="214">
      <t>モノ</t>
    </rPh>
    <phoneticPr fontId="12"/>
  </si>
  <si>
    <t>　事業所の介護従業者の総数のうち、勤続年数７年以上の者の占める割合が、前年度(３月を除く)の平均で100分の30以上である。</t>
    <rPh sb="1" eb="4">
      <t>ジギョウショ</t>
    </rPh>
    <rPh sb="5" eb="7">
      <t>カイゴ</t>
    </rPh>
    <rPh sb="7" eb="10">
      <t>ジュウギョウシャ</t>
    </rPh>
    <rPh sb="11" eb="13">
      <t>ソウスウ</t>
    </rPh>
    <phoneticPr fontId="12"/>
  </si>
  <si>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12"/>
  </si>
  <si>
    <t>（７）　若年性認知症利用者受入加算</t>
    <phoneticPr fontId="12"/>
  </si>
  <si>
    <t>（８）　栄養アセスメント加算</t>
    <rPh sb="4" eb="6">
      <t>エイヨウ</t>
    </rPh>
    <rPh sb="12" eb="14">
      <t>カサン</t>
    </rPh>
    <phoneticPr fontId="12"/>
  </si>
  <si>
    <t>（９）　栄養改善加算</t>
    <rPh sb="4" eb="10">
      <t>エイヨウカイゼンカサン</t>
    </rPh>
    <phoneticPr fontId="12"/>
  </si>
  <si>
    <t>（Ⅱ）
　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7" eb="38">
      <t>モチ</t>
    </rPh>
    <rPh sb="40" eb="45">
      <t>コウセイロウドウショウ</t>
    </rPh>
    <rPh sb="46" eb="48">
      <t>テイシュツ</t>
    </rPh>
    <rPh sb="50" eb="56">
      <t>コウクウキノウコウジョウ</t>
    </rPh>
    <rPh sb="61" eb="63">
      <t>ジッシ</t>
    </rPh>
    <rPh sb="64" eb="65">
      <t>ア</t>
    </rPh>
    <rPh sb="69" eb="73">
      <t>トウガイジョウホウ</t>
    </rPh>
    <rPh sb="75" eb="76">
      <t>タ</t>
    </rPh>
    <rPh sb="76" eb="78">
      <t>コウクウ</t>
    </rPh>
    <rPh sb="78" eb="80">
      <t>エイセイ</t>
    </rPh>
    <rPh sb="81" eb="83">
      <t>カンリ</t>
    </rPh>
    <rPh sb="84" eb="86">
      <t>テキセツ</t>
    </rPh>
    <rPh sb="88" eb="90">
      <t>ユウコウ</t>
    </rPh>
    <rPh sb="91" eb="93">
      <t>ジッシ</t>
    </rPh>
    <rPh sb="97" eb="99">
      <t>ヒツヨウ</t>
    </rPh>
    <rPh sb="100" eb="102">
      <t>ジョウホウ</t>
    </rPh>
    <rPh sb="103" eb="105">
      <t>カツヨウ</t>
    </rPh>
    <phoneticPr fontId="12"/>
  </si>
  <si>
    <t>（１０）　口腔・栄養スクリーニング加算（Ⅰ）（Ⅱ）</t>
    <rPh sb="5" eb="7">
      <t>コウクウ</t>
    </rPh>
    <rPh sb="8" eb="10">
      <t>エイヨウ</t>
    </rPh>
    <rPh sb="17" eb="19">
      <t>カサン</t>
    </rPh>
    <phoneticPr fontId="12"/>
  </si>
  <si>
    <t>(１１)　口腔機能向上加算</t>
    <rPh sb="5" eb="11">
      <t>コウクウキノウコウジョウ</t>
    </rPh>
    <rPh sb="11" eb="13">
      <t>カサン</t>
    </rPh>
    <phoneticPr fontId="12"/>
  </si>
  <si>
    <t>（１２）　退院時共同指導加算</t>
    <phoneticPr fontId="12"/>
  </si>
  <si>
    <t>（１４）　特別管理加算</t>
    <rPh sb="5" eb="7">
      <t>トクベツ</t>
    </rPh>
    <rPh sb="7" eb="9">
      <t>カンリ</t>
    </rPh>
    <rPh sb="9" eb="10">
      <t>カ</t>
    </rPh>
    <rPh sb="10" eb="11">
      <t>サン</t>
    </rPh>
    <phoneticPr fontId="12"/>
  </si>
  <si>
    <t>（Ⅰ）（Ⅱ）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
　　　　（平成18 年６月９日老発第0609001 号厚生労働省老健局長通知）に規定する基本チェックリ
　　　　ストのNo.11の項目が「１」に該当する者
　　　ｃ　 血清アルブミン値が3.5g/dl 以下である者
　　　ｄ　 食事摂取量が不良（75％以下）である者</t>
    <rPh sb="8" eb="10">
      <t>コウクウ</t>
    </rPh>
    <rPh sb="17" eb="18">
      <t>オヨ</t>
    </rPh>
    <rPh sb="19" eb="21">
      <t>エイヨウ</t>
    </rPh>
    <rPh sb="29" eb="30">
      <t>オコナ</t>
    </rPh>
    <rPh sb="32" eb="33">
      <t>ア</t>
    </rPh>
    <rPh sb="38" eb="41">
      <t>リヨウシャ</t>
    </rPh>
    <rPh sb="50" eb="51">
      <t>ツギ</t>
    </rPh>
    <rPh sb="52" eb="53">
      <t>カカ</t>
    </rPh>
    <rPh sb="55" eb="57">
      <t>カクニン</t>
    </rPh>
    <rPh sb="58" eb="59">
      <t>オコナ</t>
    </rPh>
    <rPh sb="61" eb="63">
      <t>カクニン</t>
    </rPh>
    <rPh sb="65" eb="67">
      <t>ジョウホウ</t>
    </rPh>
    <rPh sb="68" eb="70">
      <t>ケイカク</t>
    </rPh>
    <rPh sb="70" eb="72">
      <t>サクセイ</t>
    </rPh>
    <rPh sb="72" eb="75">
      <t>タントウシャ</t>
    </rPh>
    <rPh sb="76" eb="78">
      <t>テイキョウ</t>
    </rPh>
    <rPh sb="87" eb="89">
      <t>コウクウ</t>
    </rPh>
    <rPh sb="102" eb="103">
      <t>カタ</t>
    </rPh>
    <rPh sb="107" eb="108">
      <t>サ</t>
    </rPh>
    <rPh sb="110" eb="111">
      <t>ヤワ</t>
    </rPh>
    <rPh sb="117" eb="119">
      <t>チュウシン</t>
    </rPh>
    <rPh sb="120" eb="121">
      <t>タ</t>
    </rPh>
    <rPh sb="123" eb="124">
      <t>モノ</t>
    </rPh>
    <rPh sb="130" eb="131">
      <t>イ</t>
    </rPh>
    <rPh sb="132" eb="133">
      <t>バ</t>
    </rPh>
    <rPh sb="134" eb="135">
      <t>ツカ</t>
    </rPh>
    <rPh sb="139" eb="140">
      <t>モノ</t>
    </rPh>
    <rPh sb="151" eb="152">
      <t>モノ</t>
    </rPh>
    <rPh sb="156" eb="158">
      <t>エイヨウ</t>
    </rPh>
    <phoneticPr fontId="12"/>
  </si>
  <si>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12"/>
  </si>
  <si>
    <t>従業者の勤務の体制及び勤務形態一覧表　</t>
  </si>
  <si>
    <t>サービス種別（</t>
    <rPh sb="4" eb="6">
      <t>シュベツ</t>
    </rPh>
    <phoneticPr fontId="58"/>
  </si>
  <si>
    <t>看護小規模多機能型居宅介護</t>
    <rPh sb="0" eb="2">
      <t>カンゴ</t>
    </rPh>
    <rPh sb="2" eb="5">
      <t>ショウキボ</t>
    </rPh>
    <rPh sb="5" eb="8">
      <t>タキノウ</t>
    </rPh>
    <rPh sb="8" eb="9">
      <t>ガタ</t>
    </rPh>
    <rPh sb="9" eb="11">
      <t>キョタク</t>
    </rPh>
    <rPh sb="11" eb="13">
      <t>カイゴ</t>
    </rPh>
    <phoneticPr fontId="58"/>
  </si>
  <si>
    <t>）</t>
    <phoneticPr fontId="58"/>
  </si>
  <si>
    <t>令和</t>
    <rPh sb="0" eb="2">
      <t>レイワ</t>
    </rPh>
    <phoneticPr fontId="58"/>
  </si>
  <si>
    <t>(</t>
    <phoneticPr fontId="58"/>
  </si>
  <si>
    <t>)</t>
    <phoneticPr fontId="58"/>
  </si>
  <si>
    <t>年</t>
    <rPh sb="0" eb="1">
      <t>ネン</t>
    </rPh>
    <phoneticPr fontId="58"/>
  </si>
  <si>
    <t>月</t>
    <rPh sb="0" eb="1">
      <t>ゲツ</t>
    </rPh>
    <phoneticPr fontId="58"/>
  </si>
  <si>
    <t>事業所名（</t>
    <rPh sb="0" eb="3">
      <t>ジギョウショ</t>
    </rPh>
    <rPh sb="3" eb="4">
      <t>メイ</t>
    </rPh>
    <phoneticPr fontId="58"/>
  </si>
  <si>
    <t>○○サービス</t>
    <phoneticPr fontId="58"/>
  </si>
  <si>
    <t>(1)</t>
    <phoneticPr fontId="58"/>
  </si>
  <si>
    <t>時間/週</t>
    <rPh sb="0" eb="2">
      <t>ジカン</t>
    </rPh>
    <rPh sb="3" eb="4">
      <t>シュウ</t>
    </rPh>
    <phoneticPr fontId="58"/>
  </si>
  <si>
    <t>時間/月</t>
    <rPh sb="0" eb="2">
      <t>ジカン</t>
    </rPh>
    <rPh sb="3" eb="4">
      <t>ツキ</t>
    </rPh>
    <phoneticPr fontId="58"/>
  </si>
  <si>
    <t>当月の日数</t>
    <rPh sb="0" eb="2">
      <t>トウゲツ</t>
    </rPh>
    <rPh sb="3" eb="5">
      <t>ニッスウ</t>
    </rPh>
    <phoneticPr fontId="58"/>
  </si>
  <si>
    <t>日</t>
    <rPh sb="0" eb="1">
      <t>ニチ</t>
    </rPh>
    <phoneticPr fontId="58"/>
  </si>
  <si>
    <t>人</t>
    <rPh sb="0" eb="1">
      <t>ニン</t>
    </rPh>
    <phoneticPr fontId="58"/>
  </si>
  <si>
    <t>利用者の生活時間帯（日中）</t>
    <rPh sb="0" eb="3">
      <t>リヨウシャ</t>
    </rPh>
    <rPh sb="4" eb="6">
      <t>セイカツ</t>
    </rPh>
    <rPh sb="6" eb="9">
      <t>ジカンタイ</t>
    </rPh>
    <rPh sb="10" eb="12">
      <t>ニッチュウ</t>
    </rPh>
    <phoneticPr fontId="58"/>
  </si>
  <si>
    <t>～</t>
    <phoneticPr fontId="58"/>
  </si>
  <si>
    <t>夜間及び深夜の時間帯</t>
    <rPh sb="0" eb="2">
      <t>ヤカン</t>
    </rPh>
    <rPh sb="2" eb="3">
      <t>オヨ</t>
    </rPh>
    <rPh sb="4" eb="6">
      <t>シンヤ</t>
    </rPh>
    <rPh sb="7" eb="10">
      <t>ジカンタイ</t>
    </rPh>
    <phoneticPr fontId="58"/>
  </si>
  <si>
    <t>No</t>
    <phoneticPr fontId="58"/>
  </si>
  <si>
    <t>(6) 
職種</t>
    <phoneticPr fontId="39"/>
  </si>
  <si>
    <t>(7)
勤務
形態</t>
    <phoneticPr fontId="39"/>
  </si>
  <si>
    <t>(8) 資格</t>
    <rPh sb="4" eb="6">
      <t>シカク</t>
    </rPh>
    <phoneticPr fontId="58"/>
  </si>
  <si>
    <t>(9) 氏　名</t>
    <phoneticPr fontId="39"/>
  </si>
  <si>
    <t>日中／夜間及び深夜
の区分</t>
    <rPh sb="0" eb="2">
      <t>ニッチュウ</t>
    </rPh>
    <rPh sb="3" eb="5">
      <t>ヤカン</t>
    </rPh>
    <rPh sb="5" eb="6">
      <t>オヨ</t>
    </rPh>
    <rPh sb="7" eb="9">
      <t>シンヤ</t>
    </rPh>
    <rPh sb="11" eb="13">
      <t>クブン</t>
    </rPh>
    <phoneticPr fontId="58"/>
  </si>
  <si>
    <r>
      <t xml:space="preserve">(12)
</t>
    </r>
    <r>
      <rPr>
        <sz val="11"/>
        <rFont val="HGSｺﾞｼｯｸM"/>
        <family val="3"/>
        <charset val="128"/>
      </rPr>
      <t>週平均
勤務時間数</t>
    </r>
    <rPh sb="6" eb="8">
      <t>ヘイキン</t>
    </rPh>
    <rPh sb="9" eb="11">
      <t>キンム</t>
    </rPh>
    <rPh sb="11" eb="13">
      <t>ジカン</t>
    </rPh>
    <rPh sb="13" eb="14">
      <t>スウ</t>
    </rPh>
    <phoneticPr fontId="39"/>
  </si>
  <si>
    <t>1週目</t>
    <rPh sb="1" eb="2">
      <t>シュウ</t>
    </rPh>
    <rPh sb="2" eb="3">
      <t>メ</t>
    </rPh>
    <phoneticPr fontId="58"/>
  </si>
  <si>
    <t>2週目</t>
    <rPh sb="1" eb="2">
      <t>シュウ</t>
    </rPh>
    <rPh sb="2" eb="3">
      <t>メ</t>
    </rPh>
    <phoneticPr fontId="58"/>
  </si>
  <si>
    <t>3週目</t>
    <rPh sb="1" eb="2">
      <t>シュウ</t>
    </rPh>
    <rPh sb="2" eb="3">
      <t>メ</t>
    </rPh>
    <phoneticPr fontId="58"/>
  </si>
  <si>
    <t>4週目</t>
    <rPh sb="1" eb="2">
      <t>シュウ</t>
    </rPh>
    <rPh sb="2" eb="3">
      <t>メ</t>
    </rPh>
    <phoneticPr fontId="58"/>
  </si>
  <si>
    <t>5週目</t>
    <rPh sb="1" eb="2">
      <t>シュウ</t>
    </rPh>
    <rPh sb="2" eb="3">
      <t>メ</t>
    </rPh>
    <phoneticPr fontId="58"/>
  </si>
  <si>
    <t>シフト記号</t>
    <rPh sb="3" eb="5">
      <t>キゴウ</t>
    </rPh>
    <phoneticPr fontId="47"/>
  </si>
  <si>
    <t>c</t>
    <phoneticPr fontId="58"/>
  </si>
  <si>
    <t>a</t>
    <phoneticPr fontId="58"/>
  </si>
  <si>
    <t>管理者</t>
    <rPh sb="0" eb="3">
      <t>カンリシャ</t>
    </rPh>
    <phoneticPr fontId="58"/>
  </si>
  <si>
    <t>保健師</t>
    <rPh sb="0" eb="3">
      <t>ホケンシ</t>
    </rPh>
    <phoneticPr fontId="58"/>
  </si>
  <si>
    <t>日中の勤務時間数</t>
    <rPh sb="0" eb="2">
      <t>ニッチュウ</t>
    </rPh>
    <rPh sb="3" eb="5">
      <t>キンム</t>
    </rPh>
    <rPh sb="5" eb="8">
      <t>ジカンスウ</t>
    </rPh>
    <phoneticPr fontId="58"/>
  </si>
  <si>
    <t>夜間・深夜の勤務時間数</t>
    <rPh sb="0" eb="2">
      <t>ヤカン</t>
    </rPh>
    <rPh sb="3" eb="5">
      <t>シンヤ</t>
    </rPh>
    <rPh sb="6" eb="8">
      <t>キンム</t>
    </rPh>
    <rPh sb="8" eb="11">
      <t>ジカンスウ</t>
    </rPh>
    <phoneticPr fontId="47"/>
  </si>
  <si>
    <t>d</t>
    <phoneticPr fontId="58"/>
  </si>
  <si>
    <t>介護支援専門員</t>
    <rPh sb="0" eb="2">
      <t>カイゴ</t>
    </rPh>
    <rPh sb="2" eb="4">
      <t>シエン</t>
    </rPh>
    <rPh sb="4" eb="7">
      <t>センモンイン</t>
    </rPh>
    <phoneticPr fontId="58"/>
  </si>
  <si>
    <t>i</t>
    <phoneticPr fontId="58"/>
  </si>
  <si>
    <t>j</t>
    <phoneticPr fontId="58"/>
  </si>
  <si>
    <t>看護職員</t>
    <rPh sb="0" eb="2">
      <t>カンゴ</t>
    </rPh>
    <rPh sb="2" eb="4">
      <t>ショクイン</t>
    </rPh>
    <phoneticPr fontId="58"/>
  </si>
  <si>
    <t>b</t>
    <phoneticPr fontId="58"/>
  </si>
  <si>
    <t>看護師</t>
    <rPh sb="0" eb="3">
      <t>カンゴシ</t>
    </rPh>
    <phoneticPr fontId="58"/>
  </si>
  <si>
    <t>准看護師</t>
    <rPh sb="0" eb="4">
      <t>ジュンカンゴシ</t>
    </rPh>
    <phoneticPr fontId="58"/>
  </si>
  <si>
    <t>介護従業者</t>
    <rPh sb="0" eb="2">
      <t>カイゴ</t>
    </rPh>
    <rPh sb="2" eb="5">
      <t>ジュウギョウシャ</t>
    </rPh>
    <phoneticPr fontId="58"/>
  </si>
  <si>
    <t>介護福祉士</t>
    <rPh sb="0" eb="2">
      <t>カイゴ</t>
    </rPh>
    <rPh sb="2" eb="5">
      <t>フクシシ</t>
    </rPh>
    <phoneticPr fontId="58"/>
  </si>
  <si>
    <t>ー</t>
  </si>
  <si>
    <t>h</t>
    <phoneticPr fontId="58"/>
  </si>
  <si>
    <t>(15) 日ごとの通いサービスの実利用者数</t>
    <rPh sb="5" eb="6">
      <t>ヒ</t>
    </rPh>
    <rPh sb="9" eb="10">
      <t>カヨ</t>
    </rPh>
    <rPh sb="16" eb="17">
      <t>ジツ</t>
    </rPh>
    <rPh sb="17" eb="20">
      <t>リヨウシャ</t>
    </rPh>
    <rPh sb="20" eb="21">
      <t>スウ</t>
    </rPh>
    <phoneticPr fontId="58"/>
  </si>
  <si>
    <t>(16) 日ごとの宿泊サービスの実利用者数</t>
    <rPh sb="5" eb="6">
      <t>ヒ</t>
    </rPh>
    <rPh sb="9" eb="11">
      <t>シュクハク</t>
    </rPh>
    <rPh sb="16" eb="17">
      <t>ジツ</t>
    </rPh>
    <rPh sb="17" eb="20">
      <t>リヨウシャ</t>
    </rPh>
    <rPh sb="20" eb="21">
      <t>スウ</t>
    </rPh>
    <phoneticPr fontId="58"/>
  </si>
  <si>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58"/>
  </si>
  <si>
    <t>(18) 看護職員の日中の勤務時間の合計</t>
    <rPh sb="5" eb="7">
      <t>カンゴ</t>
    </rPh>
    <rPh sb="7" eb="9">
      <t>ショクイン</t>
    </rPh>
    <rPh sb="10" eb="12">
      <t>ニッチュウ</t>
    </rPh>
    <rPh sb="13" eb="15">
      <t>キンム</t>
    </rPh>
    <rPh sb="15" eb="17">
      <t>ジカン</t>
    </rPh>
    <rPh sb="18" eb="20">
      <t>ゴウケイ</t>
    </rPh>
    <phoneticPr fontId="58"/>
  </si>
  <si>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58"/>
  </si>
  <si>
    <t>≪要 提出≫</t>
    <rPh sb="1" eb="2">
      <t>ヨウ</t>
    </rPh>
    <rPh sb="3" eb="5">
      <t>テイシュツ</t>
    </rPh>
    <phoneticPr fontId="58"/>
  </si>
  <si>
    <t>■シフト記号表（勤務時間帯）</t>
    <rPh sb="4" eb="6">
      <t>キゴウ</t>
    </rPh>
    <rPh sb="6" eb="7">
      <t>ヒョウ</t>
    </rPh>
    <rPh sb="8" eb="10">
      <t>キンム</t>
    </rPh>
    <rPh sb="10" eb="13">
      <t>ジカンタイ</t>
    </rPh>
    <phoneticPr fontId="58"/>
  </si>
  <si>
    <t>※24時間表記</t>
    <rPh sb="3" eb="5">
      <t>ジカン</t>
    </rPh>
    <rPh sb="5" eb="7">
      <t>ヒョウキ</t>
    </rPh>
    <phoneticPr fontId="5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</si>
  <si>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8"/>
  </si>
  <si>
    <t>勤務時間</t>
    <rPh sb="0" eb="2">
      <t>キンム</t>
    </rPh>
    <rPh sb="2" eb="4">
      <t>ジカン</t>
    </rPh>
    <phoneticPr fontId="58"/>
  </si>
  <si>
    <t>日中の時間帯</t>
    <rPh sb="0" eb="2">
      <t>ニッチュウ</t>
    </rPh>
    <rPh sb="3" eb="6">
      <t>ジカンタイ</t>
    </rPh>
    <phoneticPr fontId="58"/>
  </si>
  <si>
    <t>日中の勤務時間</t>
    <rPh sb="0" eb="2">
      <t>ニッチュウ</t>
    </rPh>
    <rPh sb="3" eb="5">
      <t>キンム</t>
    </rPh>
    <rPh sb="5" eb="7">
      <t>ジカン</t>
    </rPh>
    <phoneticPr fontId="58"/>
  </si>
  <si>
    <t>夜間及び深夜</t>
    <rPh sb="0" eb="2">
      <t>ヤカン</t>
    </rPh>
    <rPh sb="2" eb="3">
      <t>オヨ</t>
    </rPh>
    <rPh sb="4" eb="6">
      <t>シンヤ</t>
    </rPh>
    <phoneticPr fontId="58"/>
  </si>
  <si>
    <t>記号</t>
    <rPh sb="0" eb="2">
      <t>キゴウ</t>
    </rPh>
    <phoneticPr fontId="58"/>
  </si>
  <si>
    <t>うち、休憩時間</t>
    <rPh sb="3" eb="5">
      <t>キュウケイ</t>
    </rPh>
    <rPh sb="5" eb="7">
      <t>ジカン</t>
    </rPh>
    <phoneticPr fontId="58"/>
  </si>
  <si>
    <t>の勤務時間</t>
    <rPh sb="1" eb="3">
      <t>キンム</t>
    </rPh>
    <rPh sb="3" eb="5">
      <t>ジカン</t>
    </rPh>
    <phoneticPr fontId="58"/>
  </si>
  <si>
    <t>：</t>
    <phoneticPr fontId="58"/>
  </si>
  <si>
    <t>-</t>
    <phoneticPr fontId="58"/>
  </si>
  <si>
    <t>（</t>
    <phoneticPr fontId="58"/>
  </si>
  <si>
    <t>e</t>
    <phoneticPr fontId="58"/>
  </si>
  <si>
    <t>f</t>
    <phoneticPr fontId="58"/>
  </si>
  <si>
    <t>g</t>
    <phoneticPr fontId="58"/>
  </si>
  <si>
    <t>k</t>
    <phoneticPr fontId="58"/>
  </si>
  <si>
    <t>l</t>
    <phoneticPr fontId="58"/>
  </si>
  <si>
    <t>m</t>
    <phoneticPr fontId="58"/>
  </si>
  <si>
    <t>n</t>
    <phoneticPr fontId="58"/>
  </si>
  <si>
    <t>o</t>
    <phoneticPr fontId="58"/>
  </si>
  <si>
    <t>p</t>
    <phoneticPr fontId="58"/>
  </si>
  <si>
    <t>q</t>
    <phoneticPr fontId="58"/>
  </si>
  <si>
    <t>r</t>
    <phoneticPr fontId="58"/>
  </si>
  <si>
    <t>s</t>
    <phoneticPr fontId="58"/>
  </si>
  <si>
    <t>t</t>
    <phoneticPr fontId="58"/>
  </si>
  <si>
    <t>u</t>
    <phoneticPr fontId="58"/>
  </si>
  <si>
    <t>v</t>
    <phoneticPr fontId="58"/>
  </si>
  <si>
    <t>w</t>
    <phoneticPr fontId="58"/>
  </si>
  <si>
    <t>x</t>
    <phoneticPr fontId="58"/>
  </si>
  <si>
    <t>y</t>
    <phoneticPr fontId="58"/>
  </si>
  <si>
    <t>z</t>
    <phoneticPr fontId="58"/>
  </si>
  <si>
    <t>aa</t>
    <phoneticPr fontId="58"/>
  </si>
  <si>
    <t>ab</t>
    <phoneticPr fontId="58"/>
  </si>
  <si>
    <t>ac</t>
    <phoneticPr fontId="58"/>
  </si>
  <si>
    <t>ad</t>
    <phoneticPr fontId="58"/>
  </si>
  <si>
    <t>ae</t>
    <phoneticPr fontId="58"/>
  </si>
  <si>
    <t>af</t>
    <phoneticPr fontId="58"/>
  </si>
  <si>
    <t>ag</t>
    <phoneticPr fontId="58"/>
  </si>
  <si>
    <t>No</t>
    <phoneticPr fontId="58"/>
  </si>
  <si>
    <t>≪提出不要≫</t>
    <rPh sb="1" eb="3">
      <t>テイシュツ</t>
    </rPh>
    <rPh sb="3" eb="5">
      <t>フヨウ</t>
    </rPh>
    <phoneticPr fontId="58"/>
  </si>
  <si>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9"/>
  </si>
  <si>
    <t>・・・直接入力する必要がある箇所です。</t>
    <rPh sb="3" eb="5">
      <t>チョクセツ</t>
    </rPh>
    <rPh sb="5" eb="7">
      <t>ニュウリョク</t>
    </rPh>
    <rPh sb="9" eb="11">
      <t>ヒツヨウ</t>
    </rPh>
    <rPh sb="14" eb="16">
      <t>カショ</t>
    </rPh>
    <phoneticPr fontId="58"/>
  </si>
  <si>
    <t>下記の記入方法に従って、入力してください。</t>
    <phoneticPr fontId="58"/>
  </si>
  <si>
    <t>・・・プルダウンから選択して入力する必要がある箇所です。</t>
    <rPh sb="10" eb="12">
      <t>センタク</t>
    </rPh>
    <rPh sb="14" eb="16">
      <t>ニュウリョク</t>
    </rPh>
    <rPh sb="18" eb="20">
      <t>ヒツヨウ</t>
    </rPh>
    <rPh sb="23" eb="25">
      <t>カショ</t>
    </rPh>
    <phoneticPr fontId="5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</si>
  <si>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</si>
  <si>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</si>
  <si>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8"/>
  </si>
  <si>
    <t xml:space="preserve"> 　　 記入の順序は、職種ごとにまとめてください。</t>
    <rPh sb="4" eb="6">
      <t>キニュウ</t>
    </rPh>
    <rPh sb="7" eb="9">
      <t>ジュンジョ</t>
    </rPh>
    <rPh sb="11" eb="13">
      <t>ショクシュ</t>
    </rPh>
    <phoneticPr fontId="58"/>
  </si>
  <si>
    <t>職種名</t>
    <rPh sb="0" eb="2">
      <t>ショクシュ</t>
    </rPh>
    <rPh sb="2" eb="3">
      <t>メイ</t>
    </rPh>
    <phoneticPr fontId="58"/>
  </si>
  <si>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58"/>
  </si>
  <si>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58"/>
  </si>
  <si>
    <t>計画作成担当者</t>
    <rPh sb="0" eb="2">
      <t>ケイカク</t>
    </rPh>
    <rPh sb="2" eb="4">
      <t>サクセイ</t>
    </rPh>
    <rPh sb="4" eb="7">
      <t>タントウシャ</t>
    </rPh>
    <phoneticPr fontId="58"/>
  </si>
  <si>
    <t>（サテライトの場合に選択）</t>
    <rPh sb="7" eb="9">
      <t>バアイ</t>
    </rPh>
    <rPh sb="10" eb="12">
      <t>センタク</t>
    </rPh>
    <phoneticPr fontId="5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</si>
  <si>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</si>
  <si>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8"/>
  </si>
  <si>
    <t>区分</t>
    <rPh sb="0" eb="2">
      <t>クブン</t>
    </rPh>
    <phoneticPr fontId="58"/>
  </si>
  <si>
    <t>A</t>
    <phoneticPr fontId="58"/>
  </si>
  <si>
    <t>常勤で専従</t>
    <rPh sb="0" eb="2">
      <t>ジョウキン</t>
    </rPh>
    <rPh sb="3" eb="5">
      <t>センジュウ</t>
    </rPh>
    <phoneticPr fontId="58"/>
  </si>
  <si>
    <t>B</t>
    <phoneticPr fontId="58"/>
  </si>
  <si>
    <t>常勤で兼務</t>
    <rPh sb="0" eb="2">
      <t>ジョウキン</t>
    </rPh>
    <rPh sb="3" eb="5">
      <t>ケンム</t>
    </rPh>
    <phoneticPr fontId="58"/>
  </si>
  <si>
    <t>C</t>
    <phoneticPr fontId="58"/>
  </si>
  <si>
    <t>非常勤で専従</t>
    <rPh sb="0" eb="3">
      <t>ヒジョウキン</t>
    </rPh>
    <rPh sb="4" eb="6">
      <t>センジュウ</t>
    </rPh>
    <phoneticPr fontId="58"/>
  </si>
  <si>
    <t>D</t>
    <phoneticPr fontId="58"/>
  </si>
  <si>
    <t>非常勤で兼務</t>
    <rPh sb="0" eb="1">
      <t>ヒ</t>
    </rPh>
    <rPh sb="1" eb="3">
      <t>ジョウキン</t>
    </rPh>
    <rPh sb="4" eb="6">
      <t>ケンム</t>
    </rPh>
    <phoneticPr fontId="58"/>
  </si>
  <si>
    <t>（注）常勤・非常勤の区分について</t>
    <rPh sb="1" eb="2">
      <t>チュウ</t>
    </rPh>
    <rPh sb="3" eb="5">
      <t>ジョウキン</t>
    </rPh>
    <rPh sb="6" eb="9">
      <t>ヒジョウキン</t>
    </rPh>
    <rPh sb="10" eb="12">
      <t>クブン</t>
    </rPh>
    <phoneticPr fontId="5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</si>
  <si>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</si>
  <si>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</si>
  <si>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</si>
  <si>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</si>
  <si>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</si>
  <si>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(9) 従業者の氏名を記入してください。</t>
    <rPh sb="5" eb="8">
      <t>ジュウギョウシャ</t>
    </rPh>
    <rPh sb="9" eb="11">
      <t>シメイ</t>
    </rPh>
    <rPh sb="12" eb="14">
      <t>キニュウ</t>
    </rPh>
    <phoneticPr fontId="5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</si>
  <si>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</si>
  <si>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</si>
  <si>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</si>
  <si>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</si>
  <si>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8"/>
  </si>
  <si>
    <t>に色づけされます。</t>
    <rPh sb="1" eb="2">
      <t>イロ</t>
    </rPh>
    <phoneticPr fontId="58"/>
  </si>
  <si>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58"/>
  </si>
  <si>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58"/>
  </si>
  <si>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58"/>
  </si>
  <si>
    <t>１．サービス種別</t>
    <rPh sb="6" eb="8">
      <t>シュベツ</t>
    </rPh>
    <phoneticPr fontId="58"/>
  </si>
  <si>
    <t>サービス種別</t>
    <rPh sb="4" eb="6">
      <t>シュベツ</t>
    </rPh>
    <phoneticPr fontId="58"/>
  </si>
  <si>
    <t>（サテライト型）看護小規模多機能型居宅介護</t>
    <rPh sb="8" eb="10">
      <t>カンゴ</t>
    </rPh>
    <rPh sb="10" eb="13">
      <t>ショウキボ</t>
    </rPh>
    <rPh sb="13" eb="16">
      <t>タキノウ</t>
    </rPh>
    <rPh sb="16" eb="17">
      <t>ガタ</t>
    </rPh>
    <rPh sb="17" eb="19">
      <t>キョタク</t>
    </rPh>
    <rPh sb="19" eb="21">
      <t>カイゴ</t>
    </rPh>
    <phoneticPr fontId="58"/>
  </si>
  <si>
    <t>２．職種名・資格名称</t>
    <rPh sb="2" eb="4">
      <t>ショクシュ</t>
    </rPh>
    <rPh sb="4" eb="5">
      <t>メイ</t>
    </rPh>
    <rPh sb="6" eb="8">
      <t>シカク</t>
    </rPh>
    <rPh sb="8" eb="10">
      <t>メイショウ</t>
    </rPh>
    <phoneticPr fontId="58"/>
  </si>
  <si>
    <t>資格</t>
    <rPh sb="0" eb="2">
      <t>シカク</t>
    </rPh>
    <phoneticPr fontId="58"/>
  </si>
  <si>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8"/>
  </si>
  <si>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0"/>
  </si>
  <si>
    <t>みなし措置</t>
    <rPh sb="3" eb="5">
      <t>ソチ</t>
    </rPh>
    <phoneticPr fontId="58"/>
  </si>
  <si>
    <t>ー</t>
    <phoneticPr fontId="58"/>
  </si>
  <si>
    <t>小規模多機能型サービス等計画作成担当者研修修了</t>
    <phoneticPr fontId="58"/>
  </si>
  <si>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58"/>
  </si>
  <si>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58"/>
  </si>
  <si>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8"/>
  </si>
  <si>
    <t>【自治体の皆様へ】</t>
    <rPh sb="1" eb="4">
      <t>ジチタイ</t>
    </rPh>
    <rPh sb="5" eb="7">
      <t>ミナサマ</t>
    </rPh>
    <phoneticPr fontId="58"/>
  </si>
  <si>
    <t>※ INDIRECT関数使用のため、以下のとおりセルに「名前の定義」をしています。</t>
    <rPh sb="10" eb="12">
      <t>カンスウ</t>
    </rPh>
    <rPh sb="12" eb="14">
      <t>シヨウ</t>
    </rPh>
    <rPh sb="18" eb="20">
      <t>イカ</t>
    </rPh>
    <rPh sb="28" eb="30">
      <t>ナマエ</t>
    </rPh>
    <rPh sb="31" eb="33">
      <t>テイギ</t>
    </rPh>
    <phoneticPr fontId="58"/>
  </si>
  <si>
    <t>　C14～L14・・・「職種」</t>
    <rPh sb="12" eb="14">
      <t>ショクシュ</t>
    </rPh>
    <phoneticPr fontId="58"/>
  </si>
  <si>
    <t>　C列・・・「管理者」</t>
    <rPh sb="2" eb="3">
      <t>レツ</t>
    </rPh>
    <rPh sb="7" eb="10">
      <t>カンリシャ</t>
    </rPh>
    <phoneticPr fontId="58"/>
  </si>
  <si>
    <t>　D列・・・「介護従業者」</t>
    <rPh sb="2" eb="3">
      <t>レツ</t>
    </rPh>
    <rPh sb="7" eb="9">
      <t>カイゴ</t>
    </rPh>
    <rPh sb="9" eb="12">
      <t>ジュウギョウシャ</t>
    </rPh>
    <phoneticPr fontId="58"/>
  </si>
  <si>
    <t>　E列・・・「看護職員」</t>
    <rPh sb="2" eb="3">
      <t>レツ</t>
    </rPh>
    <rPh sb="7" eb="9">
      <t>カンゴ</t>
    </rPh>
    <rPh sb="9" eb="11">
      <t>ショクイン</t>
    </rPh>
    <phoneticPr fontId="58"/>
  </si>
  <si>
    <t>　F列・・・「介護支援専門員」</t>
    <rPh sb="2" eb="3">
      <t>レツ</t>
    </rPh>
    <rPh sb="7" eb="9">
      <t>カイゴ</t>
    </rPh>
    <rPh sb="9" eb="11">
      <t>シエン</t>
    </rPh>
    <rPh sb="11" eb="14">
      <t>センモンイン</t>
    </rPh>
    <phoneticPr fontId="58"/>
  </si>
  <si>
    <t>　G列・・・「計画作成担当者」</t>
    <rPh sb="2" eb="3">
      <t>レツ</t>
    </rPh>
    <rPh sb="7" eb="9">
      <t>ケイカク</t>
    </rPh>
    <rPh sb="9" eb="11">
      <t>サクセイ</t>
    </rPh>
    <rPh sb="11" eb="14">
      <t>タントウシャ</t>
    </rPh>
    <phoneticPr fontId="5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</si>
  <si>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8"/>
  </si>
  <si>
    <t>　行が足りない場合は、適宜追加してください。</t>
    <rPh sb="1" eb="2">
      <t>ギョウ</t>
    </rPh>
    <rPh sb="3" eb="4">
      <t>タ</t>
    </rPh>
    <rPh sb="7" eb="9">
      <t>バアイ</t>
    </rPh>
    <rPh sb="11" eb="13">
      <t>テキギ</t>
    </rPh>
    <rPh sb="13" eb="15">
      <t>ツイカ</t>
    </rPh>
    <phoneticPr fontId="5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</si>
  <si>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</si>
  <si>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8"/>
  </si>
  <si>
    <t>　・「数式」タブ　⇒　「名前の定義」を選択</t>
    <rPh sb="3" eb="5">
      <t>スウシキ</t>
    </rPh>
    <rPh sb="12" eb="14">
      <t>ナマエ</t>
    </rPh>
    <rPh sb="15" eb="17">
      <t>テイギ</t>
    </rPh>
    <rPh sb="19" eb="21">
      <t>センタク</t>
    </rPh>
    <phoneticPr fontId="58"/>
  </si>
  <si>
    <t>　・「名前」に職種名を入力</t>
    <rPh sb="3" eb="5">
      <t>ナマエ</t>
    </rPh>
    <rPh sb="7" eb="9">
      <t>ショクシュ</t>
    </rPh>
    <rPh sb="9" eb="10">
      <t>メイ</t>
    </rPh>
    <rPh sb="11" eb="13">
      <t>ニュウリョク</t>
    </rPh>
    <phoneticPr fontId="5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</si>
  <si>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</si>
  <si>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8"/>
  </si>
  <si>
    <t>～この点検書は、運営指導時等で拝見することがあります～</t>
    <rPh sb="8" eb="10">
      <t>ウンエイ</t>
    </rPh>
    <phoneticPr fontId="12"/>
  </si>
  <si>
    <t>　（問1に該当しない場合に回答）
　特別養護老人ホーム、老人デイサービスセンター、介護老人保健施設、  介護医療院、小規模多機能型居宅介護事業所、認知症対応型共同生活介護事業所、複合型サービス事業所等の従業者、訪問介護員等として認知症である者の介護に従事した経験を有する者若しくは保健医療サービス若しくは福祉サービスの経営に携わった経験を有する者｡</t>
    <rPh sb="52" eb="54">
      <t>カイゴ</t>
    </rPh>
    <rPh sb="54" eb="56">
      <t>イリョウ</t>
    </rPh>
    <rPh sb="56" eb="57">
      <t>イン</t>
    </rPh>
    <rPh sb="65" eb="67">
      <t>キョタク</t>
    </rPh>
    <rPh sb="67" eb="69">
      <t>カイゴ</t>
    </rPh>
    <rPh sb="69" eb="71">
      <t>ジギョウ</t>
    </rPh>
    <rPh sb="71" eb="72">
      <t>ショ</t>
    </rPh>
    <rPh sb="89" eb="92">
      <t>フクゴウガタ</t>
    </rPh>
    <rPh sb="96" eb="98">
      <t>ジギョウ</t>
    </rPh>
    <rPh sb="98" eb="99">
      <t>ショ</t>
    </rPh>
    <rPh sb="132" eb="133">
      <t>ユウ</t>
    </rPh>
    <rPh sb="135" eb="136">
      <t>モノ</t>
    </rPh>
    <rPh sb="136" eb="137">
      <t>モ</t>
    </rPh>
    <rPh sb="169" eb="170">
      <t>ユウ</t>
    </rPh>
    <rPh sb="172" eb="173">
      <t>モノ</t>
    </rPh>
    <phoneticPr fontId="12"/>
  </si>
  <si>
    <t>　（問2に該当しない場合に回答）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者</t>
    <rPh sb="13" eb="15">
      <t>カイトウ</t>
    </rPh>
    <rPh sb="18" eb="24">
      <t>トクベツヨウゴロウジン</t>
    </rPh>
    <rPh sb="28" eb="30">
      <t>ロウジン</t>
    </rPh>
    <rPh sb="41" eb="43">
      <t>カイゴ</t>
    </rPh>
    <rPh sb="43" eb="45">
      <t>ロウジン</t>
    </rPh>
    <rPh sb="45" eb="47">
      <t>ホケン</t>
    </rPh>
    <rPh sb="47" eb="49">
      <t>シセツ</t>
    </rPh>
    <rPh sb="63" eb="65">
      <t>キョタク</t>
    </rPh>
    <rPh sb="65" eb="67">
      <t>カイゴ</t>
    </rPh>
    <rPh sb="67" eb="69">
      <t>ジギョウ</t>
    </rPh>
    <rPh sb="69" eb="70">
      <t>ショ</t>
    </rPh>
    <rPh sb="87" eb="90">
      <t>フクゴウガタ</t>
    </rPh>
    <rPh sb="94" eb="96">
      <t>ジギョウ</t>
    </rPh>
    <rPh sb="96" eb="97">
      <t>ショ</t>
    </rPh>
    <rPh sb="97" eb="98">
      <t>トウ</t>
    </rPh>
    <rPh sb="99" eb="102">
      <t>ジュウギョウシャ</t>
    </rPh>
    <rPh sb="102" eb="103">
      <t>マタ</t>
    </rPh>
    <rPh sb="104" eb="109">
      <t>ホウモンカイゴイン</t>
    </rPh>
    <rPh sb="109" eb="110">
      <t>トウ</t>
    </rPh>
    <rPh sb="115" eb="116">
      <t>ネン</t>
    </rPh>
    <rPh sb="116" eb="118">
      <t>イジョウ</t>
    </rPh>
    <rPh sb="119" eb="122">
      <t>ニンチショウ</t>
    </rPh>
    <rPh sb="125" eb="126">
      <t>モノ</t>
    </rPh>
    <rPh sb="127" eb="129">
      <t>カイゴ</t>
    </rPh>
    <rPh sb="130" eb="132">
      <t>ジュウジ</t>
    </rPh>
    <rPh sb="134" eb="136">
      <t>ケイケン</t>
    </rPh>
    <rPh sb="139" eb="140">
      <t>モノ</t>
    </rPh>
    <phoneticPr fontId="12"/>
  </si>
  <si>
    <t>　従業者のうち、常勤換算方法で２．５以上は、保健師、看護師又は准看護師（以下、「看護職員」という）を配置している。</t>
    <rPh sb="1" eb="4">
      <t>ジュウギョウシャ</t>
    </rPh>
    <rPh sb="8" eb="10">
      <t>ジョウキン</t>
    </rPh>
    <rPh sb="10" eb="12">
      <t>カンサン</t>
    </rPh>
    <rPh sb="12" eb="14">
      <t>ホウホウ</t>
    </rPh>
    <rPh sb="18" eb="20">
      <t>イジョウ</t>
    </rPh>
    <rPh sb="22" eb="24">
      <t>ホケン</t>
    </rPh>
    <rPh sb="24" eb="25">
      <t>シ</t>
    </rPh>
    <rPh sb="26" eb="29">
      <t>カンゴシ</t>
    </rPh>
    <rPh sb="29" eb="30">
      <t>マタ</t>
    </rPh>
    <rPh sb="31" eb="32">
      <t>ジュン</t>
    </rPh>
    <rPh sb="32" eb="35">
      <t>カンゴシ</t>
    </rPh>
    <rPh sb="36" eb="38">
      <t>イカ</t>
    </rPh>
    <rPh sb="40" eb="42">
      <t>カンゴ</t>
    </rPh>
    <rPh sb="42" eb="44">
      <t>ショクイン</t>
    </rPh>
    <rPh sb="50" eb="52">
      <t>ハイチ</t>
    </rPh>
    <phoneticPr fontId="12"/>
  </si>
  <si>
    <t>　通いサービス及び訪問サービス提供に当たる従業者のうち１以上は、看護職員である。</t>
    <rPh sb="18" eb="19">
      <t>ア</t>
    </rPh>
    <rPh sb="21" eb="24">
      <t>ジュウギョウシャ</t>
    </rPh>
    <phoneticPr fontId="12"/>
  </si>
  <si>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12"/>
  </si>
  <si>
    <t>　介護支援専門員は、解決すべき課題の把握（アセスメント）にあたっては、利用者及びその家族に面接して行っている。</t>
    <rPh sb="35" eb="38">
      <t>リヨウシャ</t>
    </rPh>
    <phoneticPr fontId="12"/>
  </si>
  <si>
    <t>ⅰ　利用者及びその家族の生活に対する意向を踏まえた課題分析の結果</t>
    <rPh sb="21" eb="22">
      <t>フ</t>
    </rPh>
    <rPh sb="25" eb="27">
      <t>カダイ</t>
    </rPh>
    <rPh sb="27" eb="29">
      <t>ブンセキ</t>
    </rPh>
    <rPh sb="30" eb="32">
      <t>ケッカ</t>
    </rPh>
    <phoneticPr fontId="12"/>
  </si>
  <si>
    <t>　介護支援専門員は、看護師等（准看護師を除く）と密接な連携を図りつつ、看護小規模多機能型居宅介護計画の作成に当たっている。</t>
    <rPh sb="15" eb="19">
      <t>ジュンカンゴシ</t>
    </rPh>
    <rPh sb="20" eb="21">
      <t>ノゾ</t>
    </rPh>
    <phoneticPr fontId="12"/>
  </si>
  <si>
    <r>
      <t>　</t>
    </r>
    <r>
      <rPr>
        <sz val="11"/>
        <rFont val="ＭＳ Ｐゴシック"/>
        <family val="3"/>
        <charset val="128"/>
      </rPr>
      <t xml:space="preserve">看護師等（准看護師を除く）が、訪問日、提供した看護内容、サービス提供結果等を記載した看護小規模多機能型居宅介護報告書を作成している。
</t>
    </r>
    <r>
      <rPr>
        <sz val="10"/>
        <rFont val="ＭＳ Ｐゴシック"/>
        <family val="3"/>
        <charset val="128"/>
      </rPr>
      <t>※当該指定看護小規模多機能型居宅介護事業者が病院又は診療所である場合にあっては、主治の医師の文書による指示及び看護小規模多機能型居宅介護報告書の提出は、診療記録の記載をもって代えることができます。</t>
    </r>
    <rPh sb="6" eb="10">
      <t>ジュンカンゴシ</t>
    </rPh>
    <rPh sb="11" eb="12">
      <t>ノゾ</t>
    </rPh>
    <phoneticPr fontId="12"/>
  </si>
  <si>
    <t>　概ね２か月に１回以上、協議会（運営推進会議）に対し通いサービス及び宿泊サービスの提供回数等の活動状況を報告し、その評価を受けるとともに、必要な要望、助言等を聴く機会を設けている。</t>
    <rPh sb="1" eb="2">
      <t>オオム</t>
    </rPh>
    <rPh sb="5" eb="6">
      <t>ツキ</t>
    </rPh>
    <rPh sb="8" eb="9">
      <t>カイ</t>
    </rPh>
    <rPh sb="9" eb="11">
      <t>イジョウ</t>
    </rPh>
    <rPh sb="24" eb="25">
      <t>タイ</t>
    </rPh>
    <rPh sb="26" eb="27">
      <t>カヨ</t>
    </rPh>
    <rPh sb="32" eb="33">
      <t>オヨ</t>
    </rPh>
    <rPh sb="34" eb="36">
      <t>シュクハク</t>
    </rPh>
    <rPh sb="41" eb="43">
      <t>テイキョウ</t>
    </rPh>
    <rPh sb="43" eb="45">
      <t>カイスウ</t>
    </rPh>
    <rPh sb="45" eb="46">
      <t>トウ</t>
    </rPh>
    <rPh sb="47" eb="49">
      <t>カツドウ</t>
    </rPh>
    <rPh sb="49" eb="51">
      <t>ジョウキョウ</t>
    </rPh>
    <rPh sb="52" eb="54">
      <t>ホウコク</t>
    </rPh>
    <rPh sb="58" eb="60">
      <t>ヒョウカ</t>
    </rPh>
    <rPh sb="61" eb="62">
      <t>ウ</t>
    </rPh>
    <rPh sb="69" eb="71">
      <t>ヒツヨウ</t>
    </rPh>
    <rPh sb="72" eb="74">
      <t>ヨウボウ</t>
    </rPh>
    <rPh sb="75" eb="77">
      <t>ジョゲン</t>
    </rPh>
    <rPh sb="77" eb="78">
      <t>トウ</t>
    </rPh>
    <rPh sb="79" eb="80">
      <t>キ</t>
    </rPh>
    <rPh sb="81" eb="83">
      <t>キカイ</t>
    </rPh>
    <rPh sb="84" eb="85">
      <t>モウ</t>
    </rPh>
    <phoneticPr fontId="12"/>
  </si>
  <si>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21" eb="23">
      <t>モウソウ</t>
    </rPh>
    <rPh sb="24" eb="26">
      <t>ゲンカク</t>
    </rPh>
    <rPh sb="27" eb="30">
      <t>コウフントウ</t>
    </rPh>
    <phoneticPr fontId="1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</si>
  <si>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1">
      <t>カンキョウトウ</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2">
      <t>エイヨウカイゼン</t>
    </rPh>
    <rPh sb="147" eb="149">
      <t>テイキョウ</t>
    </rPh>
    <phoneticPr fontId="12"/>
  </si>
  <si>
    <t>（Ⅰ）（Ⅱ）
　利用者の口腔機能を利用開始時に把握し、言語聴覚士、歯科衛生士、看護職員、介護職員その他の職種の者が共同して、利用者ごとの口腔機能改善管理指導計画を作成している。</t>
    <rPh sb="8" eb="11">
      <t>リヨウシャ</t>
    </rPh>
    <rPh sb="12" eb="14">
      <t>コウクウ</t>
    </rPh>
    <rPh sb="14" eb="16">
      <t>キノウ</t>
    </rPh>
    <rPh sb="17" eb="19">
      <t>リヨウ</t>
    </rPh>
    <rPh sb="19" eb="21">
      <t>カイシ</t>
    </rPh>
    <rPh sb="21" eb="22">
      <t>ジ</t>
    </rPh>
    <rPh sb="23" eb="25">
      <t>ハアク</t>
    </rPh>
    <rPh sb="27" eb="32">
      <t>ゲンゴチョウカクシ</t>
    </rPh>
    <rPh sb="33" eb="38">
      <t>シカエイセイシ</t>
    </rPh>
    <rPh sb="39" eb="43">
      <t>カンゴショクイン</t>
    </rPh>
    <rPh sb="44" eb="48">
      <t>カイゴショクイン</t>
    </rPh>
    <rPh sb="50" eb="51">
      <t>タ</t>
    </rPh>
    <rPh sb="57" eb="59">
      <t>キョウドウ</t>
    </rPh>
    <rPh sb="62" eb="65">
      <t>リヨウシャ</t>
    </rPh>
    <rPh sb="68" eb="80">
      <t>コウクウキノウカイゼンカンリシドウケイカク</t>
    </rPh>
    <rPh sb="81" eb="83">
      <t>サクセイ</t>
    </rPh>
    <phoneticPr fontId="12"/>
  </si>
  <si>
    <t>　訪問サービス（訪問看護サービスを除く。）の提供に当たる常勤の従業者（保健師、看護師、准看護師、理学療法士、作業療法士及び言語聴覚士を除く。）を２名以上配置している。</t>
    <rPh sb="1" eb="3">
      <t>ホウモン</t>
    </rPh>
    <rPh sb="8" eb="10">
      <t>ホウモン</t>
    </rPh>
    <rPh sb="10" eb="12">
      <t>カンゴ</t>
    </rPh>
    <rPh sb="17" eb="18">
      <t>ノゾ</t>
    </rPh>
    <rPh sb="22" eb="24">
      <t>テイキョウ</t>
    </rPh>
    <rPh sb="25" eb="26">
      <t>ア</t>
    </rPh>
    <rPh sb="28" eb="30">
      <t>ジョウキン</t>
    </rPh>
    <rPh sb="31" eb="34">
      <t>ジュウギョウシャ</t>
    </rPh>
    <rPh sb="35" eb="38">
      <t>ホケンシ</t>
    </rPh>
    <rPh sb="39" eb="42">
      <t>カンゴシ</t>
    </rPh>
    <rPh sb="43" eb="44">
      <t>ジュン</t>
    </rPh>
    <rPh sb="44" eb="47">
      <t>カンゴシ</t>
    </rPh>
    <rPh sb="48" eb="50">
      <t>リガク</t>
    </rPh>
    <rPh sb="50" eb="53">
      <t>リョウホウシ</t>
    </rPh>
    <rPh sb="54" eb="56">
      <t>サギョウ</t>
    </rPh>
    <rPh sb="56" eb="59">
      <t>リョウホウシ</t>
    </rPh>
    <rPh sb="59" eb="60">
      <t>オヨ</t>
    </rPh>
    <rPh sb="61" eb="63">
      <t>ゲンゴ</t>
    </rPh>
    <rPh sb="63" eb="65">
      <t>チョウカク</t>
    </rPh>
    <rPh sb="65" eb="66">
      <t>シ</t>
    </rPh>
    <rPh sb="67" eb="68">
      <t>ノゾ</t>
    </rPh>
    <rPh sb="73" eb="76">
      <t>メイイジョウ</t>
    </rPh>
    <rPh sb="76" eb="78">
      <t>ハイチ</t>
    </rPh>
    <phoneticPr fontId="12"/>
  </si>
  <si>
    <r>
      <t xml:space="preserve">　常勤専従職員を配置している。
</t>
    </r>
    <r>
      <rPr>
        <sz val="10"/>
        <rFont val="ＭＳ Ｐゴシック"/>
        <family val="3"/>
        <charset val="128"/>
      </rPr>
      <t>※指定看護小規模多機能型居宅介護事業所の管理上支障がない場合は、当該看護小規模多機能型居宅介護事業所の他の職務、当該看護小規模多機能型居宅介護事業所に併設する認知症対応型共同生活介護事業所、地域密着型特定施設、地域密着型介護老人福祉施設、介護療養型医療施設(療養病床を有する診療所に限る)、介護医療院の職務若しくは他の事業所、施設等の職務の兼務が可能。</t>
    </r>
    <rPh sb="18" eb="20">
      <t>シテイ</t>
    </rPh>
    <rPh sb="29" eb="31">
      <t>キョタク</t>
    </rPh>
    <rPh sb="31" eb="33">
      <t>カイゴ</t>
    </rPh>
    <rPh sb="33" eb="36">
      <t>ジギョウショ</t>
    </rPh>
    <rPh sb="37" eb="39">
      <t>カンリ</t>
    </rPh>
    <rPh sb="39" eb="40">
      <t>ジョウ</t>
    </rPh>
    <rPh sb="40" eb="42">
      <t>シショウ</t>
    </rPh>
    <rPh sb="45" eb="47">
      <t>バアイ</t>
    </rPh>
    <rPh sb="68" eb="69">
      <t>タ</t>
    </rPh>
    <rPh sb="70" eb="72">
      <t>ショクム</t>
    </rPh>
    <rPh sb="117" eb="119">
      <t>トクテイ</t>
    </rPh>
    <rPh sb="119" eb="121">
      <t>シセツ</t>
    </rPh>
    <rPh sb="122" eb="124">
      <t>チイキ</t>
    </rPh>
    <rPh sb="124" eb="127">
      <t>ミッチャクガタ</t>
    </rPh>
    <rPh sb="127" eb="129">
      <t>カイゴ</t>
    </rPh>
    <rPh sb="129" eb="131">
      <t>ロウジン</t>
    </rPh>
    <rPh sb="131" eb="133">
      <t>フクシ</t>
    </rPh>
    <rPh sb="133" eb="135">
      <t>シセツ</t>
    </rPh>
    <rPh sb="136" eb="138">
      <t>カイゴ</t>
    </rPh>
    <rPh sb="138" eb="141">
      <t>リョウヨウガタ</t>
    </rPh>
    <rPh sb="141" eb="143">
      <t>イリョウ</t>
    </rPh>
    <rPh sb="143" eb="145">
      <t>シセツ</t>
    </rPh>
    <rPh sb="146" eb="148">
      <t>リョウヨウ</t>
    </rPh>
    <rPh sb="148" eb="150">
      <t>ビョウショウ</t>
    </rPh>
    <rPh sb="151" eb="152">
      <t>ユウ</t>
    </rPh>
    <rPh sb="158" eb="159">
      <t>カギ</t>
    </rPh>
    <rPh sb="170" eb="171">
      <t>モ</t>
    </rPh>
    <rPh sb="174" eb="175">
      <t>タ</t>
    </rPh>
    <rPh sb="176" eb="179">
      <t>ジギョウショ</t>
    </rPh>
    <rPh sb="180" eb="182">
      <t>シセツ</t>
    </rPh>
    <rPh sb="182" eb="183">
      <t>トウ</t>
    </rPh>
    <rPh sb="190" eb="192">
      <t>カノウ</t>
    </rPh>
    <phoneticPr fontId="12"/>
  </si>
  <si>
    <t>　重要事項説明により「身体的拘束の廃止」及び「身体的拘束その他利用者の行動を制限する行為を行う際の手続き」について説明している。</t>
    <phoneticPr fontId="12"/>
  </si>
  <si>
    <t>身体的拘束等の適正化のための対策を検討する委員会（テレビ電話装置等を活用して行うことができるものとする。）を三月に一回以上開催「身体拘束廃止委員会」等の体制を整備している。</t>
    <phoneticPr fontId="12"/>
  </si>
  <si>
    <t>「身体的拘束廃止委員会」の結果について、介護職員その他の従業者に周知徹底を図っている。</t>
    <rPh sb="3" eb="4">
      <t>テキ</t>
    </rPh>
    <rPh sb="37" eb="38">
      <t>ハカ</t>
    </rPh>
    <phoneticPr fontId="12"/>
  </si>
  <si>
    <t>　身体的拘束等の適正化のための指針を整備している。</t>
    <phoneticPr fontId="12"/>
  </si>
  <si>
    <t>　介護職員その他の従業者に対し、身体的拘束等の適正化のための研修を定期的に実施している。</t>
    <phoneticPr fontId="12"/>
  </si>
  <si>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12"/>
  </si>
  <si>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12"/>
  </si>
  <si>
    <t>　身体的拘束の必要がなくなった場合、すみやかに拘束を解除している。</t>
    <phoneticPr fontId="12"/>
  </si>
  <si>
    <t>　身体的拘束が必要とされた利用者について、拘束を廃止し、生活の質を向上させるためのアセスメントの実施、看護小規模多機能型居宅介護計画への位置づけ等が行われている。</t>
    <rPh sb="13" eb="16">
      <t>リヨウシャ</t>
    </rPh>
    <rPh sb="51" eb="53">
      <t>カンゴ</t>
    </rPh>
    <rPh sb="53" eb="56">
      <t>ショウキボ</t>
    </rPh>
    <rPh sb="56" eb="60">
      <t>タキノウガタ</t>
    </rPh>
    <rPh sb="60" eb="62">
      <t>キョタク</t>
    </rPh>
    <rPh sb="62" eb="64">
      <t>カイゴ</t>
    </rPh>
    <rPh sb="64" eb="66">
      <t>ケイカク</t>
    </rPh>
    <phoneticPr fontId="12"/>
  </si>
  <si>
    <t>　重要事項を事業所のウェブサイトに掲載している。
　※ウェブサイトとは、法人のホームページ等又は介護サービス情報公表システムのことをいう。
　※令和７年度より義務付け</t>
    <phoneticPr fontId="12"/>
  </si>
  <si>
    <t>（36）　暴力団排除</t>
    <rPh sb="5" eb="8">
      <t>ボウリョクダン</t>
    </rPh>
    <rPh sb="8" eb="10">
      <t>ハイジョ</t>
    </rPh>
    <phoneticPr fontId="12"/>
  </si>
  <si>
    <t>(Ⅰ)(Ⅱ)
事業所の従業者に対する認知症ケアに関する留意事項の伝達又は技術的指導に係る会議を定期的に開催している。</t>
    <phoneticPr fontId="12"/>
  </si>
  <si>
    <t>(Ⅰ)
事業所における介護職員、看護職員ごとの認知症ケアに関する研修計画を作成し、当該計画に従い、研修（外部における研修を含む。）を実施又は実施を予定している。</t>
    <phoneticPr fontId="12"/>
  </si>
  <si>
    <t>（５）　認知症加算(Ⅰ)(Ⅱ)(Ⅲ)(Ⅳ)</t>
    <rPh sb="4" eb="7">
      <t>ニンチショウ</t>
    </rPh>
    <rPh sb="7" eb="9">
      <t>カサン</t>
    </rPh>
    <phoneticPr fontId="12"/>
  </si>
  <si>
    <t>問７</t>
    <rPh sb="0" eb="1">
      <t>トイ</t>
    </rPh>
    <phoneticPr fontId="12"/>
  </si>
  <si>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</si>
  <si>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12"/>
  </si>
  <si>
    <t>地域住民等、他の指定居宅サービス事業者が当該事業を行う事業所、他の指定地域密着型サービス事業者が当該事業を行う事業所等と共同で事例検討会、研修会等を実施していること。</t>
    <phoneticPr fontId="12"/>
  </si>
  <si>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12"/>
  </si>
  <si>
    <t>　４　身体的拘束等の態様及び時間、その際の利用者の心身の状況並びに緊急やむを得ない理由の記録</t>
    <phoneticPr fontId="12"/>
  </si>
  <si>
    <t>(Ⅳ)
　要介護２であって、周囲の者による日常生活に対する注意を必要とする認知症の者（日常生活自立度のランクⅡに該当する者）に対して指定看護小規模多機能型居宅介護を行った場合に算定している。</t>
    <rPh sb="68" eb="70">
      <t>カンゴ</t>
    </rPh>
    <phoneticPr fontId="12"/>
  </si>
  <si>
    <t>（Ⅰ）（Ⅱ）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t>
    <rPh sb="8" eb="10">
      <t>コウクウ</t>
    </rPh>
    <rPh sb="76" eb="78">
      <t>コウクウ</t>
    </rPh>
    <rPh sb="85" eb="86">
      <t>マタ</t>
    </rPh>
    <phoneticPr fontId="12"/>
  </si>
  <si>
    <t>「２．運営基準について」の「（１２）身体的拘束廃止」について、問４、問５、問６、問７、問１０、問１２、問１４のいずれかに×が記載されている。
  ※「○」の場合は、改善計画書を相模原市長に提出し、その翌月から減算をし、改善計画書を提出した３月後に改善報告書を相模原市長に提出して、改善が確認できるまで減算が続きます。</t>
    <rPh sb="43" eb="44">
      <t>トイ</t>
    </rPh>
    <rPh sb="47" eb="48">
      <t>トイ</t>
    </rPh>
    <rPh sb="51" eb="52">
      <t>トイ</t>
    </rPh>
    <rPh sb="92" eb="93">
      <t>チョウ</t>
    </rPh>
    <phoneticPr fontId="12"/>
  </si>
  <si>
    <t>　虐待の防止のための対策を検討する委員会（テレビ電話装置等の活用可能）を定期的に開催するとともに、その結果について、従業者に周知徹底を図っている。</t>
    <phoneticPr fontId="12"/>
  </si>
  <si>
    <t>　虐待の防止のための指針を整備している。</t>
    <phoneticPr fontId="12"/>
  </si>
  <si>
    <t>　従業者に対し、虐待の防止のための研修を定期的に実施している。</t>
    <phoneticPr fontId="12"/>
  </si>
  <si>
    <t>　高齢者虐待防止措置を実施するための担当者を設置している。</t>
    <phoneticPr fontId="12"/>
  </si>
  <si>
    <t>　感染症や非常災害の発生時において、利用者に対するサービスの提供を継続的に実施するための、及び非常時の体制で早期の業務再開を図るための計画（業務継続計画）を策定している。</t>
    <phoneticPr fontId="12"/>
  </si>
  <si>
    <t>　業務継続計画に従い必要な措置を講じている。</t>
    <phoneticPr fontId="12"/>
  </si>
  <si>
    <t>（４）　高齢者虐待防止措置未実施減算</t>
    <phoneticPr fontId="12"/>
  </si>
  <si>
    <t xml:space="preserve"> （３）　身体拘束廃止未実施減算</t>
    <rPh sb="5" eb="7">
      <t>シンタイ</t>
    </rPh>
    <rPh sb="7" eb="9">
      <t>コウソク</t>
    </rPh>
    <rPh sb="9" eb="11">
      <t>ハイシ</t>
    </rPh>
    <rPh sb="11" eb="14">
      <t>ミジッシ</t>
    </rPh>
    <rPh sb="14" eb="16">
      <t>ゲンサン</t>
    </rPh>
    <phoneticPr fontId="12"/>
  </si>
  <si>
    <t>①介護職員等処遇改善加算(Ⅰ)</t>
    <phoneticPr fontId="12"/>
  </si>
  <si>
    <t>問１</t>
    <rPh sb="0" eb="1">
      <t>ト</t>
    </rPh>
    <phoneticPr fontId="12"/>
  </si>
  <si>
    <t>問２</t>
    <rPh sb="0" eb="1">
      <t>ト</t>
    </rPh>
    <phoneticPr fontId="12"/>
  </si>
  <si>
    <t>問３</t>
    <rPh sb="0" eb="1">
      <t>ト</t>
    </rPh>
    <phoneticPr fontId="12"/>
  </si>
  <si>
    <t>　キャリアパス要件Ⅰ（任用要件・賃金体系の整備等）の内容を書面で整備し、全ての介護職員に周知している。</t>
    <phoneticPr fontId="12"/>
  </si>
  <si>
    <t>問４</t>
    <rPh sb="0" eb="1">
      <t>ト</t>
    </rPh>
    <phoneticPr fontId="12"/>
  </si>
  <si>
    <t>　キャリアパス要件Ⅱ（研修の実施等）を全ての介護職員に周知している。</t>
    <phoneticPr fontId="12"/>
  </si>
  <si>
    <t>問５</t>
    <rPh sb="0" eb="1">
      <t>ト</t>
    </rPh>
    <phoneticPr fontId="12"/>
  </si>
  <si>
    <t>　キャリアパス要件Ⅲ（昇給の仕組みの整備等）の内容を書面で整備し、全ての介護職員に周知している。</t>
    <phoneticPr fontId="12"/>
  </si>
  <si>
    <t>問６</t>
    <rPh sb="0" eb="1">
      <t>ト</t>
    </rPh>
    <phoneticPr fontId="12"/>
  </si>
  <si>
    <t>問７</t>
    <rPh sb="0" eb="1">
      <t>ト</t>
    </rPh>
    <phoneticPr fontId="12"/>
  </si>
  <si>
    <t>　キャリアパス要件Ⅴ（介護福祉士等の配置要件）として、サービス種類ごとに、「サービス提供体制強化加算」、「特定事業所加算」、「入居継続支援加算」又は「日常生活支援加算」の各区分の届出を行っている。</t>
    <phoneticPr fontId="12"/>
  </si>
  <si>
    <t>問８</t>
    <rPh sb="0" eb="1">
      <t>ト</t>
    </rPh>
    <phoneticPr fontId="12"/>
  </si>
  <si>
    <t>　職場環境要件として、従前（旧３加算）の職場環境等の改善に係る取組を実施し、その内容を全ての介護職員に周知しており、当該取組についてホームページへの掲載等により公表している。</t>
    <phoneticPr fontId="12"/>
  </si>
  <si>
    <t>②介護職員等処遇改善加算(Ⅱ)</t>
    <phoneticPr fontId="12"/>
  </si>
  <si>
    <t>③介護職員等処遇改善加算(Ⅲ)</t>
    <phoneticPr fontId="12"/>
  </si>
  <si>
    <t>④介護職員等処遇改善加算(Ⅳ)</t>
    <phoneticPr fontId="12"/>
  </si>
  <si>
    <t>（１３）　緊急時対応加算</t>
    <rPh sb="5" eb="8">
      <t>キンキュウジ</t>
    </rPh>
    <rPh sb="8" eb="10">
      <t>タイオウ</t>
    </rPh>
    <rPh sb="10" eb="11">
      <t>カ</t>
    </rPh>
    <rPh sb="11" eb="12">
      <t>サン</t>
    </rPh>
    <phoneticPr fontId="12"/>
  </si>
  <si>
    <t>（２３）　業務継続計画の策定</t>
    <rPh sb="5" eb="11">
      <t>ギョウムケイゾクケイカク</t>
    </rPh>
    <rPh sb="12" eb="14">
      <t>サクテイ</t>
    </rPh>
    <phoneticPr fontId="12"/>
  </si>
  <si>
    <t>ハ</t>
    <phoneticPr fontId="12"/>
  </si>
  <si>
    <t>（５）　業務継続計画未策定減算</t>
    <phoneticPr fontId="12"/>
  </si>
  <si>
    <t>　指定看護小規模多機能型居宅介護従業者のうち、訪問サービスの提供に当たる者に身分を証する書類を携行させ、初回訪問時及び利用者や家族から求められたときは、その書類を提示させている。</t>
    <rPh sb="1" eb="3">
      <t>シテイ</t>
    </rPh>
    <rPh sb="12" eb="14">
      <t>キョタク</t>
    </rPh>
    <rPh sb="14" eb="16">
      <t>カイゴ</t>
    </rPh>
    <rPh sb="16" eb="19">
      <t>ジュウギョウシャ</t>
    </rPh>
    <rPh sb="23" eb="25">
      <t>ホウモン</t>
    </rPh>
    <rPh sb="33" eb="34">
      <t>ア</t>
    </rPh>
    <rPh sb="36" eb="37">
      <t>シャ</t>
    </rPh>
    <rPh sb="38" eb="40">
      <t>ミブン</t>
    </rPh>
    <rPh sb="41" eb="42">
      <t>ショウ</t>
    </rPh>
    <rPh sb="44" eb="46">
      <t>ショルイ</t>
    </rPh>
    <rPh sb="47" eb="49">
      <t>ケイコウ</t>
    </rPh>
    <rPh sb="59" eb="62">
      <t>リヨウシャ</t>
    </rPh>
    <rPh sb="63" eb="65">
      <t>カゾク</t>
    </rPh>
    <rPh sb="67" eb="68">
      <t>モト</t>
    </rPh>
    <rPh sb="78" eb="80">
      <t>ショルイ</t>
    </rPh>
    <rPh sb="81" eb="83">
      <t>テイジ</t>
    </rPh>
    <phoneticPr fontId="12"/>
  </si>
  <si>
    <r>
      <t xml:space="preserve">　年に1回、自ら提供するサービスについて評価・点検（自己評価）を行うとともに、当該自己評価結果について、運営推進会議において、第三者の観点からサービスの評価（外部評価）を行っている。
</t>
    </r>
    <r>
      <rPr>
        <sz val="11"/>
        <rFont val="ＭＳ ゴシック"/>
        <family val="3"/>
        <charset val="128"/>
      </rPr>
      <t>（実　施　日）令和</t>
    </r>
    <r>
      <rPr>
        <sz val="11"/>
        <rFont val="ＭＳ Ｐゴシック"/>
        <family val="3"/>
        <charset val="128"/>
      </rPr>
      <t>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12"/>
  </si>
  <si>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12"/>
  </si>
  <si>
    <t>　問10について「切迫性」「非代替性」「一時性」の検討結果を事業所で定めた様式を用いて、各要件の検討結果を第三者でも把握できるよう詳細に記録している。</t>
    <rPh sb="1" eb="2">
      <t>ト</t>
    </rPh>
    <phoneticPr fontId="12"/>
  </si>
  <si>
    <t>　身体的拘束を行った場合には、「一時性」で決めた期間の終了前及び利用者の観察の状況に応じて、問11のとおり再検討を行っている。</t>
    <rPh sb="32" eb="35">
      <t>リヨウシャ</t>
    </rPh>
    <rPh sb="46" eb="47">
      <t>トイ</t>
    </rPh>
    <phoneticPr fontId="12"/>
  </si>
  <si>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12"/>
  </si>
  <si>
    <t>　サービス提供体制の確保、夜間における緊急時の対応等のため、介護老人福祉施設、介護老人保健施設、介護医療院、病院等との連携及び支援の体制を整えている。</t>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12"/>
  </si>
  <si>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rPh sb="52" eb="54">
      <t>ヘイセツ</t>
    </rPh>
    <rPh sb="58" eb="59">
      <t>ホカ</t>
    </rPh>
    <rPh sb="60" eb="62">
      <t>チイキ</t>
    </rPh>
    <rPh sb="62" eb="65">
      <t>ミッチャクガタ</t>
    </rPh>
    <rPh sb="70" eb="72">
      <t>ゴウドウ</t>
    </rPh>
    <rPh sb="73" eb="74">
      <t>オコナ</t>
    </rPh>
    <rPh sb="75" eb="77">
      <t>バアイ</t>
    </rPh>
    <rPh sb="78" eb="80">
      <t>ガイトウ</t>
    </rPh>
    <phoneticPr fontId="12"/>
  </si>
  <si>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12"/>
  </si>
  <si>
    <t>　計画的に訪問することとなっていない緊急時訪問および計画的に宿泊することとなっていない緊急時における宿泊を必要に応じて行っている。</t>
    <phoneticPr fontId="12"/>
  </si>
  <si>
    <r>
      <t>　特別な管理を必要とする利用者（※）に対して、指定看護小規模多機能型居宅介護の実施に関する計画的な管理を行っている。</t>
    </r>
    <r>
      <rPr>
        <sz val="10"/>
        <rFont val="ＭＳ Ｐゴシック"/>
        <family val="3"/>
        <charset val="128"/>
      </rPr>
      <t>（加算（Ⅰ）はイに該当する状態にある者、加算（Ⅱ）はロからホまでに該当する状態にある者）</t>
    </r>
    <rPh sb="27" eb="38">
      <t>ショウキボ</t>
    </rPh>
    <phoneticPr fontId="12"/>
  </si>
  <si>
    <r>
      <t>　在宅又は看護小規模多機能型居宅介護事業所で死亡した利用者に対して、その死亡日及び死亡日前１４日以内に２日（死亡日及び死亡日前１４日以内に末期の悪性腫瘍その他</t>
    </r>
    <r>
      <rPr>
        <u/>
        <sz val="11"/>
        <rFont val="ＭＳ Ｐゴシック"/>
        <family val="3"/>
        <charset val="128"/>
      </rPr>
      <t>厚生労働大臣が定める状態にある者</t>
    </r>
    <r>
      <rPr>
        <sz val="11"/>
        <rFont val="ＭＳ Ｐゴシック"/>
        <family val="3"/>
        <charset val="128"/>
      </rPr>
      <t xml:space="preserve">に対して訪問看護を行っている場合にあっては１日）以上ターミナルケアを行っている。
</t>
    </r>
    <r>
      <rPr>
        <sz val="10"/>
        <rFont val="ＭＳ Ｐゴシック"/>
        <family val="3"/>
        <charset val="128"/>
      </rPr>
      <t>※ターミナルケアを行った後、２４時間以内に在宅以外で死亡した場合を含む。
※厚生労働大臣が定める状態にある者とは次のイ、ロいずれかに該当する場合を指す。
イ　多発性硬化症、重症筋無力症、スモン、筋萎縮性側索硬化症、脊髄小脳変性症、ハンチントン病、
　　進行性筋ジストロフィー症、パーキンソン病関連疾患（進行性核上性麻痺、大脳皮質基底核変性症
　　及びパーキンソン病（ホーエン・ヤールの重症度分類がステージ３以上であって生活機能障害度が
　　Ⅱ度又はⅢ度のものに限る。）をいう。）、多系統萎縮症（線条体黒質変性症、オリーブ橋小脳萎縮症
　　及びシャイ・ドレーガー症候群をいう。）、プリオン病、亜急性硬化性全脳炎、ライソゾーム病、
　　副腎白質ジストロフィー、脊髄性筋萎縮症、球脊髄性筋萎縮症、慢性炎症性脱随性多発神経炎、
　　後天性免疫不全症候群、頚髄損傷及び人工呼吸器を使用している状態
ロ　急性増悪その他当該利用者の主治の医師が一時的に頻回の訪問看護が必要であると認める状態</t>
    </r>
    <rPh sb="3" eb="4">
      <t>マタ</t>
    </rPh>
    <rPh sb="5" eb="7">
      <t>カンゴ</t>
    </rPh>
    <rPh sb="7" eb="18">
      <t>ショウキボ</t>
    </rPh>
    <rPh sb="18" eb="21">
      <t>ジギョウショ</t>
    </rPh>
    <rPh sb="207" eb="209">
      <t>バアイ</t>
    </rPh>
    <rPh sb="210" eb="211">
      <t>サ</t>
    </rPh>
    <phoneticPr fontId="12"/>
  </si>
  <si>
    <r>
      <t>(Ⅰ)
　</t>
    </r>
    <r>
      <rPr>
        <sz val="11"/>
        <rFont val="ＭＳ Ｐゴシック"/>
        <family val="3"/>
        <charset val="128"/>
      </rPr>
      <t>算定日が属する月の前12月間において、指定看護小規模多機能型居宅介護事業所におけるターミナルケア加算を算定した利用者が1名以上である。　　　　　　　　　　　　　　　　　　　　　　　　　　　　　　　　　</t>
    </r>
    <rPh sb="5" eb="7">
      <t>サンテイ</t>
    </rPh>
    <rPh sb="7" eb="8">
      <t>ビ</t>
    </rPh>
    <rPh sb="9" eb="10">
      <t>ゾク</t>
    </rPh>
    <rPh sb="12" eb="13">
      <t>ツキ</t>
    </rPh>
    <rPh sb="14" eb="15">
      <t>マエ</t>
    </rPh>
    <rPh sb="17" eb="19">
      <t>ツキカン</t>
    </rPh>
    <rPh sb="24" eb="26">
      <t>シテイ</t>
    </rPh>
    <rPh sb="26" eb="28">
      <t>カンゴ</t>
    </rPh>
    <rPh sb="28" eb="31">
      <t>ショウキボ</t>
    </rPh>
    <rPh sb="31" eb="35">
      <t>タキノウガタ</t>
    </rPh>
    <rPh sb="35" eb="37">
      <t>キョタク</t>
    </rPh>
    <rPh sb="37" eb="39">
      <t>カイゴ</t>
    </rPh>
    <rPh sb="39" eb="42">
      <t>ジギョウショ</t>
    </rPh>
    <rPh sb="53" eb="55">
      <t>カサン</t>
    </rPh>
    <rPh sb="56" eb="58">
      <t>サンテイ</t>
    </rPh>
    <rPh sb="60" eb="63">
      <t>リヨウシャ</t>
    </rPh>
    <rPh sb="65" eb="66">
      <t>メイ</t>
    </rPh>
    <rPh sb="66" eb="68">
      <t>イジョウ</t>
    </rPh>
    <phoneticPr fontId="12"/>
  </si>
  <si>
    <t>（Ⅱ）
　問１の評価の結果、褥瘡の認められた入所者等について、当該褥瘡が治癒したこと、または利用開始時に褥瘡が発生するリスクがあるとされた利用者について、褥瘡の発生がない。</t>
    <rPh sb="5" eb="6">
      <t>トイ</t>
    </rPh>
    <rPh sb="8" eb="10">
      <t>ヒョウカ</t>
    </rPh>
    <rPh sb="11" eb="13">
      <t>ケッカ</t>
    </rPh>
    <rPh sb="46" eb="48">
      <t>リヨウ</t>
    </rPh>
    <rPh sb="48" eb="50">
      <t>カイシ</t>
    </rPh>
    <rPh sb="50" eb="51">
      <t>ジ</t>
    </rPh>
    <rPh sb="52" eb="54">
      <t>ジョクソウ</t>
    </rPh>
    <rPh sb="55" eb="57">
      <t>ハッセイ</t>
    </rPh>
    <rPh sb="69" eb="72">
      <t>リヨウシャ</t>
    </rPh>
    <rPh sb="77" eb="79">
      <t>ジョクソウ</t>
    </rPh>
    <rPh sb="80" eb="82">
      <t>ハッセイ</t>
    </rPh>
    <phoneticPr fontId="12"/>
  </si>
  <si>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4" eb="6">
      <t>カイゴ</t>
    </rPh>
    <rPh sb="6" eb="9">
      <t>ジュウギョウシャ</t>
    </rPh>
    <rPh sb="9" eb="11">
      <t>ソウスウ</t>
    </rPh>
    <rPh sb="17" eb="18">
      <t>ニン</t>
    </rPh>
    <rPh sb="19" eb="21">
      <t>カイゴ</t>
    </rPh>
    <rPh sb="21" eb="24">
      <t>フクシシ</t>
    </rPh>
    <rPh sb="24" eb="26">
      <t>インスウ</t>
    </rPh>
    <rPh sb="32" eb="33">
      <t>ニン</t>
    </rPh>
    <rPh sb="35" eb="37">
      <t>ワリアイ</t>
    </rPh>
    <phoneticPr fontId="39"/>
  </si>
  <si>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3">
      <t>カイゴ</t>
    </rPh>
    <rPh sb="3" eb="6">
      <t>ジュウギョウシャ</t>
    </rPh>
    <rPh sb="6" eb="8">
      <t>ソウスウ</t>
    </rPh>
    <rPh sb="14" eb="15">
      <t>ニン</t>
    </rPh>
    <rPh sb="16" eb="18">
      <t>カイゴ</t>
    </rPh>
    <rPh sb="18" eb="21">
      <t>フクシシ</t>
    </rPh>
    <rPh sb="21" eb="23">
      <t>インスウ</t>
    </rPh>
    <rPh sb="29" eb="30">
      <t>ニン</t>
    </rPh>
    <rPh sb="32" eb="34">
      <t>ワリアイ</t>
    </rPh>
    <phoneticPr fontId="39"/>
  </si>
  <si>
    <r>
      <t>（Ⅱ）
　事業所の介護従業者（保健師、看護師又は准看護師を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）の総数のうち、介護福祉士の占める割合が、前年度(３月を除く)の平均で100分の50以上である。</t>
    </r>
    <rPh sb="5" eb="8">
      <t>ジギョウショ</t>
    </rPh>
    <rPh sb="9" eb="11">
      <t>カイゴ</t>
    </rPh>
    <rPh sb="11" eb="14">
      <t>ジュウギョウシャ</t>
    </rPh>
    <rPh sb="15" eb="18">
      <t>ホケンシ</t>
    </rPh>
    <rPh sb="53" eb="56">
      <t>ゼンネンド</t>
    </rPh>
    <rPh sb="58" eb="59">
      <t>ガツ</t>
    </rPh>
    <rPh sb="60" eb="61">
      <t>ノゾ</t>
    </rPh>
    <phoneticPr fontId="12"/>
  </si>
  <si>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39"/>
  </si>
  <si>
    <r>
      <t>　　　介護従業者総数</t>
    </r>
    <r>
      <rPr>
        <u/>
        <sz val="9"/>
        <rFont val="ＭＳ Ｐゴシック"/>
        <family val="3"/>
        <charset val="128"/>
      </rPr>
      <t>　　　　　　</t>
    </r>
    <r>
      <rPr>
        <sz val="9"/>
        <rFont val="ＭＳ Ｐゴシック"/>
        <family val="3"/>
        <charset val="128"/>
      </rPr>
      <t>人　介護福祉士員数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5">
      <t>インスウ</t>
    </rPh>
    <rPh sb="31" eb="32">
      <t>ニン</t>
    </rPh>
    <rPh sb="34" eb="36">
      <t>ワリアイ</t>
    </rPh>
    <phoneticPr fontId="39"/>
  </si>
  <si>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4">
      <t>イン</t>
    </rPh>
    <rPh sb="24" eb="25">
      <t>スウ</t>
    </rPh>
    <rPh sb="31" eb="32">
      <t>ニン</t>
    </rPh>
    <rPh sb="34" eb="36">
      <t>ワリアイ</t>
    </rPh>
    <phoneticPr fontId="39"/>
  </si>
  <si>
    <r>
      <t>　　　介護従業者総数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ジョウキン</t>
    </rPh>
    <rPh sb="20" eb="22">
      <t>ショクイン</t>
    </rPh>
    <rPh sb="21" eb="23">
      <t>インスウ</t>
    </rPh>
    <rPh sb="29" eb="30">
      <t>ニン</t>
    </rPh>
    <rPh sb="32" eb="34">
      <t>ワリアイ</t>
    </rPh>
    <phoneticPr fontId="39"/>
  </si>
  <si>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キンゾク</t>
    </rPh>
    <rPh sb="20" eb="22">
      <t>ネンスウ</t>
    </rPh>
    <rPh sb="23" eb="26">
      <t>ネンイジョウ</t>
    </rPh>
    <rPh sb="27" eb="29">
      <t>カイゴ</t>
    </rPh>
    <rPh sb="29" eb="32">
      <t>ジュウギョウシャ</t>
    </rPh>
    <rPh sb="32" eb="33">
      <t>スウ</t>
    </rPh>
    <rPh sb="39" eb="40">
      <t>ニン</t>
    </rPh>
    <rPh sb="42" eb="44">
      <t>ワリアイ</t>
    </rPh>
    <phoneticPr fontId="39"/>
  </si>
  <si>
    <r>
      <t>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2">
      <t>カイゴ</t>
    </rPh>
    <rPh sb="2" eb="5">
      <t>ジュウギョウシャ</t>
    </rPh>
    <rPh sb="5" eb="7">
      <t>ソウスウ</t>
    </rPh>
    <rPh sb="13" eb="14">
      <t>ニン</t>
    </rPh>
    <rPh sb="15" eb="19">
      <t>キンゾクネンスウ</t>
    </rPh>
    <rPh sb="20" eb="23">
      <t>ネンイジョウ</t>
    </rPh>
    <rPh sb="24" eb="26">
      <t>カイゴ</t>
    </rPh>
    <rPh sb="26" eb="29">
      <t>ジュウギョウシャ</t>
    </rPh>
    <rPh sb="29" eb="30">
      <t>スウ</t>
    </rPh>
    <rPh sb="36" eb="37">
      <t>ニン</t>
    </rPh>
    <rPh sb="39" eb="41">
      <t>ワリアイ</t>
    </rPh>
    <phoneticPr fontId="39"/>
  </si>
  <si>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</si>
  <si>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</si>
  <si>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</si>
  <si>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2"/>
  </si>
  <si>
    <r>
      <t>● 減　算　　</t>
    </r>
    <r>
      <rPr>
        <b/>
        <sz val="10"/>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12"/>
  </si>
  <si>
    <t>（６）　過少サービスに対する減算</t>
    <rPh sb="4" eb="6">
      <t>カショウ</t>
    </rPh>
    <rPh sb="11" eb="12">
      <t>タイ</t>
    </rPh>
    <rPh sb="14" eb="16">
      <t>ゲンサン</t>
    </rPh>
    <phoneticPr fontId="12"/>
  </si>
  <si>
    <t>（７）　訪問看護体制減算</t>
    <rPh sb="4" eb="6">
      <t>ホウモン</t>
    </rPh>
    <rPh sb="6" eb="8">
      <t>カンゴ</t>
    </rPh>
    <rPh sb="8" eb="9">
      <t>タイ</t>
    </rPh>
    <rPh sb="9" eb="10">
      <t>セイ</t>
    </rPh>
    <rPh sb="10" eb="11">
      <t>ゲン</t>
    </rPh>
    <rPh sb="11" eb="12">
      <t>サン</t>
    </rPh>
    <phoneticPr fontId="12"/>
  </si>
  <si>
    <t>(８）サテライト体制未整備減算</t>
    <rPh sb="8" eb="10">
      <t>タイセイ</t>
    </rPh>
    <rPh sb="10" eb="13">
      <t>ミセイビ</t>
    </rPh>
    <rPh sb="13" eb="15">
      <t>ゲンサン</t>
    </rPh>
    <phoneticPr fontId="12"/>
  </si>
  <si>
    <t>（９）－１　主治医の特別な指示があった場合</t>
    <rPh sb="6" eb="9">
      <t>シュジイ</t>
    </rPh>
    <rPh sb="10" eb="12">
      <t>トクベツ</t>
    </rPh>
    <rPh sb="13" eb="15">
      <t>シジ</t>
    </rPh>
    <rPh sb="19" eb="21">
      <t>バアイ</t>
    </rPh>
    <phoneticPr fontId="12"/>
  </si>
  <si>
    <r>
      <t>　指定看護小規模多機能型居宅介護を利用しようとする者の主治の医師が、当該者が末期の悪性腫瘍その他別に</t>
    </r>
    <r>
      <rPr>
        <u/>
        <sz val="11"/>
        <rFont val="ＭＳ Ｐゴシック"/>
        <family val="3"/>
        <charset val="128"/>
      </rPr>
      <t>※厚生労働大臣が定める疾病等</t>
    </r>
    <r>
      <rPr>
        <sz val="11"/>
        <rFont val="ＭＳ Ｐゴシック"/>
        <family val="3"/>
        <charset val="128"/>
      </rPr>
      <t xml:space="preserve">により訪問看護を行う必要がある旨の指示を行った場合、要介護状態区分に応じた所定単位数を減算している。
</t>
    </r>
    <r>
      <rPr>
        <sz val="10"/>
        <rFont val="ＭＳ Ｐゴシック"/>
        <family val="3"/>
        <charset val="128"/>
      </rPr>
      <t>※看護サービスは主治の医師による指示若しくは主治の医師の判断に基づいて交付された指示書の有効期間内に行われるものを指す。</t>
    </r>
    <rPh sb="1" eb="3">
      <t>シテイ</t>
    </rPh>
    <rPh sb="3" eb="5">
      <t>カンゴ</t>
    </rPh>
    <rPh sb="5" eb="16">
      <t>ショウキボ</t>
    </rPh>
    <rPh sb="17" eb="19">
      <t>リヨウ</t>
    </rPh>
    <rPh sb="25" eb="26">
      <t>モノ</t>
    </rPh>
    <rPh sb="27" eb="29">
      <t>ヌシハル</t>
    </rPh>
    <rPh sb="30" eb="32">
      <t>イシ</t>
    </rPh>
    <rPh sb="34" eb="36">
      <t>トウガイ</t>
    </rPh>
    <rPh sb="36" eb="37">
      <t>シャ</t>
    </rPh>
    <rPh sb="38" eb="40">
      <t>マッキ</t>
    </rPh>
    <rPh sb="41" eb="43">
      <t>アクセイ</t>
    </rPh>
    <rPh sb="43" eb="45">
      <t>シュヨウ</t>
    </rPh>
    <rPh sb="47" eb="48">
      <t>タ</t>
    </rPh>
    <rPh sb="48" eb="49">
      <t>ベツ</t>
    </rPh>
    <rPh sb="51" eb="53">
      <t>コウセイ</t>
    </rPh>
    <rPh sb="53" eb="55">
      <t>ロウドウ</t>
    </rPh>
    <rPh sb="55" eb="57">
      <t>ダイジン</t>
    </rPh>
    <rPh sb="58" eb="59">
      <t>サダ</t>
    </rPh>
    <rPh sb="61" eb="64">
      <t>シッペイナド</t>
    </rPh>
    <rPh sb="67" eb="69">
      <t>ホウモン</t>
    </rPh>
    <rPh sb="69" eb="71">
      <t>カンゴ</t>
    </rPh>
    <rPh sb="72" eb="73">
      <t>オコナ</t>
    </rPh>
    <rPh sb="74" eb="76">
      <t>ヒツヨウ</t>
    </rPh>
    <rPh sb="79" eb="80">
      <t>ムネ</t>
    </rPh>
    <rPh sb="81" eb="83">
      <t>シジ</t>
    </rPh>
    <rPh sb="84" eb="85">
      <t>オコナ</t>
    </rPh>
    <rPh sb="87" eb="89">
      <t>バアイ</t>
    </rPh>
    <phoneticPr fontId="12"/>
  </si>
  <si>
    <r>
      <t xml:space="preserve">　月途中から医療保険の給付の対象となる場合又は月途中から医療保険の給付の対象外となる場合には、医療保険の給付の対象となる期間に応じて単位数を減算している。
</t>
    </r>
    <r>
      <rPr>
        <sz val="10"/>
        <rFont val="ＭＳ Ｐゴシック"/>
        <family val="3"/>
        <charset val="128"/>
      </rPr>
      <t>※医療保険の給付の対象となる期間については、主治の医師による指示に基づくものとする。</t>
    </r>
    <phoneticPr fontId="12"/>
  </si>
  <si>
    <t>（９）－２　主治医の特別な指示があった場合</t>
    <phoneticPr fontId="12"/>
  </si>
  <si>
    <r>
      <t xml:space="preserve">　居宅サービス計画を変更した場合、全表（１～３表及び６，７表）について作成し直している。
</t>
    </r>
    <r>
      <rPr>
        <sz val="10"/>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12"/>
  </si>
  <si>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rFont val="ＭＳ Ｐゴシック"/>
        <family val="3"/>
        <charset val="128"/>
      </rPr>
      <t>※該当者がいない場合については、当該内容を承知していたら○</t>
    </r>
    <phoneticPr fontId="12"/>
  </si>
  <si>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rFont val="ＭＳ Ｐゴシック"/>
        <family val="3"/>
        <charset val="128"/>
      </rPr>
      <t>※該当者がいない場合については、当該内容を承知していたら○</t>
    </r>
    <phoneticPr fontId="12"/>
  </si>
  <si>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rFont val="ＭＳ Ｐゴシック"/>
        <family val="3"/>
        <charset val="128"/>
      </rPr>
      <t>※該当者がいない場合については、当該内容を承知していたら○</t>
    </r>
    <phoneticPr fontId="12"/>
  </si>
  <si>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12"/>
  </si>
  <si>
    <r>
      <t xml:space="preserve">（Ⅰ）（Ⅱ）（Ⅲ）
　問６の会議について、従業者の全てが参加している。
</t>
    </r>
    <r>
      <rPr>
        <sz val="10"/>
        <rFont val="ＭＳ Ｐゴシック"/>
        <family val="3"/>
        <charset val="128"/>
      </rPr>
      <t>※複数のグループに分けて開催することは可能</t>
    </r>
    <rPh sb="11" eb="12">
      <t>トイ</t>
    </rPh>
    <rPh sb="21" eb="24">
      <t>ジュウギョウシャ</t>
    </rPh>
    <rPh sb="25" eb="26">
      <t>スベ</t>
    </rPh>
    <rPh sb="28" eb="30">
      <t>サンカ</t>
    </rPh>
    <phoneticPr fontId="12"/>
  </si>
  <si>
    <t>(Ⅰ)
認知症介護の指導に係る専門的な研修を修了している者を１名以上配置し、事業所全体の認知症ケアの指導等を実施している。</t>
    <phoneticPr fontId="12"/>
  </si>
  <si>
    <t>令和７年度　運 営 状 況 点 検 書</t>
    <rPh sb="0" eb="2">
      <t>レイワ</t>
    </rPh>
    <rPh sb="3" eb="5">
      <t>ネンド</t>
    </rPh>
    <phoneticPr fontId="12"/>
  </si>
  <si>
    <r>
      <t xml:space="preserve">　居宅サービス計画に特定福祉用具販売を位置付ける場合は、サービス担当者会議を開催して、専門的意見の聴取をしている。
</t>
    </r>
    <r>
      <rPr>
        <sz val="10"/>
        <rFont val="ＭＳ Ｐゴシック"/>
        <family val="3"/>
        <charset val="128"/>
      </rPr>
      <t>※該当者がいない場合については、当該内容を承知していたら○</t>
    </r>
    <phoneticPr fontId="12"/>
  </si>
  <si>
    <r>
      <t xml:space="preserve">　居宅サービス計画に特定福祉用具販売を位置付ける場合、その利用の妥当性を検討し、当該計画に特定福祉用具販売が必要な理由を記載している。
</t>
    </r>
    <r>
      <rPr>
        <sz val="10"/>
        <rFont val="ＭＳ Ｐゴシック"/>
        <family val="3"/>
        <charset val="128"/>
      </rPr>
      <t>※該当者がいない場合については、当該内容を承知していたら○</t>
    </r>
    <phoneticPr fontId="12"/>
  </si>
  <si>
    <t>(34)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12"/>
  </si>
  <si>
    <t>（35）　記録の整備</t>
    <rPh sb="5" eb="7">
      <t>キロク</t>
    </rPh>
    <rPh sb="8" eb="10">
      <t>セイビ</t>
    </rPh>
    <phoneticPr fontId="12"/>
  </si>
  <si>
    <t>　１１　介護給付費の請求、受領等に係る書類</t>
    <phoneticPr fontId="12"/>
  </si>
  <si>
    <t>　１２　利用者又は入所者から支払を受ける利用料の請求、受領等に関する記録</t>
    <phoneticPr fontId="12"/>
  </si>
  <si>
    <t>　１３　従業者の勤務の実績に関する記録</t>
    <phoneticPr fontId="12"/>
  </si>
  <si>
    <t>　１４　その他市長が特に必要と認める記録</t>
    <phoneticPr fontId="12"/>
  </si>
  <si>
    <t>　モニタリングに当たっては、利用者及びその家族、指定居宅サービス事業者等との連絡を以下の方法にて継続的に行っている。
　イ　少なくとも１月に１回、利用者の居宅を訪問し、利用者に面接すること。
　ロ　少なくとも１月に１回、モニタリングの結果を記録すること</t>
    <phoneticPr fontId="12"/>
  </si>
  <si>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t>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phoneticPr fontId="12"/>
  </si>
  <si>
    <t>　通い、訪問、宿泊のサービスの算定月における提供回数について、週平均１回に満たない場合又は登録者１人当たり平均回数が、週４回に満たない場合は、所定単位数の100分の70に相当する単位数を算定している。</t>
    <rPh sb="1" eb="2">
      <t>カヨ</t>
    </rPh>
    <rPh sb="4" eb="6">
      <t>ホウモン</t>
    </rPh>
    <rPh sb="7" eb="9">
      <t>シュクハク</t>
    </rPh>
    <rPh sb="15" eb="17">
      <t>サンテイ</t>
    </rPh>
    <rPh sb="17" eb="18">
      <t>ツキ</t>
    </rPh>
    <rPh sb="22" eb="24">
      <t>テイキョウ</t>
    </rPh>
    <rPh sb="24" eb="26">
      <t>カイスウ</t>
    </rPh>
    <rPh sb="31" eb="34">
      <t>シュウヘイキン</t>
    </rPh>
    <rPh sb="35" eb="36">
      <t>カイ</t>
    </rPh>
    <rPh sb="37" eb="38">
      <t>ミ</t>
    </rPh>
    <rPh sb="41" eb="43">
      <t>バアイ</t>
    </rPh>
    <rPh sb="43" eb="44">
      <t>マタ</t>
    </rPh>
    <rPh sb="45" eb="48">
      <t>トウロクシャ</t>
    </rPh>
    <rPh sb="49" eb="50">
      <t>ニン</t>
    </rPh>
    <rPh sb="50" eb="51">
      <t>ア</t>
    </rPh>
    <rPh sb="53" eb="55">
      <t>ヘイキン</t>
    </rPh>
    <rPh sb="55" eb="57">
      <t>カイスウ</t>
    </rPh>
    <rPh sb="59" eb="60">
      <t>シュウ</t>
    </rPh>
    <rPh sb="61" eb="62">
      <t>カイ</t>
    </rPh>
    <rPh sb="63" eb="64">
      <t>ミ</t>
    </rPh>
    <rPh sb="67" eb="69">
      <t>バアイ</t>
    </rPh>
    <rPh sb="71" eb="73">
      <t>ショテイ</t>
    </rPh>
    <rPh sb="73" eb="76">
      <t>タンイスウ</t>
    </rPh>
    <rPh sb="80" eb="81">
      <t>ブン</t>
    </rPh>
    <rPh sb="85" eb="87">
      <t>ソウトウ</t>
    </rPh>
    <rPh sb="89" eb="92">
      <t>タンイスウ</t>
    </rPh>
    <rPh sb="93" eb="95">
      <t>サンテイ</t>
    </rPh>
    <phoneticPr fontId="12"/>
  </si>
  <si>
    <t>(Ⅰ)(Ⅱ)(Ⅲ)(Ⅳ)
日常生活自立度のランクについては、医師の判定結果又は主治医意見書、あるいは医師の判定が無い場合は、認定調査票により確認している。</t>
    <phoneticPr fontId="12"/>
  </si>
  <si>
    <t>(Ⅰ)(Ⅱ)(Ⅲ)
　日常生活に支障をきたすおそれのある症状又は行動が認められることから介護を必要とする認知症の者に対して指定看護小規模多機能型居宅介護を行った場合に算定している。</t>
    <rPh sb="63" eb="65">
      <t>カンゴ</t>
    </rPh>
    <phoneticPr fontId="12"/>
  </si>
  <si>
    <t>(Ⅰ)(Ⅱ)
　認知症介護に係る専門的な研修を修了している者を、事業所における日常生活に支障を来すおそれのある症状又は行動が認められることから介護を必要とする認知症の者（日常生活自立度のランクⅢ、Ⅳ又はＭに該当する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12"/>
  </si>
  <si>
    <t>　事業所が提供する通いサービス、訪問サービス及び宿泊サービスの算定月における提供回数について、週平均１回に満たない場合又は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シュウヘイキン</t>
    </rPh>
    <rPh sb="51" eb="52">
      <t>カイ</t>
    </rPh>
    <rPh sb="53" eb="54">
      <t>ミ</t>
    </rPh>
    <rPh sb="57" eb="59">
      <t>バアイ</t>
    </rPh>
    <rPh sb="59" eb="60">
      <t>マタ</t>
    </rPh>
    <rPh sb="61" eb="64">
      <t>トウロクシャ</t>
    </rPh>
    <rPh sb="65" eb="66">
      <t>ヒト</t>
    </rPh>
    <rPh sb="66" eb="67">
      <t>アタ</t>
    </rPh>
    <rPh sb="68" eb="70">
      <t>ヘイキン</t>
    </rPh>
    <rPh sb="70" eb="72">
      <t>カイスウ</t>
    </rPh>
    <rPh sb="73" eb="74">
      <t>シュウ</t>
    </rPh>
    <rPh sb="75" eb="76">
      <t>カイ</t>
    </rPh>
    <rPh sb="77" eb="78">
      <t>ミ</t>
    </rPh>
    <rPh sb="81" eb="83">
      <t>バアイ</t>
    </rPh>
    <rPh sb="85" eb="87">
      <t>キホン</t>
    </rPh>
    <rPh sb="87" eb="90">
      <t>タンイスウ</t>
    </rPh>
    <rPh sb="98" eb="100">
      <t>サンテイ</t>
    </rPh>
    <phoneticPr fontId="12"/>
  </si>
  <si>
    <t>　算定日が属する月の前３月間において、指定看護小規模多機能型居宅介護事業所における利用者の総数のうち、緊急時対応加算を算定した利用者の占める割合が１００分の３０未満であること。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4">
      <t>キンキュウジ</t>
    </rPh>
    <rPh sb="54" eb="56">
      <t>タイオウ</t>
    </rPh>
    <rPh sb="56" eb="57">
      <t>カ</t>
    </rPh>
    <rPh sb="57" eb="58">
      <t>サン</t>
    </rPh>
    <rPh sb="59" eb="61">
      <t>サンテイ</t>
    </rPh>
    <rPh sb="63" eb="65">
      <t>リヨウ</t>
    </rPh>
    <rPh sb="65" eb="66">
      <t>シャ</t>
    </rPh>
    <rPh sb="67" eb="68">
      <t>シ</t>
    </rPh>
    <rPh sb="70" eb="72">
      <t>ワリアイ</t>
    </rPh>
    <rPh sb="76" eb="77">
      <t>ブン</t>
    </rPh>
    <rPh sb="80" eb="82">
      <t>ミマン</t>
    </rPh>
    <phoneticPr fontId="12"/>
  </si>
  <si>
    <r>
      <t xml:space="preserve">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要介護状態区分に応じた所定単位数を減算している。
</t>
    </r>
    <r>
      <rPr>
        <sz val="10"/>
        <rFont val="ＭＳ Ｐゴシック"/>
        <family val="3"/>
        <charset val="128"/>
      </rPr>
      <t>※看護サービスは主治の医師の判断に基づいて交付された指示書の有効期間内に行われるものを指す。</t>
    </r>
    <phoneticPr fontId="1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</si>
  <si>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1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</si>
  <si>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12"/>
  </si>
  <si>
    <t>（Ⅰ）（Ⅱ）共通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6" eb="8">
      <t>キョウツウ</t>
    </rPh>
    <phoneticPr fontId="12"/>
  </si>
  <si>
    <t>（Ⅰ）
　以下の①から③の介護機器を全て使用しており、また、①の機器は全ての居室に設置し（全ての利用者を個別に見守ることが可能な状態をいう。）、②の機器は同一の時間帯に勤務する全ての介護職員が使用している。
①　見守り機器
利用者がベッドから離れようとしている状態又は離れたことを感知できるセンサーであり、当該センサーから得られた情報を外部通信機能により職員に通報できる利用者の見守りに資する機器をいう。なお、見守り機器を居室に設置する際には、利用者のプライバシーに配慮する観点から、利用者又は家族等に必要な説明を行い、同意を得ることとし、機器の運用については、当該利用者又は家族等の意向に応じ、機器の使用を停止するなどの運用は認められる。
②　インカム（マイクロホンが取り付けられたイヤホンをいう。）等の職員間の連絡調整の迅速化に資するＩＣＴ機器（ビジネス用のチャットツールの活用による職員間の連絡調整の迅速化に資するＩＣＴ機器も含む。）
③　介護記録ソフトウェアやスマートフォン等の介護記録の作成の効率化に資するＩＣＴ機器（複数の機器の連携も含め、データの入力から記録・保存・活用までを一体的に支援するものに限る。）</t>
    <phoneticPr fontId="12"/>
  </si>
  <si>
    <t>（Ⅰ）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2"/>
  </si>
  <si>
    <t>（Ⅰ）
　事業年度ごとに、問１、３、４についての取組に関する実績を厚生労働省に報告している。</t>
    <rPh sb="13" eb="14">
      <t>トイ</t>
    </rPh>
    <phoneticPr fontId="12"/>
  </si>
  <si>
    <t>（Ⅱ）
　問３①から③に掲げる介護機器のうち、１つ以上を使用している。なお、②の機器は同一の時間帯に勤務する全ての介護職員が使用している。</t>
    <phoneticPr fontId="12"/>
  </si>
  <si>
    <t>（Ⅱ）
　事業年度ごとに、問１、６についての取組に関する実績を厚生労働省に報告している。</t>
    <rPh sb="13" eb="14">
      <t>トイ</t>
    </rPh>
    <phoneticPr fontId="12"/>
  </si>
  <si>
    <t>（Ⅰ）
　問１の取組及び介護機器の活用による業務の効率化及びケアの質の確保並びに職員の負担軽減に関する実績がある。</t>
    <rPh sb="5" eb="6">
      <t>トイ</t>
    </rPh>
    <phoneticPr fontId="12"/>
  </si>
  <si>
    <t>問１の評価の結果、利用開始時におむつを使用していた者であって要介護状態の軽減が見込まれるものについて、おむつを使用しなくなった。</t>
    <rPh sb="0" eb="1">
      <t>トイ</t>
    </rPh>
    <rPh sb="3" eb="5">
      <t>ヒョウカ</t>
    </rPh>
    <rPh sb="6" eb="8">
      <t>ケッカ</t>
    </rPh>
    <rPh sb="9" eb="11">
      <t>リヨウ</t>
    </rPh>
    <rPh sb="11" eb="13">
      <t>カイシ</t>
    </rPh>
    <rPh sb="13" eb="14">
      <t>ジ</t>
    </rPh>
    <rPh sb="19" eb="21">
      <t>シヨウ</t>
    </rPh>
    <rPh sb="25" eb="26">
      <t>モノ</t>
    </rPh>
    <rPh sb="30" eb="35">
      <t>ヨウカイゴジョウタイ</t>
    </rPh>
    <rPh sb="36" eb="38">
      <t>ケイゲン</t>
    </rPh>
    <rPh sb="39" eb="41">
      <t>ミコ</t>
    </rPh>
    <rPh sb="55" eb="57">
      <t>シヨウ</t>
    </rPh>
    <phoneticPr fontId="12"/>
  </si>
  <si>
    <t>問１の評価の結果、要介護状態の軽減が見込まれる者について、利用開始時と比較して、排尿又は排便の状態の少なくとも一方が改善するとともにいずれにも悪化がない。</t>
    <rPh sb="0" eb="1">
      <t>トイ</t>
    </rPh>
    <rPh sb="3" eb="5">
      <t>ヒョウカ</t>
    </rPh>
    <rPh sb="6" eb="8">
      <t>ケッカ</t>
    </rPh>
    <rPh sb="9" eb="14">
      <t>ヨウカイゴジョウタイ</t>
    </rPh>
    <rPh sb="15" eb="17">
      <t>ケイゲン</t>
    </rPh>
    <rPh sb="18" eb="20">
      <t>ミコ</t>
    </rPh>
    <rPh sb="23" eb="24">
      <t>モノ</t>
    </rPh>
    <rPh sb="29" eb="31">
      <t>リヨウ</t>
    </rPh>
    <rPh sb="31" eb="33">
      <t>カイシ</t>
    </rPh>
    <rPh sb="33" eb="34">
      <t>ジ</t>
    </rPh>
    <rPh sb="35" eb="37">
      <t>ヒカク</t>
    </rPh>
    <rPh sb="40" eb="42">
      <t>ハイニョウ</t>
    </rPh>
    <rPh sb="42" eb="43">
      <t>マタ</t>
    </rPh>
    <rPh sb="58" eb="60">
      <t>カイゼン</t>
    </rPh>
    <rPh sb="71" eb="73">
      <t>アッカ</t>
    </rPh>
    <phoneticPr fontId="12"/>
  </si>
  <si>
    <t>問１の評価の結果、利用開始時に尿道カテーテルが留置されていた者であって、要介護状態の軽減が見込まれるものについて、尿道カテーテルが抜去された。</t>
    <rPh sb="0" eb="1">
      <t>トイ</t>
    </rPh>
    <rPh sb="3" eb="5">
      <t>ヒョウカ</t>
    </rPh>
    <rPh sb="6" eb="8">
      <t>ケッカ</t>
    </rPh>
    <rPh sb="36" eb="41">
      <t>ヨウカイゴジョウタイ</t>
    </rPh>
    <rPh sb="42" eb="44">
      <t>ケイゲン</t>
    </rPh>
    <rPh sb="45" eb="47">
      <t>ミコ</t>
    </rPh>
    <phoneticPr fontId="12"/>
  </si>
  <si>
    <t>（Ⅲ）
　問1から問3まで並びに問4のイ及びロに掲げる基準のいずれにも問4イ、ロ及びハのいずれにも適合している。</t>
    <rPh sb="5" eb="6">
      <t>トイ</t>
    </rPh>
    <rPh sb="9" eb="10">
      <t>トイ</t>
    </rPh>
    <rPh sb="13" eb="14">
      <t>ナラ</t>
    </rPh>
    <rPh sb="16" eb="17">
      <t>トイ</t>
    </rPh>
    <rPh sb="20" eb="21">
      <t>オヨ</t>
    </rPh>
    <rPh sb="24" eb="25">
      <t>カカ</t>
    </rPh>
    <rPh sb="27" eb="29">
      <t>キジュン</t>
    </rPh>
    <rPh sb="35" eb="36">
      <t>トイ</t>
    </rPh>
    <rPh sb="40" eb="41">
      <t>オヨ</t>
    </rPh>
    <rPh sb="49" eb="51">
      <t>テキゴウ</t>
    </rPh>
    <phoneticPr fontId="12"/>
  </si>
  <si>
    <t>（Ⅰ）
　原則として要介護度３以上の利用者全員を対象として利用者ごとに問1から問3の要件を満たした場合に、当該事業所の要介護度３以上の利用者全員（排せつ支援加算（Ⅱ）又は（Ⅲ）を算定す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6">
      <t>トイ</t>
    </rPh>
    <rPh sb="39" eb="40">
      <t>トイ</t>
    </rPh>
    <rPh sb="42" eb="44">
      <t>ヨウケン</t>
    </rPh>
    <rPh sb="45" eb="46">
      <t>ミ</t>
    </rPh>
    <rPh sb="49" eb="51">
      <t>バアイ</t>
    </rPh>
    <rPh sb="53" eb="57">
      <t>トウガイジギョウ</t>
    </rPh>
    <rPh sb="57" eb="58">
      <t>ショ</t>
    </rPh>
    <rPh sb="59" eb="63">
      <t>ヨウカイゴド</t>
    </rPh>
    <rPh sb="64" eb="66">
      <t>イジョウ</t>
    </rPh>
    <rPh sb="67" eb="69">
      <t>リヨウ</t>
    </rPh>
    <rPh sb="69" eb="70">
      <t>シャ</t>
    </rPh>
    <rPh sb="70" eb="72">
      <t>ゼンイン</t>
    </rPh>
    <rPh sb="73" eb="74">
      <t>ハイ</t>
    </rPh>
    <rPh sb="76" eb="80">
      <t>シエンカサン</t>
    </rPh>
    <rPh sb="83" eb="84">
      <t>マタ</t>
    </rPh>
    <rPh sb="89" eb="91">
      <t>サンテイ</t>
    </rPh>
    <rPh sb="93" eb="94">
      <t>モノ</t>
    </rPh>
    <rPh sb="95" eb="96">
      <t>ノゾ</t>
    </rPh>
    <rPh sb="100" eb="101">
      <t>タイ</t>
    </rPh>
    <rPh sb="103" eb="105">
      <t>サンテイ</t>
    </rPh>
    <phoneticPr fontId="12"/>
  </si>
  <si>
    <t>(Ⅰ)(Ⅱ)
　算定日が属する月の前３月間において、指定看護小規模多機能型居宅介護事業所における利用者の総数のうち、緊急時訪問対応加算を算定した利用者の占める割合が１００分の５０以上である。</t>
    <rPh sb="63" eb="65">
      <t>タイオウ</t>
    </rPh>
    <phoneticPr fontId="12"/>
  </si>
  <si>
    <t>　総合マネジメント体制強化加算（Ⅱ）
　問１～問３に適合していること。</t>
    <phoneticPr fontId="12"/>
  </si>
  <si>
    <t>（Ⅰ）
利用者の心身の状況又はその家族等を取り巻く環境の変化に応じ、随時、介護支援専門員、看護師、准看護師、介護職員その他の関係者が共同し、看護小規模多機能型居宅介護計画の見直しを行っている。</t>
    <rPh sb="70" eb="72">
      <t>カンゴ</t>
    </rPh>
    <phoneticPr fontId="12"/>
  </si>
  <si>
    <t>（Ⅰ）
　利用者の地域における多様な活動が確保されるよう、日常的に地域住民等との交流を図り、利用者の状態に応じて、地域の行事や活動等に積極的に参加している。</t>
    <phoneticPr fontId="12"/>
  </si>
  <si>
    <t>（Ⅰ）
　日常的に利用者と関わりのある地域住民等の相談に対応する体制を確保している。</t>
    <phoneticPr fontId="12"/>
  </si>
  <si>
    <t>（Ⅰ）
　必要に応じて、多様な主体により提供される登録者の生活全般を支援するサービスが包括的に提供されるような居宅サービス計画を作成していること。</t>
    <phoneticPr fontId="12"/>
  </si>
  <si>
    <t>（Ⅰ）
　次に掲げる基準のいずれかに適合すること。</t>
    <rPh sb="5" eb="6">
      <t>ツギ</t>
    </rPh>
    <rPh sb="7" eb="8">
      <t>カカ</t>
    </rPh>
    <rPh sb="10" eb="12">
      <t>キジュン</t>
    </rPh>
    <rPh sb="18" eb="20">
      <t>テキゴウ</t>
    </rPh>
    <phoneticPr fontId="12"/>
  </si>
  <si>
    <t>（Ⅰ）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12"/>
  </si>
  <si>
    <t>（１６）　ターミナルケア加算</t>
    <rPh sb="12" eb="14">
      <t>カサン</t>
    </rPh>
    <phoneticPr fontId="12"/>
  </si>
  <si>
    <t>（１５）専門管理加算</t>
    <rPh sb="4" eb="8">
      <t>センモンカンリ</t>
    </rPh>
    <rPh sb="8" eb="10">
      <t>カサン</t>
    </rPh>
    <phoneticPr fontId="12"/>
  </si>
  <si>
    <t>（１７）  看護体制強化加算(Ⅰ)(Ⅱ)</t>
    <rPh sb="6" eb="8">
      <t>カンゴ</t>
    </rPh>
    <rPh sb="8" eb="10">
      <t>タイセイ</t>
    </rPh>
    <rPh sb="10" eb="12">
      <t>キョウカ</t>
    </rPh>
    <rPh sb="12" eb="14">
      <t>カサン</t>
    </rPh>
    <phoneticPr fontId="12"/>
  </si>
  <si>
    <t>（１８）　訪問体制強化加算</t>
    <rPh sb="5" eb="7">
      <t>ホウモン</t>
    </rPh>
    <rPh sb="7" eb="9">
      <t>タイセイ</t>
    </rPh>
    <rPh sb="9" eb="11">
      <t>キョウカ</t>
    </rPh>
    <rPh sb="11" eb="13">
      <t>カサン</t>
    </rPh>
    <phoneticPr fontId="12"/>
  </si>
  <si>
    <t>（１９）　総合マネジメント体制強化加算（Ⅰ）、(Ⅱ）</t>
    <rPh sb="5" eb="7">
      <t>ソウゴウ</t>
    </rPh>
    <rPh sb="13" eb="15">
      <t>タイセイ</t>
    </rPh>
    <rPh sb="15" eb="17">
      <t>キョウカ</t>
    </rPh>
    <rPh sb="17" eb="19">
      <t>カサン</t>
    </rPh>
    <phoneticPr fontId="12"/>
  </si>
  <si>
    <t>（２０）　褥瘡マネジメント加算（Ⅰ）（Ⅱ）</t>
    <rPh sb="5" eb="7">
      <t>ジョクソウ</t>
    </rPh>
    <rPh sb="13" eb="15">
      <t>カサン</t>
    </rPh>
    <phoneticPr fontId="12"/>
  </si>
  <si>
    <t>（２１）　排せつ支援加算（Ⅰ）（Ⅱ）（Ⅲ）</t>
    <rPh sb="5" eb="6">
      <t>ハイ</t>
    </rPh>
    <rPh sb="8" eb="12">
      <t>シエンカサン</t>
    </rPh>
    <phoneticPr fontId="12"/>
  </si>
  <si>
    <t>（２２）　生産性向上推進体制加算</t>
    <phoneticPr fontId="12"/>
  </si>
  <si>
    <t>（２３）　科学的介護推進体制加算</t>
    <rPh sb="5" eb="16">
      <t>カガクテキカイゴスイシンタイセイカサン</t>
    </rPh>
    <phoneticPr fontId="12"/>
  </si>
  <si>
    <t>（２４）　サービス提供体制強化加算(Ⅰ)(Ⅱ)(Ⅲ)</t>
    <rPh sb="9" eb="11">
      <t>テイキョウ</t>
    </rPh>
    <rPh sb="11" eb="13">
      <t>タイセイ</t>
    </rPh>
    <rPh sb="13" eb="15">
      <t>キョウカ</t>
    </rPh>
    <rPh sb="15" eb="17">
      <t>カサン</t>
    </rPh>
    <phoneticPr fontId="12"/>
  </si>
  <si>
    <t>（２５）　介護職員等処遇改善加算</t>
    <phoneticPr fontId="12"/>
  </si>
  <si>
    <t>（２６）　市独自報酬加算</t>
    <rPh sb="6" eb="8">
      <t>ドクジ</t>
    </rPh>
    <rPh sb="8" eb="10">
      <t>ホウシュウ</t>
    </rPh>
    <rPh sb="10" eb="12">
      <t>カサン</t>
    </rPh>
    <phoneticPr fontId="12"/>
  </si>
  <si>
    <t>次のいずれかに該当する。
イ　緩和ケア、褥瘡ケア又は人工肛門ケア及び人工膀胱ケアに係る専門の研修を受けた看護師が配置されていること。
ロ　指定研修機関において、特定行為のうち訪問看護において専門の管理を必要とするものに係る研修を修了した看護師が配置されていること。</t>
    <phoneticPr fontId="12"/>
  </si>
  <si>
    <t>特定行為研修を修了した看護師が計画的な管理を行っていること。</t>
    <phoneticPr fontId="12"/>
  </si>
  <si>
    <t>緩和ケア、褥瘡ケア又は人工肛門ケア及び人工膀胱ケアに係る専門の研修を受けた看護師が計画的な管理を行っていること。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t>
    <phoneticPr fontId="12"/>
  </si>
  <si>
    <t>　この加算を介護保険で請求した場合には、同月に訪問看護及び定期巡回・随時対応型訪問介護看護における緊急時訪問看護加算、同月に看護小規模多機能型居宅介護を利用した場合の当該看護小規模多機能型居宅介護における緊急時対応加算及び医療保険の訪問看護における24時間対応体制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キンキュウ</t>
    </rPh>
    <rPh sb="51" eb="52">
      <t>ジ</t>
    </rPh>
    <rPh sb="52" eb="54">
      <t>ホウモン</t>
    </rPh>
    <rPh sb="54" eb="56">
      <t>カンゴ</t>
    </rPh>
    <rPh sb="56" eb="58">
      <t>カサン</t>
    </rPh>
    <rPh sb="111" eb="113">
      <t>イリョウ</t>
    </rPh>
    <rPh sb="113" eb="115">
      <t>ホケン</t>
    </rPh>
    <rPh sb="116" eb="118">
      <t>ホウモン</t>
    </rPh>
    <rPh sb="118" eb="120">
      <t>カンゴ</t>
    </rPh>
    <rPh sb="126" eb="128">
      <t>ジカン</t>
    </rPh>
    <rPh sb="128" eb="130">
      <t>タイオウ</t>
    </rPh>
    <rPh sb="130" eb="132">
      <t>タイセイ</t>
    </rPh>
    <rPh sb="132" eb="133">
      <t>カ</t>
    </rPh>
    <rPh sb="133" eb="134">
      <t>サン</t>
    </rPh>
    <rPh sb="135" eb="137">
      <t>サンテイ</t>
    </rPh>
    <phoneticPr fontId="12"/>
  </si>
  <si>
    <t>　この加算は、１人の利用者に対し、１か所の事業所に限り算定できるとされていることから、利用者に説明するに当たって、当該利用者が他の事業所から緊急時訪問看護加算に係る訪問看護又は緊急時対応加算に係る宿泊を受けていないか確認している。</t>
    <phoneticPr fontId="12"/>
  </si>
  <si>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2"/>
  </si>
  <si>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</si>
  <si>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2"/>
  </si>
  <si>
    <t>問5</t>
    <rPh sb="0" eb="1">
      <t>トイ</t>
    </rPh>
    <phoneticPr fontId="12"/>
  </si>
  <si>
    <t>他の介護サービスの事業所において、当該利用者について、口腔連携強化加算を算定していないこと。</t>
    <phoneticPr fontId="12"/>
  </si>
  <si>
    <t>　他の介護サービスの事業所において、当該利用者について、口腔連携強化加算を算定していないこと。</t>
    <phoneticPr fontId="12"/>
  </si>
  <si>
    <t>問1及び問3に適合すること。</t>
    <rPh sb="0" eb="1">
      <t>トイ</t>
    </rPh>
    <rPh sb="2" eb="3">
      <t>オヨ</t>
    </rPh>
    <rPh sb="4" eb="5">
      <t>トイ</t>
    </rPh>
    <rPh sb="7" eb="9">
      <t>テキゴウ</t>
    </rPh>
    <phoneticPr fontId="12"/>
  </si>
  <si>
    <t>算定日が属する月が、当該利用者が口腔機能向上加算の算定に係る口腔機能向上サービスを受けている間及び当該口腔機能向上サービスが終了した日の属する月ではないこと。</t>
    <phoneticPr fontId="12"/>
  </si>
  <si>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2"/>
  </si>
  <si>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2"/>
  </si>
  <si>
    <t>ｄ</t>
    <phoneticPr fontId="12"/>
  </si>
  <si>
    <t>（Ⅰ）（Ⅱ）
 　口腔の健康状態のスクリーニング（以下「口腔スクリーニング」）及び栄養状態のスクリーニング（以下「栄養スクリーニング」）は、利用者ごとに行われるケアマネジメントの一環として行われている。なお、介護職員等は、利用者全員の口腔の健康状態及び栄養状態を継続的に把握している。</t>
    <rPh sb="9" eb="11">
      <t>コウクウ</t>
    </rPh>
    <rPh sb="12" eb="14">
      <t>ケンコウ</t>
    </rPh>
    <rPh sb="14" eb="16">
      <t>ジョウタイ</t>
    </rPh>
    <rPh sb="25" eb="27">
      <t>イカ</t>
    </rPh>
    <rPh sb="28" eb="30">
      <t>コウクウ</t>
    </rPh>
    <rPh sb="39" eb="40">
      <t>オヨ</t>
    </rPh>
    <rPh sb="54" eb="56">
      <t>イカ</t>
    </rPh>
    <rPh sb="57" eb="59">
      <t>エイヨウ</t>
    </rPh>
    <rPh sb="104" eb="109">
      <t>カイゴショクイントウ</t>
    </rPh>
    <rPh sb="111" eb="116">
      <t>リヨウシャゼンイン</t>
    </rPh>
    <rPh sb="117" eb="119">
      <t>コウクウ</t>
    </rPh>
    <rPh sb="120" eb="124">
      <t>ケンコウジョウタイ</t>
    </rPh>
    <rPh sb="124" eb="125">
      <t>オヨ</t>
    </rPh>
    <rPh sb="126" eb="130">
      <t>エイヨウジョウタイ</t>
    </rPh>
    <rPh sb="131" eb="134">
      <t>ケイゾクテキ</t>
    </rPh>
    <rPh sb="135" eb="137">
      <t>ハアク</t>
    </rPh>
    <phoneticPr fontId="12"/>
  </si>
  <si>
    <t>（Ⅰ）（Ⅱ）
　介護保険の口腔機能向上サービスとして「摂食・嚥下機能に関する訓練の指導若しくは実施」を行っていない場合にあっては、加算は算定できない。</t>
    <phoneticPr fontId="12"/>
  </si>
  <si>
    <t>（Ⅰ）（Ⅱ）　
　口腔機能向上サービスの提供は、次の手順により行っている。
　イ　利用者ごとの口腔機能等の口腔の健康状態を、利用開始時に把握すること。
　ロ　利用開始時に、言語聴覚士、歯科衛生士又は看護職員が中心となって、利用者ごとの口腔
　　衛生、摂食・嚥下機能に関する解決すべき課題の把握を行い、言語聴覚士等が共同して取り組
　　むべき事項等を記載した口腔機能改善管理指導計画を作成すること。作成した口腔機能改善
　　管理指導計画については、口腔機能向上サービスの対象となる利用者又はその家族に説明し、
　　その同意を得ること。
　ハ　口腔機能改善管理指導計画に基づき、言語聴覚士、歯科衛生士又は看護職員等が利用者
　　ごとに口腔機能向上サービスを提供すること。その際、口腔機能改善管理指導計画に実施上
　　の問題点があれば直ちに当該計画を修正すること。
　ニ　利用者の口腔機能の状態に応じて、定期的に、利用者の生活機能の状況を検討し、おおむね
　　３月ごとに口腔機能の状態の評価を行い、その結果について、当該利用者を担当する介護支
　　援専門員や主治の医師、主治の歯科医師に対して情報提供すること。　</t>
    <rPh sb="9" eb="11">
      <t>コウクウ</t>
    </rPh>
    <rPh sb="11" eb="13">
      <t>キノウ</t>
    </rPh>
    <rPh sb="13" eb="15">
      <t>コウジョウ</t>
    </rPh>
    <rPh sb="20" eb="22">
      <t>テイキョウ</t>
    </rPh>
    <rPh sb="24" eb="25">
      <t>ツギ</t>
    </rPh>
    <rPh sb="26" eb="28">
      <t>テジュン</t>
    </rPh>
    <rPh sb="31" eb="32">
      <t>オコナ</t>
    </rPh>
    <rPh sb="41" eb="44">
      <t>リヨウシャ</t>
    </rPh>
    <rPh sb="47" eb="49">
      <t>コウクウ</t>
    </rPh>
    <rPh sb="49" eb="51">
      <t>キノウ</t>
    </rPh>
    <rPh sb="51" eb="52">
      <t>トウ</t>
    </rPh>
    <rPh sb="53" eb="55">
      <t>コウクウ</t>
    </rPh>
    <rPh sb="56" eb="60">
      <t>ケンコウジョウタイ</t>
    </rPh>
    <rPh sb="62" eb="64">
      <t>リヨウ</t>
    </rPh>
    <rPh sb="64" eb="66">
      <t>カイシ</t>
    </rPh>
    <rPh sb="66" eb="67">
      <t>ジ</t>
    </rPh>
    <rPh sb="68" eb="70">
      <t>ハアク</t>
    </rPh>
    <rPh sb="86" eb="91">
      <t>ゲンゴチョウカクシ</t>
    </rPh>
    <rPh sb="92" eb="94">
      <t>シカ</t>
    </rPh>
    <rPh sb="94" eb="97">
      <t>エイセイシ</t>
    </rPh>
    <rPh sb="97" eb="98">
      <t>マタ</t>
    </rPh>
    <rPh sb="99" eb="101">
      <t>カンゴ</t>
    </rPh>
    <rPh sb="101" eb="103">
      <t>ショクイン</t>
    </rPh>
    <rPh sb="111" eb="114">
      <t>リヨウシャ</t>
    </rPh>
    <rPh sb="117" eb="119">
      <t>コウクウ</t>
    </rPh>
    <rPh sb="122" eb="124">
      <t>エイセイ</t>
    </rPh>
    <rPh sb="125" eb="127">
      <t>セッショク</t>
    </rPh>
    <rPh sb="128" eb="130">
      <t>エンゲ</t>
    </rPh>
    <rPh sb="130" eb="132">
      <t>キノウ</t>
    </rPh>
    <rPh sb="133" eb="134">
      <t>カン</t>
    </rPh>
    <rPh sb="136" eb="138">
      <t>カイケツ</t>
    </rPh>
    <rPh sb="141" eb="143">
      <t>カダイ</t>
    </rPh>
    <rPh sb="144" eb="146">
      <t>ハアク</t>
    </rPh>
    <rPh sb="147" eb="148">
      <t>オコナ</t>
    </rPh>
    <rPh sb="150" eb="155">
      <t>ゲンゴチョウカクシ</t>
    </rPh>
    <rPh sb="155" eb="156">
      <t>トウ</t>
    </rPh>
    <rPh sb="157" eb="159">
      <t>キョウドウ</t>
    </rPh>
    <rPh sb="161" eb="162">
      <t>ト</t>
    </rPh>
    <rPh sb="163" eb="164">
      <t>ク</t>
    </rPh>
    <rPh sb="170" eb="172">
      <t>ジコウ</t>
    </rPh>
    <rPh sb="172" eb="173">
      <t>トウ</t>
    </rPh>
    <rPh sb="174" eb="176">
      <t>キサイ</t>
    </rPh>
    <rPh sb="178" eb="180">
      <t>コウクウ</t>
    </rPh>
    <rPh sb="180" eb="182">
      <t>キノウ</t>
    </rPh>
    <rPh sb="182" eb="184">
      <t>カイゼン</t>
    </rPh>
    <rPh sb="184" eb="186">
      <t>カンリ</t>
    </rPh>
    <rPh sb="186" eb="188">
      <t>シドウ</t>
    </rPh>
    <rPh sb="188" eb="190">
      <t>ケイカク</t>
    </rPh>
    <rPh sb="191" eb="193">
      <t>サクセイ</t>
    </rPh>
    <rPh sb="198" eb="200">
      <t>サクセイ</t>
    </rPh>
    <rPh sb="202" eb="204">
      <t>コウクウ</t>
    </rPh>
    <rPh sb="204" eb="206">
      <t>キノウ</t>
    </rPh>
    <rPh sb="206" eb="208">
      <t>カイゼン</t>
    </rPh>
    <rPh sb="211" eb="213">
      <t>カンリ</t>
    </rPh>
    <rPh sb="213" eb="215">
      <t>シドウ</t>
    </rPh>
    <rPh sb="215" eb="217">
      <t>ケイカク</t>
    </rPh>
    <rPh sb="223" eb="225">
      <t>コウクウ</t>
    </rPh>
    <rPh sb="225" eb="227">
      <t>キノウ</t>
    </rPh>
    <rPh sb="227" eb="229">
      <t>コウジョウ</t>
    </rPh>
    <rPh sb="234" eb="236">
      <t>タイショウ</t>
    </rPh>
    <rPh sb="239" eb="242">
      <t>リヨウシャ</t>
    </rPh>
    <rPh sb="242" eb="243">
      <t>マタ</t>
    </rPh>
    <rPh sb="246" eb="248">
      <t>カゾク</t>
    </rPh>
    <rPh sb="249" eb="251">
      <t>セツメイ</t>
    </rPh>
    <rPh sb="258" eb="260">
      <t>ドウイ</t>
    </rPh>
    <rPh sb="261" eb="262">
      <t>エ</t>
    </rPh>
    <rPh sb="270" eb="272">
      <t>コウクウ</t>
    </rPh>
    <rPh sb="272" eb="274">
      <t>キノウ</t>
    </rPh>
    <rPh sb="274" eb="276">
      <t>カイゼン</t>
    </rPh>
    <rPh sb="276" eb="278">
      <t>カンリ</t>
    </rPh>
    <rPh sb="278" eb="280">
      <t>シドウ</t>
    </rPh>
    <rPh sb="280" eb="282">
      <t>ケイカク</t>
    </rPh>
    <rPh sb="283" eb="284">
      <t>モト</t>
    </rPh>
    <rPh sb="287" eb="292">
      <t>ゲンゴチョウカクシ</t>
    </rPh>
    <rPh sb="293" eb="295">
      <t>シカ</t>
    </rPh>
    <rPh sb="295" eb="298">
      <t>エイセイシ</t>
    </rPh>
    <rPh sb="298" eb="299">
      <t>マタ</t>
    </rPh>
    <rPh sb="300" eb="302">
      <t>カンゴ</t>
    </rPh>
    <rPh sb="302" eb="304">
      <t>ショクイン</t>
    </rPh>
    <rPh sb="304" eb="305">
      <t>トウ</t>
    </rPh>
    <rPh sb="306" eb="309">
      <t>リヨウシャ</t>
    </rPh>
    <rPh sb="315" eb="317">
      <t>コウクウ</t>
    </rPh>
    <rPh sb="317" eb="319">
      <t>キノウ</t>
    </rPh>
    <rPh sb="319" eb="321">
      <t>コウジョウ</t>
    </rPh>
    <rPh sb="326" eb="328">
      <t>テイキョウ</t>
    </rPh>
    <rPh sb="335" eb="336">
      <t>サイ</t>
    </rPh>
    <rPh sb="337" eb="339">
      <t>コウクウ</t>
    </rPh>
    <rPh sb="339" eb="341">
      <t>キノウ</t>
    </rPh>
    <rPh sb="341" eb="343">
      <t>カイゼン</t>
    </rPh>
    <rPh sb="343" eb="345">
      <t>カンリ</t>
    </rPh>
    <rPh sb="345" eb="347">
      <t>シドウ</t>
    </rPh>
    <rPh sb="347" eb="349">
      <t>ケイカク</t>
    </rPh>
    <rPh sb="350" eb="352">
      <t>ジッシ</t>
    </rPh>
    <rPh sb="352" eb="353">
      <t>ジョウ</t>
    </rPh>
    <rPh sb="357" eb="360">
      <t>モンダイテン</t>
    </rPh>
    <rPh sb="364" eb="365">
      <t>タダ</t>
    </rPh>
    <rPh sb="367" eb="369">
      <t>トウガイ</t>
    </rPh>
    <rPh sb="369" eb="371">
      <t>ケイカク</t>
    </rPh>
    <rPh sb="372" eb="374">
      <t>シュウセイ</t>
    </rPh>
    <rPh sb="383" eb="386">
      <t>リヨウシャ</t>
    </rPh>
    <rPh sb="387" eb="389">
      <t>コウクウ</t>
    </rPh>
    <rPh sb="389" eb="391">
      <t>キノウ</t>
    </rPh>
    <rPh sb="392" eb="394">
      <t>ジョウタイ</t>
    </rPh>
    <rPh sb="395" eb="396">
      <t>オウ</t>
    </rPh>
    <rPh sb="399" eb="402">
      <t>テイキテキ</t>
    </rPh>
    <rPh sb="404" eb="407">
      <t>リヨウシャ</t>
    </rPh>
    <rPh sb="408" eb="410">
      <t>セイカツ</t>
    </rPh>
    <rPh sb="410" eb="412">
      <t>キノウ</t>
    </rPh>
    <rPh sb="413" eb="415">
      <t>ジョウキョウ</t>
    </rPh>
    <rPh sb="416" eb="418">
      <t>ケントウ</t>
    </rPh>
    <rPh sb="428" eb="429">
      <t>ツキ</t>
    </rPh>
    <rPh sb="432" eb="434">
      <t>コウクウ</t>
    </rPh>
    <rPh sb="434" eb="436">
      <t>キノウ</t>
    </rPh>
    <rPh sb="437" eb="439">
      <t>ジョウタイ</t>
    </rPh>
    <rPh sb="440" eb="442">
      <t>ヒョウカ</t>
    </rPh>
    <rPh sb="443" eb="444">
      <t>オコナ</t>
    </rPh>
    <rPh sb="448" eb="450">
      <t>ケッカ</t>
    </rPh>
    <rPh sb="455" eb="457">
      <t>トウガイ</t>
    </rPh>
    <rPh sb="457" eb="460">
      <t>リヨウシャ</t>
    </rPh>
    <rPh sb="461" eb="463">
      <t>タントウ</t>
    </rPh>
    <rPh sb="465" eb="467">
      <t>カイゴ</t>
    </rPh>
    <rPh sb="472" eb="475">
      <t>センモンイン</t>
    </rPh>
    <rPh sb="476" eb="478">
      <t>シュジ</t>
    </rPh>
    <rPh sb="479" eb="481">
      <t>イシ</t>
    </rPh>
    <rPh sb="482" eb="484">
      <t>シュジ</t>
    </rPh>
    <rPh sb="485" eb="487">
      <t>シカ</t>
    </rPh>
    <rPh sb="487" eb="489">
      <t>イシ</t>
    </rPh>
    <rPh sb="490" eb="491">
      <t>タイ</t>
    </rPh>
    <rPh sb="493" eb="495">
      <t>ジョウホウ</t>
    </rPh>
    <rPh sb="495" eb="497">
      <t>テイキョウ</t>
    </rPh>
    <phoneticPr fontId="12"/>
  </si>
  <si>
    <t>（標準様式1）</t>
    <rPh sb="1" eb="3">
      <t>ヒョウジュン</t>
    </rPh>
    <rPh sb="3" eb="5">
      <t>ヨウシキ</t>
    </rPh>
    <phoneticPr fontId="39"/>
  </si>
  <si>
    <t>４週</t>
  </si>
  <si>
    <t>(2)</t>
    <phoneticPr fontId="5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</si>
  <si>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</si>
  <si>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8"/>
  </si>
  <si>
    <t>(4) 利用者数（通いサービス）　</t>
    <rPh sb="4" eb="7">
      <t>リヨウシャ</t>
    </rPh>
    <rPh sb="7" eb="8">
      <t>スウ</t>
    </rPh>
    <rPh sb="9" eb="10">
      <t>カヨ</t>
    </rPh>
    <phoneticPr fontId="58"/>
  </si>
  <si>
    <t>（前年度の平均値または推定数）</t>
    <rPh sb="1" eb="4">
      <t>ゼンネンド</t>
    </rPh>
    <rPh sb="5" eb="8">
      <t>ヘイキンチ</t>
    </rPh>
    <rPh sb="11" eb="14">
      <t>スイテイスウ</t>
    </rPh>
    <phoneticPr fontId="58"/>
  </si>
  <si>
    <t>(5) 日中／夜間及び深夜の時間帯の区分</t>
    <rPh sb="4" eb="6">
      <t>ニッチュウ</t>
    </rPh>
    <rPh sb="7" eb="9">
      <t>ヤカン</t>
    </rPh>
    <rPh sb="9" eb="10">
      <t>オヨ</t>
    </rPh>
    <rPh sb="11" eb="13">
      <t>シンヤ</t>
    </rPh>
    <rPh sb="14" eb="17">
      <t>ジカンタイ</t>
    </rPh>
    <rPh sb="18" eb="20">
      <t>クブン</t>
    </rPh>
    <phoneticPr fontId="58"/>
  </si>
  <si>
    <t>(10)</t>
    <phoneticPr fontId="58"/>
  </si>
  <si>
    <t>（宿直   ･･･</t>
    <rPh sb="1" eb="3">
      <t>シュクチョク</t>
    </rPh>
    <phoneticPr fontId="5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</si>
  <si>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</si>
  <si>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8"/>
  </si>
  <si>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8"/>
  </si>
  <si>
    <t>自由記載欄</t>
    <rPh sb="0" eb="2">
      <t>ジユウ</t>
    </rPh>
    <rPh sb="2" eb="4">
      <t>キサイ</t>
    </rPh>
    <rPh sb="4" eb="5">
      <t>ラン</t>
    </rPh>
    <phoneticPr fontId="58"/>
  </si>
  <si>
    <t>始業時刻</t>
    <rPh sb="0" eb="2">
      <t>シギョウ</t>
    </rPh>
    <rPh sb="2" eb="4">
      <t>ジコク</t>
    </rPh>
    <phoneticPr fontId="58"/>
  </si>
  <si>
    <t>終業時刻</t>
    <rPh sb="0" eb="2">
      <t>シュウギョウ</t>
    </rPh>
    <rPh sb="2" eb="4">
      <t>ジコク</t>
    </rPh>
    <phoneticPr fontId="58"/>
  </si>
  <si>
    <t>開始時刻</t>
    <rPh sb="0" eb="2">
      <t>カイシ</t>
    </rPh>
    <rPh sb="2" eb="4">
      <t>ジコク</t>
    </rPh>
    <phoneticPr fontId="58"/>
  </si>
  <si>
    <t>終了時刻</t>
    <rPh sb="0" eb="2">
      <t>シュウリョウ</t>
    </rPh>
    <rPh sb="2" eb="4">
      <t>ジコク</t>
    </rPh>
    <phoneticPr fontId="58"/>
  </si>
  <si>
    <t>-</t>
  </si>
  <si>
    <t>1日に2回勤務する場合</t>
    <rPh sb="1" eb="2">
      <t>ニチ</t>
    </rPh>
    <rPh sb="4" eb="5">
      <t>カイ</t>
    </rPh>
    <rPh sb="5" eb="7">
      <t>キンム</t>
    </rPh>
    <rPh sb="9" eb="11">
      <t>バアイ</t>
    </rPh>
    <phoneticPr fontId="58"/>
  </si>
  <si>
    <t>ah</t>
    <phoneticPr fontId="58"/>
  </si>
  <si>
    <t>1日に2回勤務する場合</t>
    <phoneticPr fontId="58"/>
  </si>
  <si>
    <t>ai</t>
    <phoneticPr fontId="58"/>
  </si>
  <si>
    <t>・職種ごとの勤務時間を「○：○○～○：○○」と表記することが困難な場合は、No18～33を活用し、勤務時間数のみを入力してください。</t>
    <rPh sb="45" eb="47">
      <t>カツヨウ</t>
    </rPh>
    <phoneticPr fontId="5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</si>
  <si>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8"/>
  </si>
  <si>
    <t>・シフト記号が足りない場合は、適宜、行を追加してください。</t>
    <rPh sb="4" eb="6">
      <t>キゴウ</t>
    </rPh>
    <rPh sb="7" eb="8">
      <t>タ</t>
    </rPh>
    <rPh sb="11" eb="13">
      <t>バアイ</t>
    </rPh>
    <rPh sb="15" eb="17">
      <t>テキギ</t>
    </rPh>
    <rPh sb="18" eb="19">
      <t>ギョウ</t>
    </rPh>
    <rPh sb="20" eb="22">
      <t>ツイカ</t>
    </rPh>
    <phoneticPr fontId="5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</si>
  <si>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8"/>
  </si>
  <si>
    <t>　(1) 「４週」・「暦月」のいずれかを選択してください。</t>
    <rPh sb="7" eb="8">
      <t>シュウ</t>
    </rPh>
    <rPh sb="11" eb="12">
      <t>レキ</t>
    </rPh>
    <rPh sb="12" eb="13">
      <t>ツキ</t>
    </rPh>
    <rPh sb="20" eb="22">
      <t>センタク</t>
    </rPh>
    <phoneticPr fontId="5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</si>
  <si>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</si>
  <si>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</si>
  <si>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8"/>
  </si>
  <si>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8"/>
  </si>
  <si>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8"/>
  </si>
  <si>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8"/>
  </si>
  <si>
    <t>　　  ※ 指定基準の確認に際しては、４週分の入力で差し支えありません。</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</si>
  <si>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8"/>
  </si>
  <si>
    <t>　　　 その他、特記事項欄としてもご活用ください。</t>
    <rPh sb="6" eb="7">
      <t>タ</t>
    </rPh>
    <rPh sb="8" eb="10">
      <t>トッキ</t>
    </rPh>
    <rPh sb="10" eb="12">
      <t>ジコウ</t>
    </rPh>
    <rPh sb="12" eb="13">
      <t>ラン</t>
    </rPh>
    <rPh sb="18" eb="20">
      <t>カツヨウ</t>
    </rPh>
    <phoneticPr fontId="58"/>
  </si>
  <si>
    <t>　(15) 通いサービスの利用者数を入力してください。</t>
    <rPh sb="6" eb="7">
      <t>カヨ</t>
    </rPh>
    <rPh sb="13" eb="16">
      <t>リヨウシャ</t>
    </rPh>
    <rPh sb="16" eb="17">
      <t>スウ</t>
    </rPh>
    <rPh sb="18" eb="20">
      <t>ニュウリョク</t>
    </rPh>
    <phoneticPr fontId="58"/>
  </si>
  <si>
    <t>　(16) 宿泊サービスの利用者数を入力してください。</t>
    <rPh sb="6" eb="8">
      <t>シュクハク</t>
    </rPh>
    <rPh sb="13" eb="16">
      <t>リヨウシャ</t>
    </rPh>
    <rPh sb="16" eb="17">
      <t>スウ</t>
    </rPh>
    <rPh sb="18" eb="20">
      <t>ニュウリョク</t>
    </rPh>
    <phoneticPr fontId="58"/>
  </si>
  <si>
    <t>小規模多機能型サービス等計画作成担当者研修修了</t>
  </si>
  <si>
    <r>
      <t xml:space="preserve">　ターミナルケアの提供においては、次に掲げる事項を看護小規模多機能型居宅介護記録書に記録している。　
  ア　終末期の身体症状の変化及びこれに対する看護についての記録
　イ　療養や死別に関する利用者及び家族の精神的な状態の変化及びこれに対するケアの経過に
　　ついての記録
　ウ　看取りを含めたターミナルケアの各プロセスにおいて利用者及び家族の意向を把握し、それに
　　基づくアセスメント及び対応の経過の記録　
</t>
    </r>
    <r>
      <rPr>
        <sz val="10"/>
        <rFont val="ＭＳ Ｐゴシック"/>
        <family val="3"/>
        <charset val="128"/>
      </rPr>
      <t>※厚生労働省「人生の最終段階における医療・ケアの決定プロセスにかんするガイドライン」等の内容を踏まえ、利用者本人及びその家族等と話し合いを行い、利用者本人の意思決定を基本に、他の関係者との連携の上対応すること。</t>
    </r>
    <rPh sb="25" eb="27">
      <t>カンゴ</t>
    </rPh>
    <rPh sb="27" eb="38">
      <t>ショウキボ</t>
    </rPh>
    <rPh sb="136" eb="138">
      <t>キロク</t>
    </rPh>
    <rPh sb="210" eb="212">
      <t>コウセイ</t>
    </rPh>
    <rPh sb="212" eb="215">
      <t>ロウドウショウ</t>
    </rPh>
    <rPh sb="216" eb="218">
      <t>ジンセイ</t>
    </rPh>
    <rPh sb="219" eb="221">
      <t>サイシュウ</t>
    </rPh>
    <rPh sb="221" eb="223">
      <t>ダンカイ</t>
    </rPh>
    <rPh sb="227" eb="229">
      <t>イリョウ</t>
    </rPh>
    <rPh sb="233" eb="235">
      <t>ケッテイ</t>
    </rPh>
    <rPh sb="251" eb="252">
      <t>トウ</t>
    </rPh>
    <rPh sb="253" eb="255">
      <t>ナイヨウ</t>
    </rPh>
    <rPh sb="256" eb="257">
      <t>フ</t>
    </rPh>
    <rPh sb="260" eb="263">
      <t>リヨウシャ</t>
    </rPh>
    <rPh sb="263" eb="265">
      <t>ホンニン</t>
    </rPh>
    <rPh sb="265" eb="266">
      <t>オヨ</t>
    </rPh>
    <rPh sb="269" eb="271">
      <t>カゾク</t>
    </rPh>
    <rPh sb="271" eb="272">
      <t>トウ</t>
    </rPh>
    <rPh sb="273" eb="274">
      <t>ハナ</t>
    </rPh>
    <rPh sb="275" eb="276">
      <t>ア</t>
    </rPh>
    <rPh sb="278" eb="279">
      <t>オコナ</t>
    </rPh>
    <rPh sb="281" eb="284">
      <t>リヨウシャ</t>
    </rPh>
    <rPh sb="284" eb="286">
      <t>ホンニン</t>
    </rPh>
    <rPh sb="287" eb="289">
      <t>イシ</t>
    </rPh>
    <rPh sb="289" eb="291">
      <t>ケッテイ</t>
    </rPh>
    <rPh sb="292" eb="294">
      <t>キホン</t>
    </rPh>
    <rPh sb="296" eb="297">
      <t>タ</t>
    </rPh>
    <rPh sb="298" eb="301">
      <t>カンケイシャ</t>
    </rPh>
    <rPh sb="303" eb="305">
      <t>レンケイ</t>
    </rPh>
    <rPh sb="306" eb="307">
      <t>ウエ</t>
    </rPh>
    <rPh sb="307" eb="309">
      <t>タイオウ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</si>
</sst>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86">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23.5"/>
      <name val="MS Gothic"/>
      <family val="3"/>
      <charset val="128"/>
    </font>
    <font>
      <sz val="9.8000000000000007"/>
      <name val="ＭＳ 明朝"/>
      <family val="1"/>
      <charset val="128"/>
    </font>
    <font>
      <sz val="9.8000000000000007"/>
      <name val="Century"/>
      <family val="1"/>
    </font>
    <font>
      <b/>
      <sz val="10"/>
      <name val="MS Gothic"/>
      <family val="3"/>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b/>
      <sz val="14"/>
      <name val="ＭＳ 明朝"/>
      <family val="1"/>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20"/>
      <name val="ＭＳ Ｐ明朝"/>
      <family val="1"/>
      <charset val="128"/>
    </font>
    <font>
      <sz val="10.5"/>
      <name val="ＭＳ 明朝"/>
      <family val="1"/>
      <charset val="128"/>
    </font>
    <font>
      <sz val="8"/>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22"/>
      <name val="ＭＳ 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sz val="10"/>
      <name val="HG丸ｺﾞｼｯｸM-PRO"/>
      <family val="3"/>
      <charset val="128"/>
    </font>
    <font>
      <b/>
      <sz val="16"/>
      <name val="ＭＳ Ｐゴシック"/>
      <family val="3"/>
      <charset val="128"/>
    </font>
    <font>
      <sz val="11"/>
      <name val="ＭＳ ゴシック"/>
      <family val="3"/>
      <charset val="128"/>
    </font>
    <font>
      <sz val="16"/>
      <name val="ＭＳ Ｐゴシック"/>
      <family val="3"/>
      <charset val="128"/>
    </font>
    <font>
      <b/>
      <sz val="10.5"/>
      <name val="ＭＳ Ｐゴシック"/>
      <family val="3"/>
      <charset val="128"/>
    </font>
    <font>
      <sz val="10.5"/>
      <name val="Century"/>
      <family val="1"/>
    </font>
    <font>
      <sz val="1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2"/>
      <name val="ＭＳ Ｐゴシック"/>
      <family val="3"/>
      <charset val="128"/>
      <scheme val="minor"/>
    </font>
    <font>
      <b/>
      <sz val="23.5"/>
      <name val="ＭＳ Ｐゴシック"/>
      <family val="3"/>
      <charset val="128"/>
      <scheme val="minor"/>
    </font>
    <font>
      <sz val="10"/>
      <name val="ＭＳ Ｐゴシック"/>
      <family val="3"/>
      <charset val="128"/>
      <scheme val="major"/>
    </font>
    <font>
      <sz val="11"/>
      <name val="ＭＳ Ｐゴシック"/>
      <family val="3"/>
      <charset val="128"/>
      <scheme val="major"/>
    </font>
    <font>
      <sz val="20"/>
      <name val="ＭＳ Ｐゴシック"/>
      <family val="3"/>
      <charset val="128"/>
      <scheme val="major"/>
    </font>
    <font>
      <u/>
      <sz val="11"/>
      <name val="ＭＳ Ｐゴシック"/>
      <family val="3"/>
      <charset val="128"/>
    </font>
    <font>
      <b/>
      <sz val="20"/>
      <name val="ＭＳ ゴシック"/>
      <family val="3"/>
      <charset val="128"/>
    </font>
    <font>
      <sz val="12"/>
      <name val="ＭＳ Ｐゴシック"/>
      <family val="3"/>
      <charset val="128"/>
      <scheme val="major"/>
    </font>
    <font>
      <u/>
      <sz val="9"/>
      <name val="ＭＳ Ｐゴシック"/>
      <family val="3"/>
      <charset val="128"/>
    </font>
    <font>
      <sz val="12"/>
      <name val="ＭＳ Ｐ明朝"/>
      <family val="1"/>
      <charset val="128"/>
    </font>
    <font>
      <sz val="10.5"/>
      <name val="ＭＳ Ｐゴシック"/>
      <family val="3"/>
      <charset val="128"/>
      <scheme val="major"/>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6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right/>
      <top/>
      <bottom style="thin">
        <color indexed="64"/>
      </bottom>
      <diagonal style="hair">
        <color indexed="64"/>
      </diagonal>
    </border>
  </borders>
  <cellStyleXfs count="6">
    <xf numFmtId="0" fontId="0" fillId="0" borderId="0"/>
    <xf numFmtId="0" fontId="32"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22">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18" fillId="0" borderId="0" xfId="0" applyFont="1"/>
    <xf numFmtId="0" fontId="19" fillId="0" borderId="0" xfId="0" applyFont="1"/>
    <xf numFmtId="0" fontId="19" fillId="0" borderId="0" xfId="0" applyFont="1" applyAlignment="1">
      <alignment vertical="center"/>
    </xf>
    <xf numFmtId="0" fontId="11"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xf numFmtId="0" fontId="8" fillId="0" borderId="0" xfId="0" applyFont="1"/>
    <xf numFmtId="0" fontId="17" fillId="0" borderId="0" xfId="0" applyFont="1"/>
    <xf numFmtId="0" fontId="15" fillId="0" borderId="0" xfId="0" applyFont="1"/>
    <xf numFmtId="0" fontId="25" fillId="0" borderId="0" xfId="0" applyFont="1" applyAlignment="1">
      <alignment vertical="center"/>
    </xf>
    <xf numFmtId="0" fontId="1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28" fillId="0" borderId="1" xfId="0" applyFont="1" applyBorder="1"/>
    <xf numFmtId="0" fontId="28" fillId="0" borderId="2" xfId="0" applyFont="1" applyBorder="1"/>
    <xf numFmtId="0" fontId="29" fillId="0" borderId="3" xfId="0" applyFont="1" applyBorder="1" applyAlignment="1">
      <alignment horizontal="left" vertical="center"/>
    </xf>
    <xf numFmtId="0" fontId="28" fillId="0" borderId="0" xfId="0" applyFont="1" applyAlignment="1">
      <alignment vertical="center"/>
    </xf>
    <xf numFmtId="0" fontId="28" fillId="0" borderId="0" xfId="0" applyFont="1" applyAlignment="1">
      <alignment horizontal="left"/>
    </xf>
    <xf numFmtId="0" fontId="30" fillId="0" borderId="0" xfId="0" applyFont="1" applyAlignment="1">
      <alignment vertical="center"/>
    </xf>
    <xf numFmtId="0" fontId="31" fillId="0" borderId="0" xfId="0" applyFont="1" applyAlignment="1">
      <alignment vertical="center"/>
    </xf>
    <xf numFmtId="0" fontId="35" fillId="0" borderId="0" xfId="0" applyFont="1"/>
    <xf numFmtId="0" fontId="36" fillId="0" borderId="0" xfId="0" applyFont="1" applyAlignment="1">
      <alignment vertical="center"/>
    </xf>
    <xf numFmtId="0" fontId="37"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34" fillId="0" borderId="0" xfId="0" applyFont="1" applyAlignment="1">
      <alignment vertical="center"/>
    </xf>
    <xf numFmtId="0" fontId="8" fillId="0" borderId="0" xfId="0" applyFont="1" applyAlignment="1">
      <alignment horizontal="left" vertical="center" wrapText="1"/>
    </xf>
    <xf numFmtId="0" fontId="29" fillId="0" borderId="0" xfId="0" applyFont="1" applyAlignment="1">
      <alignment horizontal="left" vertical="center"/>
    </xf>
    <xf numFmtId="0" fontId="8" fillId="0" borderId="0" xfId="0" applyFont="1" applyAlignment="1">
      <alignment vertical="top"/>
    </xf>
    <xf numFmtId="0" fontId="21" fillId="0" borderId="0" xfId="0" applyFont="1" applyAlignment="1">
      <alignment horizontal="left" vertical="center"/>
    </xf>
    <xf numFmtId="0" fontId="45" fillId="0" borderId="0" xfId="0" applyFont="1" applyAlignment="1">
      <alignment vertical="center"/>
    </xf>
    <xf numFmtId="0" fontId="21" fillId="0" borderId="0" xfId="0" applyFont="1" applyAlignment="1">
      <alignment horizontal="right" vertical="center"/>
    </xf>
    <xf numFmtId="0" fontId="0" fillId="0" borderId="0" xfId="0" applyAlignment="1">
      <alignment vertical="center"/>
    </xf>
    <xf numFmtId="0" fontId="21" fillId="0" borderId="4" xfId="0" applyFont="1" applyBorder="1" applyAlignment="1">
      <alignment horizontal="justify" vertical="center"/>
    </xf>
    <xf numFmtId="0" fontId="0" fillId="0" borderId="0" xfId="0" applyAlignment="1">
      <alignment horizontal="right" vertical="center"/>
    </xf>
    <xf numFmtId="0" fontId="45" fillId="0" borderId="5" xfId="0" applyFont="1" applyBorder="1" applyAlignment="1">
      <alignment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49" fontId="21" fillId="0" borderId="7" xfId="0" applyNumberFormat="1" applyFont="1" applyBorder="1" applyAlignment="1">
      <alignment horizontal="center" vertical="center" wrapText="1"/>
    </xf>
    <xf numFmtId="0" fontId="45" fillId="0" borderId="0" xfId="0" applyFont="1"/>
    <xf numFmtId="0" fontId="46" fillId="0" borderId="0" xfId="0" applyFont="1" applyAlignment="1">
      <alignment vertical="top"/>
    </xf>
    <xf numFmtId="0" fontId="23" fillId="0" borderId="0" xfId="0" applyFont="1" applyAlignment="1">
      <alignment vertical="top"/>
    </xf>
    <xf numFmtId="0" fontId="17" fillId="0" borderId="0" xfId="0" applyFont="1" applyAlignment="1">
      <alignment vertical="top"/>
    </xf>
    <xf numFmtId="0" fontId="15" fillId="0" borderId="0" xfId="0" applyFont="1" applyAlignment="1">
      <alignment vertical="top"/>
    </xf>
    <xf numFmtId="0" fontId="8" fillId="0" borderId="0" xfId="0" applyFont="1" applyAlignment="1">
      <alignment horizontal="left" vertical="top"/>
    </xf>
    <xf numFmtId="0" fontId="41" fillId="0" borderId="0" xfId="0" applyFont="1" applyAlignment="1">
      <alignment vertical="center"/>
    </xf>
    <xf numFmtId="0" fontId="21" fillId="0" borderId="8" xfId="0" applyFont="1" applyBorder="1"/>
    <xf numFmtId="0" fontId="21" fillId="0" borderId="1" xfId="0" applyFont="1" applyBorder="1"/>
    <xf numFmtId="0" fontId="21" fillId="0" borderId="2" xfId="0" applyFont="1" applyBorder="1"/>
    <xf numFmtId="0" fontId="21" fillId="0" borderId="5" xfId="0" applyFont="1" applyBorder="1"/>
    <xf numFmtId="0" fontId="21" fillId="0" borderId="0" xfId="0" applyFont="1"/>
    <xf numFmtId="0" fontId="21" fillId="0" borderId="3" xfId="0" applyFont="1" applyBorder="1"/>
    <xf numFmtId="0" fontId="21" fillId="0" borderId="9" xfId="0" applyFont="1" applyBorder="1"/>
    <xf numFmtId="0" fontId="21" fillId="0" borderId="4" xfId="0" applyFont="1" applyBorder="1"/>
    <xf numFmtId="0" fontId="21" fillId="0" borderId="10" xfId="0" applyFont="1" applyBorder="1"/>
    <xf numFmtId="0" fontId="21" fillId="0" borderId="10" xfId="0" applyFont="1" applyBorder="1" applyAlignment="1">
      <alignment horizontal="center" vertical="center"/>
    </xf>
    <xf numFmtId="0" fontId="14" fillId="0" borderId="0" xfId="0" applyFont="1" applyAlignment="1">
      <alignment horizontal="center" vertical="center" textRotation="255"/>
    </xf>
    <xf numFmtId="0" fontId="14" fillId="0" borderId="1" xfId="0" applyFont="1" applyBorder="1" applyAlignment="1">
      <alignment horizontal="center" vertical="center"/>
    </xf>
    <xf numFmtId="0" fontId="41" fillId="0" borderId="0" xfId="0" applyFont="1" applyAlignment="1">
      <alignment horizontal="center" vertical="center"/>
    </xf>
    <xf numFmtId="0" fontId="41" fillId="0" borderId="0" xfId="0" applyFont="1"/>
    <xf numFmtId="0" fontId="41" fillId="0" borderId="0" xfId="0" applyFont="1" applyAlignment="1">
      <alignment horizontal="center" vertical="center" wrapText="1"/>
    </xf>
    <xf numFmtId="0" fontId="41" fillId="0" borderId="3" xfId="0" applyFont="1" applyBorder="1" applyAlignment="1">
      <alignment vertical="center" wrapText="1"/>
    </xf>
    <xf numFmtId="0" fontId="41" fillId="0" borderId="5" xfId="0" applyFont="1" applyBorder="1" applyAlignment="1">
      <alignment vertical="center"/>
    </xf>
    <xf numFmtId="0" fontId="41" fillId="0" borderId="0" xfId="0" applyFont="1" applyAlignment="1">
      <alignment horizontal="right" vertical="center" wrapText="1"/>
    </xf>
    <xf numFmtId="0" fontId="23" fillId="0" borderId="0" xfId="0" applyFont="1"/>
    <xf numFmtId="0" fontId="19" fillId="0" borderId="12" xfId="0" applyFont="1" applyBorder="1"/>
    <xf numFmtId="0" fontId="15" fillId="0" borderId="13" xfId="0" applyFont="1" applyBorder="1" applyAlignment="1">
      <alignment horizontal="left" vertical="center"/>
    </xf>
    <xf numFmtId="0" fontId="19" fillId="0" borderId="13" xfId="0" applyFont="1" applyBorder="1"/>
    <xf numFmtId="0" fontId="30" fillId="0" borderId="13" xfId="0" applyFont="1" applyBorder="1" applyAlignment="1">
      <alignment vertical="center"/>
    </xf>
    <xf numFmtId="0" fontId="14" fillId="0" borderId="14" xfId="0" applyFont="1" applyBorder="1" applyAlignment="1">
      <alignment horizontal="right" vertical="center"/>
    </xf>
    <xf numFmtId="0" fontId="14" fillId="0" borderId="0" xfId="0" applyFont="1"/>
    <xf numFmtId="0" fontId="14" fillId="0" borderId="14" xfId="0" applyFont="1" applyBorder="1"/>
    <xf numFmtId="0" fontId="49" fillId="0" borderId="15" xfId="0" applyFont="1" applyBorder="1"/>
    <xf numFmtId="0" fontId="49" fillId="0" borderId="16" xfId="0" applyFont="1" applyBorder="1"/>
    <xf numFmtId="0" fontId="19" fillId="0" borderId="17" xfId="0" applyFont="1" applyBorder="1"/>
    <xf numFmtId="0" fontId="19" fillId="0" borderId="18" xfId="0" applyFont="1" applyBorder="1"/>
    <xf numFmtId="0" fontId="19" fillId="0" borderId="19" xfId="0" applyFont="1" applyBorder="1"/>
    <xf numFmtId="0" fontId="19" fillId="0" borderId="16" xfId="0" applyFont="1" applyBorder="1"/>
    <xf numFmtId="0" fontId="21" fillId="0" borderId="0" xfId="0" applyFont="1" applyAlignment="1">
      <alignment vertical="center"/>
    </xf>
    <xf numFmtId="0" fontId="0" fillId="0" borderId="11" xfId="0" applyBorder="1" applyAlignment="1">
      <alignment horizontal="center" vertical="center"/>
    </xf>
    <xf numFmtId="0" fontId="51"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41" fillId="0" borderId="5" xfId="0" applyFont="1" applyBorder="1" applyAlignment="1">
      <alignment vertical="center" wrapText="1"/>
    </xf>
    <xf numFmtId="0" fontId="41" fillId="0" borderId="0" xfId="0" applyFont="1" applyAlignment="1">
      <alignment vertical="top" wrapText="1"/>
    </xf>
    <xf numFmtId="0" fontId="43" fillId="0" borderId="0" xfId="0" applyFont="1" applyAlignment="1">
      <alignment vertical="center"/>
    </xf>
    <xf numFmtId="0" fontId="18" fillId="0" borderId="9" xfId="0" applyFont="1" applyBorder="1"/>
    <xf numFmtId="0" fontId="18" fillId="0" borderId="3" xfId="0" applyFont="1" applyBorder="1"/>
    <xf numFmtId="0" fontId="18" fillId="0" borderId="5" xfId="0" applyFont="1" applyBorder="1"/>
    <xf numFmtId="0" fontId="18" fillId="0" borderId="4" xfId="0" applyFont="1" applyBorder="1"/>
    <xf numFmtId="0" fontId="18" fillId="0" borderId="10" xfId="0" applyFont="1" applyBorder="1"/>
    <xf numFmtId="0" fontId="23" fillId="0" borderId="4" xfId="0" applyFont="1" applyBorder="1"/>
    <xf numFmtId="0" fontId="44" fillId="0" borderId="0" xfId="0" applyFont="1"/>
    <xf numFmtId="0" fontId="17" fillId="0" borderId="5" xfId="0" applyFont="1" applyBorder="1" applyAlignment="1">
      <alignment vertical="top" wrapText="1"/>
    </xf>
    <xf numFmtId="0" fontId="17" fillId="0" borderId="0" xfId="0" applyFont="1" applyAlignment="1">
      <alignment vertical="top" wrapText="1"/>
    </xf>
    <xf numFmtId="0" fontId="8" fillId="0" borderId="0" xfId="1" applyFont="1" applyAlignment="1">
      <alignment horizontal="center" vertical="center"/>
    </xf>
    <xf numFmtId="0" fontId="8" fillId="0" borderId="0" xfId="1" applyFont="1" applyAlignment="1">
      <alignment horizontal="left" vertical="center"/>
    </xf>
    <xf numFmtId="0" fontId="30" fillId="0" borderId="0" xfId="1" applyFont="1" applyAlignment="1">
      <alignment horizontal="center" vertical="center"/>
    </xf>
    <xf numFmtId="0" fontId="14" fillId="0" borderId="0" xfId="1" applyFont="1" applyAlignment="1">
      <alignment vertical="center"/>
    </xf>
    <xf numFmtId="0" fontId="8" fillId="0" borderId="0" xfId="1" applyFont="1" applyAlignment="1">
      <alignment vertical="center"/>
    </xf>
    <xf numFmtId="0" fontId="41" fillId="0" borderId="0" xfId="1" applyFont="1" applyAlignment="1">
      <alignment horizontal="center" vertical="center"/>
    </xf>
    <xf numFmtId="0" fontId="41" fillId="0" borderId="0" xfId="1" applyFont="1" applyAlignment="1">
      <alignment horizontal="left" vertical="center"/>
    </xf>
    <xf numFmtId="0" fontId="41" fillId="0" borderId="0" xfId="1" applyFont="1"/>
    <xf numFmtId="0" fontId="41" fillId="0" borderId="0" xfId="1" applyFont="1" applyAlignment="1">
      <alignment vertical="center"/>
    </xf>
    <xf numFmtId="0" fontId="41" fillId="0" borderId="0" xfId="1" applyFont="1" applyAlignment="1">
      <alignment horizontal="center"/>
    </xf>
    <xf numFmtId="0" fontId="41" fillId="0" borderId="5" xfId="1" applyFont="1" applyBorder="1" applyAlignment="1">
      <alignment vertical="center"/>
    </xf>
    <xf numFmtId="0" fontId="17" fillId="0" borderId="11" xfId="0" applyFont="1" applyBorder="1" applyAlignment="1">
      <alignment horizontal="center" vertical="center"/>
    </xf>
    <xf numFmtId="0" fontId="23" fillId="0" borderId="11"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left" vertical="center" wrapText="1"/>
    </xf>
    <xf numFmtId="0" fontId="52" fillId="0" borderId="11" xfId="0" applyFont="1" applyBorder="1" applyAlignment="1">
      <alignment horizontal="center" vertical="center"/>
    </xf>
    <xf numFmtId="0" fontId="41" fillId="0" borderId="9" xfId="1" applyFont="1" applyBorder="1" applyAlignment="1">
      <alignment vertical="center"/>
    </xf>
    <xf numFmtId="0" fontId="41" fillId="0" borderId="4" xfId="1" applyFont="1" applyBorder="1" applyAlignment="1">
      <alignment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0" borderId="1" xfId="0" applyBorder="1"/>
    <xf numFmtId="0" fontId="0" fillId="0" borderId="0" xfId="0" applyAlignment="1">
      <alignment horizontal="center"/>
    </xf>
    <xf numFmtId="0" fontId="0" fillId="0" borderId="0" xfId="1" applyFont="1"/>
    <xf numFmtId="0" fontId="0" fillId="0" borderId="0" xfId="1" applyFont="1" applyAlignment="1">
      <alignment vertical="center"/>
    </xf>
    <xf numFmtId="0" fontId="41" fillId="0" borderId="28" xfId="0" applyFont="1" applyBorder="1" applyAlignment="1">
      <alignment vertical="center" wrapText="1"/>
    </xf>
    <xf numFmtId="0" fontId="52" fillId="0" borderId="28" xfId="0" applyFont="1" applyBorder="1" applyAlignment="1">
      <alignment horizontal="center" vertical="center" wrapText="1"/>
    </xf>
    <xf numFmtId="0" fontId="52" fillId="0" borderId="48" xfId="0" applyFont="1" applyBorder="1" applyAlignment="1">
      <alignment horizontal="center" vertical="center" wrapText="1"/>
    </xf>
    <xf numFmtId="0" fontId="41" fillId="0" borderId="0" xfId="0" applyFont="1" applyAlignment="1">
      <alignment horizontal="center"/>
    </xf>
    <xf numFmtId="0" fontId="41" fillId="0" borderId="0" xfId="0" applyFont="1" applyAlignment="1">
      <alignment vertical="center" shrinkToFit="1"/>
    </xf>
    <xf numFmtId="0" fontId="8" fillId="0" borderId="0" xfId="0" applyFont="1" applyAlignment="1">
      <alignment wrapText="1"/>
    </xf>
    <xf numFmtId="0" fontId="17" fillId="0" borderId="11" xfId="0" applyFont="1" applyBorder="1" applyAlignment="1">
      <alignment horizontal="center" vertical="center" wrapText="1"/>
    </xf>
    <xf numFmtId="0" fontId="8" fillId="0" borderId="0" xfId="0" applyFont="1" applyAlignment="1">
      <alignment vertical="top" wrapText="1"/>
    </xf>
    <xf numFmtId="0" fontId="42" fillId="0" borderId="4" xfId="0" applyFont="1" applyBorder="1" applyAlignment="1">
      <alignment vertical="center"/>
    </xf>
    <xf numFmtId="0" fontId="50" fillId="0" borderId="4" xfId="0" applyFont="1" applyBorder="1" applyAlignment="1">
      <alignment vertical="center"/>
    </xf>
    <xf numFmtId="0" fontId="0" fillId="0" borderId="0" xfId="0" applyAlignment="1">
      <alignment horizontal="left"/>
    </xf>
    <xf numFmtId="0" fontId="0" fillId="0" borderId="0" xfId="0" applyAlignment="1">
      <alignment horizontal="left" vertical="center"/>
    </xf>
    <xf numFmtId="0" fontId="41" fillId="0" borderId="0" xfId="0" applyFont="1" applyAlignment="1">
      <alignment horizontal="center" wrapText="1"/>
    </xf>
    <xf numFmtId="0" fontId="17" fillId="0" borderId="0" xfId="0" applyFont="1" applyAlignment="1">
      <alignment horizontal="left" vertical="center" wrapText="1"/>
    </xf>
    <xf numFmtId="0" fontId="18"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vertical="center" wrapText="1"/>
    </xf>
    <xf numFmtId="0" fontId="17" fillId="0" borderId="0" xfId="0" applyFont="1" applyAlignment="1">
      <alignment horizontal="right" vertical="top" wrapText="1"/>
    </xf>
    <xf numFmtId="0" fontId="17" fillId="0" borderId="0" xfId="0" applyFont="1" applyAlignment="1">
      <alignment vertical="center" wrapText="1"/>
    </xf>
    <xf numFmtId="0" fontId="41" fillId="0" borderId="0" xfId="0" applyFont="1" applyAlignment="1">
      <alignment horizontal="left" vertical="center" wrapText="1"/>
    </xf>
    <xf numFmtId="0" fontId="41" fillId="0" borderId="5" xfId="0" applyFont="1" applyBorder="1" applyAlignment="1">
      <alignment horizontal="right" vertical="center" wrapText="1"/>
    </xf>
    <xf numFmtId="0" fontId="41" fillId="0" borderId="5" xfId="0" applyFont="1" applyBorder="1" applyAlignment="1">
      <alignment horizontal="left" vertical="top" wrapText="1"/>
    </xf>
    <xf numFmtId="0" fontId="0" fillId="0" borderId="4" xfId="0" applyBorder="1" applyAlignment="1">
      <alignment vertical="center"/>
    </xf>
    <xf numFmtId="0" fontId="44" fillId="0" borderId="0" xfId="0" applyFont="1" applyAlignment="1">
      <alignment vertical="center"/>
    </xf>
    <xf numFmtId="0" fontId="2" fillId="2" borderId="0" xfId="2" applyFill="1">
      <alignment vertical="center"/>
    </xf>
    <xf numFmtId="0" fontId="61" fillId="2" borderId="0" xfId="2" applyFont="1" applyFill="1">
      <alignment vertical="center"/>
    </xf>
    <xf numFmtId="0" fontId="61" fillId="2" borderId="11" xfId="2" applyFont="1" applyFill="1" applyBorder="1" applyAlignment="1">
      <alignment horizontal="center" vertical="center"/>
    </xf>
    <xf numFmtId="0" fontId="61" fillId="2" borderId="11" xfId="2" applyFont="1" applyFill="1" applyBorder="1">
      <alignment vertical="center"/>
    </xf>
    <xf numFmtId="0" fontId="61" fillId="2" borderId="11" xfId="2" applyFont="1" applyFill="1" applyBorder="1" applyAlignment="1">
      <alignment vertical="center" shrinkToFit="1"/>
    </xf>
    <xf numFmtId="0" fontId="2" fillId="2" borderId="51" xfId="2" applyFill="1" applyBorder="1" applyAlignment="1">
      <alignment horizontal="center" vertical="center"/>
    </xf>
    <xf numFmtId="0" fontId="68" fillId="2" borderId="156" xfId="2" applyFont="1" applyFill="1" applyBorder="1" applyAlignment="1">
      <alignment horizontal="center" vertical="center"/>
    </xf>
    <xf numFmtId="0" fontId="68" fillId="2" borderId="157" xfId="2" applyFont="1" applyFill="1" applyBorder="1" applyAlignment="1">
      <alignment horizontal="center" vertical="center"/>
    </xf>
    <xf numFmtId="0" fontId="2" fillId="2" borderId="157" xfId="2" applyFill="1" applyBorder="1">
      <alignment vertical="center"/>
    </xf>
    <xf numFmtId="0" fontId="2" fillId="2" borderId="158" xfId="2" applyFill="1" applyBorder="1">
      <alignment vertical="center"/>
    </xf>
    <xf numFmtId="0" fontId="53" fillId="2" borderId="159" xfId="2" applyFont="1" applyFill="1" applyBorder="1" applyAlignment="1">
      <alignment vertical="center" shrinkToFit="1"/>
    </xf>
    <xf numFmtId="0" fontId="53" fillId="2" borderId="45" xfId="2" applyFont="1" applyFill="1" applyBorder="1" applyAlignment="1">
      <alignment vertical="center" shrinkToFit="1"/>
    </xf>
    <xf numFmtId="0" fontId="2" fillId="2" borderId="45" xfId="2" applyFill="1" applyBorder="1">
      <alignment vertical="center"/>
    </xf>
    <xf numFmtId="0" fontId="2" fillId="2" borderId="46" xfId="2" applyFill="1" applyBorder="1">
      <alignment vertical="center"/>
    </xf>
    <xf numFmtId="0" fontId="53" fillId="2" borderId="7" xfId="2" applyFont="1" applyFill="1" applyBorder="1" applyAlignment="1">
      <alignment vertical="center" shrinkToFit="1"/>
    </xf>
    <xf numFmtId="0" fontId="53" fillId="2" borderId="11" xfId="2" applyFont="1" applyFill="1" applyBorder="1" applyAlignment="1">
      <alignment vertical="center" shrinkToFit="1"/>
    </xf>
    <xf numFmtId="0" fontId="2" fillId="2" borderId="11" xfId="2" applyFill="1" applyBorder="1">
      <alignment vertical="center"/>
    </xf>
    <xf numFmtId="0" fontId="2" fillId="2" borderId="32" xfId="2" applyFill="1" applyBorder="1">
      <alignment vertical="center"/>
    </xf>
    <xf numFmtId="0" fontId="2" fillId="2" borderId="7" xfId="2" applyFill="1" applyBorder="1">
      <alignment vertical="center"/>
    </xf>
    <xf numFmtId="0" fontId="2" fillId="2" borderId="41" xfId="2" applyFill="1" applyBorder="1">
      <alignment vertical="center"/>
    </xf>
    <xf numFmtId="0" fontId="2" fillId="2" borderId="38" xfId="2" applyFill="1" applyBorder="1">
      <alignment vertical="center"/>
    </xf>
    <xf numFmtId="0" fontId="2" fillId="2" borderId="40" xfId="2" applyFill="1" applyBorder="1">
      <alignment vertical="center"/>
    </xf>
    <xf numFmtId="0" fontId="70" fillId="0" borderId="0" xfId="0" applyFont="1"/>
    <xf numFmtId="0" fontId="45" fillId="0" borderId="11" xfId="1" applyFont="1" applyBorder="1" applyAlignment="1">
      <alignment horizontal="center" vertical="center"/>
    </xf>
    <xf numFmtId="0" fontId="41" fillId="0" borderId="9" xfId="0" applyFont="1" applyBorder="1" applyAlignment="1">
      <alignment vertical="center"/>
    </xf>
    <xf numFmtId="0" fontId="71" fillId="0" borderId="0" xfId="0" applyFont="1"/>
    <xf numFmtId="0" fontId="72" fillId="0" borderId="0" xfId="0" applyFont="1" applyAlignment="1">
      <alignment vertical="center"/>
    </xf>
    <xf numFmtId="0" fontId="70" fillId="0" borderId="0" xfId="0" applyFont="1" applyAlignment="1">
      <alignment vertical="top"/>
    </xf>
    <xf numFmtId="0" fontId="41" fillId="0" borderId="9" xfId="0" applyFont="1" applyBorder="1" applyAlignment="1">
      <alignment horizontal="left" vertical="center" wrapText="1"/>
    </xf>
    <xf numFmtId="0" fontId="41" fillId="0" borderId="11" xfId="0" applyFont="1" applyBorder="1" applyAlignment="1">
      <alignment horizontal="center" vertical="center"/>
    </xf>
    <xf numFmtId="0" fontId="41" fillId="0" borderId="5" xfId="0" applyFont="1" applyBorder="1" applyAlignment="1">
      <alignment horizontal="center" vertical="center"/>
    </xf>
    <xf numFmtId="0" fontId="41" fillId="0" borderId="3" xfId="0" applyFont="1" applyBorder="1" applyAlignment="1">
      <alignment horizontal="center" vertical="center"/>
    </xf>
    <xf numFmtId="0" fontId="41" fillId="0" borderId="9" xfId="0" applyFont="1" applyBorder="1" applyAlignment="1">
      <alignment vertical="center" wrapText="1"/>
    </xf>
    <xf numFmtId="0" fontId="41" fillId="0" borderId="30" xfId="0" applyFont="1" applyBorder="1" applyAlignment="1">
      <alignment horizontal="center" vertical="center" wrapText="1"/>
    </xf>
    <xf numFmtId="0" fontId="38" fillId="0" borderId="0" xfId="0" applyFont="1" applyAlignment="1">
      <alignment horizontal="center" vertical="center"/>
    </xf>
    <xf numFmtId="0" fontId="41" fillId="0" borderId="0" xfId="1" applyFont="1" applyAlignment="1">
      <alignment horizontal="left" vertical="center" wrapText="1"/>
    </xf>
    <xf numFmtId="0" fontId="41" fillId="0" borderId="0" xfId="0" applyFont="1" applyAlignment="1">
      <alignment horizontal="right" vertical="top" wrapText="1"/>
    </xf>
    <xf numFmtId="0" fontId="41" fillId="0" borderId="0" xfId="0" applyFont="1" applyAlignment="1">
      <alignment horizontal="left" vertical="top" wrapText="1"/>
    </xf>
    <xf numFmtId="0" fontId="41" fillId="0" borderId="3" xfId="0" applyFont="1" applyBorder="1" applyAlignment="1">
      <alignment horizontal="left" vertical="top" wrapText="1"/>
    </xf>
    <xf numFmtId="0" fontId="41" fillId="0" borderId="48" xfId="1" applyFont="1" applyBorder="1" applyAlignment="1">
      <alignment horizontal="left" vertical="center" wrapText="1"/>
    </xf>
    <xf numFmtId="0" fontId="13" fillId="0" borderId="1" xfId="0" applyFont="1" applyBorder="1" applyAlignment="1">
      <alignment horizontal="left" vertical="center"/>
    </xf>
    <xf numFmtId="0" fontId="30"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distributed" vertical="center"/>
    </xf>
    <xf numFmtId="0" fontId="15" fillId="0" borderId="0" xfId="0" applyFont="1" applyAlignment="1">
      <alignment horizontal="center" vertical="center"/>
    </xf>
    <xf numFmtId="0" fontId="41" fillId="0" borderId="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5" xfId="0" applyFont="1" applyBorder="1" applyAlignment="1">
      <alignment horizontal="left" vertical="center" wrapText="1"/>
    </xf>
    <xf numFmtId="0" fontId="52" fillId="0" borderId="0" xfId="0" applyFont="1" applyAlignment="1">
      <alignment horizontal="left" vertical="center"/>
    </xf>
    <xf numFmtId="0" fontId="8" fillId="0" borderId="0" xfId="0" applyFont="1" applyAlignment="1">
      <alignment vertical="center" wrapText="1"/>
    </xf>
    <xf numFmtId="0" fontId="74" fillId="0" borderId="0" xfId="0" applyFont="1" applyAlignment="1">
      <alignment horizontal="center" vertical="center"/>
    </xf>
    <xf numFmtId="0" fontId="74" fillId="0" borderId="0" xfId="0" applyFont="1" applyAlignment="1">
      <alignment vertical="center"/>
    </xf>
    <xf numFmtId="49"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48" xfId="0" applyFont="1" applyBorder="1" applyAlignment="1">
      <alignment horizontal="left" vertical="center"/>
    </xf>
    <xf numFmtId="0" fontId="21" fillId="2"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vertical="center" wrapText="1"/>
    </xf>
    <xf numFmtId="0" fontId="74" fillId="2" borderId="0" xfId="0" applyFont="1" applyFill="1" applyAlignment="1">
      <alignment vertical="center"/>
    </xf>
    <xf numFmtId="0" fontId="14" fillId="0" borderId="0" xfId="0" applyFont="1" applyAlignment="1">
      <alignment horizontal="center" vertical="center"/>
    </xf>
    <xf numFmtId="0" fontId="68" fillId="0" borderId="0" xfId="0" applyFont="1" applyAlignment="1">
      <alignment horizontal="left" vertical="center"/>
    </xf>
    <xf numFmtId="0" fontId="68" fillId="0" borderId="0" xfId="0" applyFont="1" applyAlignment="1">
      <alignment horizontal="center" vertical="center"/>
    </xf>
    <xf numFmtId="0" fontId="75" fillId="0" borderId="0" xfId="0" applyFont="1" applyAlignment="1">
      <alignment vertical="center"/>
    </xf>
    <xf numFmtId="0" fontId="70" fillId="0" borderId="0" xfId="0" applyFont="1" applyAlignment="1">
      <alignment vertical="center"/>
    </xf>
    <xf numFmtId="0" fontId="70" fillId="0" borderId="0" xfId="0" applyFont="1" applyAlignment="1">
      <alignment horizontal="left" vertical="center" wrapText="1"/>
    </xf>
    <xf numFmtId="0" fontId="41" fillId="0" borderId="0" xfId="0" applyFont="1" applyAlignment="1">
      <alignment horizontal="right" vertical="top"/>
    </xf>
    <xf numFmtId="0" fontId="44" fillId="0" borderId="0" xfId="0" applyFont="1" applyAlignment="1">
      <alignment horizontal="left" vertical="center"/>
    </xf>
    <xf numFmtId="0" fontId="41" fillId="0" borderId="3" xfId="0" applyFont="1" applyBorder="1"/>
    <xf numFmtId="0" fontId="44" fillId="0" borderId="3" xfId="0" applyFont="1" applyBorder="1"/>
    <xf numFmtId="0" fontId="44" fillId="0" borderId="5" xfId="0" applyFont="1" applyBorder="1" applyAlignment="1">
      <alignment horizontal="left" vertical="center"/>
    </xf>
    <xf numFmtId="0" fontId="44" fillId="0" borderId="9" xfId="0" applyFont="1" applyBorder="1" applyAlignment="1">
      <alignment horizontal="left" vertical="center"/>
    </xf>
    <xf numFmtId="0" fontId="44" fillId="0" borderId="4" xfId="0" applyFont="1" applyBorder="1"/>
    <xf numFmtId="0" fontId="44" fillId="0" borderId="10" xfId="0" applyFont="1" applyBorder="1"/>
    <xf numFmtId="0" fontId="41" fillId="0" borderId="5" xfId="0" applyFont="1" applyBorder="1" applyAlignment="1">
      <alignment horizontal="right" vertical="top"/>
    </xf>
    <xf numFmtId="0" fontId="44" fillId="0" borderId="0" xfId="0" applyFont="1" applyAlignment="1">
      <alignment horizontal="left" vertical="center" wrapText="1"/>
    </xf>
    <xf numFmtId="0" fontId="41" fillId="0" borderId="5" xfId="0" applyFont="1" applyBorder="1" applyAlignment="1">
      <alignment horizontal="right" vertical="center"/>
    </xf>
    <xf numFmtId="0" fontId="14"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xf numFmtId="0" fontId="77" fillId="0" borderId="0" xfId="0" applyFont="1"/>
    <xf numFmtId="0" fontId="14" fillId="0" borderId="0" xfId="0" applyFont="1" applyAlignment="1">
      <alignment vertical="top"/>
    </xf>
    <xf numFmtId="0" fontId="41" fillId="2" borderId="0" xfId="0" applyFont="1" applyFill="1" applyAlignment="1">
      <alignment vertical="center"/>
    </xf>
    <xf numFmtId="0" fontId="17" fillId="2" borderId="0" xfId="0" applyFont="1" applyFill="1" applyAlignment="1">
      <alignment horizontal="center" vertical="center"/>
    </xf>
    <xf numFmtId="0" fontId="41" fillId="2" borderId="0" xfId="0" applyFont="1" applyFill="1" applyAlignment="1">
      <alignment horizontal="left" vertical="center" wrapText="1"/>
    </xf>
    <xf numFmtId="0" fontId="41" fillId="2" borderId="0" xfId="0" applyFont="1" applyFill="1" applyAlignment="1">
      <alignment horizontal="center" vertical="center"/>
    </xf>
    <xf numFmtId="0" fontId="78" fillId="0" borderId="0" xfId="0" applyFont="1"/>
    <xf numFmtId="0" fontId="71" fillId="0" borderId="49" xfId="0" applyFont="1" applyBorder="1" applyAlignment="1">
      <alignment horizontal="center" vertical="center"/>
    </xf>
    <xf numFmtId="0" fontId="71" fillId="0" borderId="11" xfId="0" applyFont="1" applyBorder="1" applyAlignment="1">
      <alignment horizontal="center" vertical="center"/>
    </xf>
    <xf numFmtId="0" fontId="52" fillId="0" borderId="48" xfId="0" applyFont="1" applyBorder="1" applyAlignment="1">
      <alignment horizontal="center" vertical="top" wrapText="1"/>
    </xf>
    <xf numFmtId="0" fontId="41" fillId="2" borderId="49" xfId="0" applyFont="1" applyFill="1" applyBorder="1" applyAlignment="1">
      <alignment horizontal="center" vertical="center"/>
    </xf>
    <xf numFmtId="0" fontId="41" fillId="2" borderId="8" xfId="0" applyFont="1" applyFill="1" applyBorder="1" applyAlignment="1">
      <alignment horizontal="center" vertical="center"/>
    </xf>
    <xf numFmtId="0" fontId="41" fillId="0" borderId="49" xfId="0" applyFont="1" applyBorder="1" applyAlignment="1">
      <alignment horizontal="center" vertical="center"/>
    </xf>
    <xf numFmtId="0" fontId="41" fillId="0" borderId="28" xfId="0" applyFont="1" applyBorder="1" applyAlignment="1">
      <alignment horizontal="center" vertical="center"/>
    </xf>
    <xf numFmtId="0" fontId="41" fillId="0" borderId="49" xfId="0" applyFont="1" applyBorder="1" applyAlignment="1">
      <alignment horizontal="center" vertical="center" shrinkToFit="1"/>
    </xf>
    <xf numFmtId="0" fontId="41" fillId="0" borderId="5" xfId="0" applyFont="1" applyBorder="1" applyAlignment="1">
      <alignment horizontal="right" vertical="top" wrapText="1"/>
    </xf>
    <xf numFmtId="0" fontId="41" fillId="0" borderId="4" xfId="0" applyFont="1" applyBorder="1" applyAlignment="1">
      <alignment horizontal="right" vertical="top" wrapText="1"/>
    </xf>
    <xf numFmtId="0" fontId="56" fillId="0" borderId="0" xfId="4" applyFont="1">
      <alignment vertical="center"/>
    </xf>
    <xf numFmtId="0" fontId="56" fillId="0" borderId="0" xfId="4" applyFont="1" applyAlignment="1">
      <alignment horizontal="left" vertical="center"/>
    </xf>
    <xf numFmtId="0" fontId="57" fillId="0" borderId="0" xfId="4" applyFont="1" applyAlignment="1">
      <alignment horizontal="left" vertical="center"/>
    </xf>
    <xf numFmtId="0" fontId="57" fillId="0" borderId="0" xfId="4" applyFont="1" applyAlignment="1">
      <alignment horizontal="right" vertical="center"/>
    </xf>
    <xf numFmtId="0" fontId="57" fillId="0" borderId="0" xfId="4" applyFont="1">
      <alignment vertical="center"/>
    </xf>
    <xf numFmtId="0" fontId="57" fillId="0" borderId="0" xfId="4" applyFont="1" applyAlignment="1">
      <alignment horizontal="center" vertical="center"/>
    </xf>
    <xf numFmtId="0" fontId="57" fillId="2" borderId="0" xfId="4" applyFont="1" applyFill="1">
      <alignment vertical="center"/>
    </xf>
    <xf numFmtId="0" fontId="57" fillId="2" borderId="0" xfId="4" applyFont="1" applyFill="1" applyAlignment="1">
      <alignment horizontal="center" vertical="center"/>
    </xf>
    <xf numFmtId="0" fontId="56" fillId="2" borderId="0" xfId="4" quotePrefix="1" applyFont="1" applyFill="1">
      <alignment vertical="center"/>
    </xf>
    <xf numFmtId="0" fontId="56" fillId="0" borderId="0" xfId="4" applyFont="1" applyAlignment="1">
      <alignment horizontal="right" vertical="center"/>
    </xf>
    <xf numFmtId="20" fontId="56" fillId="2" borderId="0" xfId="4" applyNumberFormat="1" applyFont="1" applyFill="1">
      <alignment vertical="center"/>
    </xf>
    <xf numFmtId="0" fontId="56" fillId="2" borderId="0" xfId="4" applyFont="1" applyFill="1" applyAlignment="1">
      <alignment horizontal="center" vertical="center"/>
    </xf>
    <xf numFmtId="0" fontId="56" fillId="2" borderId="0" xfId="4" applyFont="1" applyFill="1" applyProtection="1">
      <alignment vertical="center"/>
      <protection locked="0"/>
    </xf>
    <xf numFmtId="0" fontId="60" fillId="0" borderId="0" xfId="4" applyFont="1">
      <alignment vertical="center"/>
    </xf>
    <xf numFmtId="0" fontId="56" fillId="0" borderId="0" xfId="4" applyFont="1" applyAlignment="1">
      <alignment horizontal="center" vertical="center"/>
    </xf>
    <xf numFmtId="0" fontId="56" fillId="2" borderId="0" xfId="4" applyFont="1" applyFill="1" applyAlignment="1">
      <alignment horizontal="left" vertical="center"/>
    </xf>
    <xf numFmtId="20" fontId="56" fillId="0" borderId="0" xfId="4" applyNumberFormat="1" applyFont="1">
      <alignment vertical="center"/>
    </xf>
    <xf numFmtId="176" fontId="56" fillId="0" borderId="0" xfId="4" applyNumberFormat="1" applyFont="1">
      <alignment vertical="center"/>
    </xf>
    <xf numFmtId="0" fontId="56" fillId="2" borderId="0" xfId="4" applyFont="1" applyFill="1">
      <alignment vertical="center"/>
    </xf>
    <xf numFmtId="0" fontId="60" fillId="0" borderId="0" xfId="4" applyFont="1" applyAlignment="1">
      <alignment horizontal="left" vertical="center"/>
    </xf>
    <xf numFmtId="0" fontId="61" fillId="0" borderId="0" xfId="4" applyFont="1">
      <alignment vertical="center"/>
    </xf>
    <xf numFmtId="0" fontId="61" fillId="0" borderId="0" xfId="4" applyFont="1" applyAlignment="1">
      <alignment horizontal="left" vertical="center"/>
    </xf>
    <xf numFmtId="0" fontId="61" fillId="0" borderId="0" xfId="4" applyFont="1" applyAlignment="1">
      <alignment horizontal="right" vertical="center"/>
    </xf>
    <xf numFmtId="0" fontId="56" fillId="0" borderId="95" xfId="4" applyFont="1" applyBorder="1" applyAlignment="1">
      <alignment horizontal="center" vertical="center" wrapText="1"/>
    </xf>
    <xf numFmtId="0" fontId="61" fillId="0" borderId="95" xfId="4" applyFont="1" applyBorder="1" applyAlignment="1">
      <alignment horizontal="center" vertical="center" wrapText="1"/>
    </xf>
    <xf numFmtId="0" fontId="56" fillId="0" borderId="89" xfId="4" applyFont="1" applyBorder="1">
      <alignment vertical="center"/>
    </xf>
    <xf numFmtId="0" fontId="56" fillId="0" borderId="25" xfId="4" applyFont="1" applyBorder="1">
      <alignment vertical="center"/>
    </xf>
    <xf numFmtId="0" fontId="56" fillId="0" borderId="25" xfId="4" quotePrefix="1" applyFont="1" applyBorder="1">
      <alignment vertical="center"/>
    </xf>
    <xf numFmtId="0" fontId="56" fillId="2" borderId="25" xfId="4" applyFont="1" applyFill="1" applyBorder="1">
      <alignment vertical="center"/>
    </xf>
    <xf numFmtId="0" fontId="56" fillId="6" borderId="25" xfId="4" applyFont="1" applyFill="1" applyBorder="1">
      <alignment vertical="center"/>
    </xf>
    <xf numFmtId="0" fontId="56" fillId="0" borderId="90" xfId="4" applyFont="1" applyBorder="1">
      <alignment vertical="center"/>
    </xf>
    <xf numFmtId="0" fontId="56" fillId="0" borderId="3" xfId="4" applyFont="1" applyBorder="1" applyAlignment="1">
      <alignment horizontal="center" vertical="center" wrapText="1"/>
    </xf>
    <xf numFmtId="0" fontId="61" fillId="0" borderId="3" xfId="4" applyFont="1" applyBorder="1" applyAlignment="1">
      <alignment horizontal="center" vertical="center" wrapText="1"/>
    </xf>
    <xf numFmtId="0" fontId="60" fillId="0" borderId="7" xfId="4" applyFont="1" applyBorder="1" applyAlignment="1">
      <alignment horizontal="center" vertical="center"/>
    </xf>
    <xf numFmtId="0" fontId="60" fillId="0" borderId="11" xfId="4" applyFont="1" applyBorder="1" applyAlignment="1">
      <alignment horizontal="center" vertical="center"/>
    </xf>
    <xf numFmtId="0" fontId="60" fillId="0" borderId="32" xfId="4" applyFont="1" applyBorder="1" applyAlignment="1">
      <alignment horizontal="center" vertical="center"/>
    </xf>
    <xf numFmtId="0" fontId="60" fillId="0" borderId="31" xfId="4" applyFont="1" applyBorder="1" applyAlignment="1">
      <alignment horizontal="center" vertical="center"/>
    </xf>
    <xf numFmtId="0" fontId="56" fillId="0" borderId="101" xfId="4" applyFont="1" applyBorder="1" applyAlignment="1">
      <alignment horizontal="center" vertical="center" wrapText="1"/>
    </xf>
    <xf numFmtId="0" fontId="61" fillId="0" borderId="101" xfId="4" applyFont="1" applyBorder="1" applyAlignment="1">
      <alignment horizontal="center" vertical="center" wrapText="1"/>
    </xf>
    <xf numFmtId="0" fontId="60" fillId="0" borderId="41" xfId="4" applyFont="1" applyBorder="1" applyAlignment="1">
      <alignment horizontal="center" vertical="center" wrapText="1"/>
    </xf>
    <xf numFmtId="0" fontId="60" fillId="0" borderId="38" xfId="4" applyFont="1" applyBorder="1" applyAlignment="1">
      <alignment horizontal="center" vertical="center" wrapText="1"/>
    </xf>
    <xf numFmtId="0" fontId="60" fillId="0" borderId="40" xfId="4" applyFont="1" applyBorder="1" applyAlignment="1">
      <alignment horizontal="center" vertical="center" wrapText="1"/>
    </xf>
    <xf numFmtId="0" fontId="60" fillId="0" borderId="39" xfId="4" applyFont="1" applyBorder="1" applyAlignment="1">
      <alignment horizontal="center" vertical="center" wrapText="1"/>
    </xf>
    <xf numFmtId="0" fontId="56" fillId="0" borderId="26" xfId="4" applyFont="1" applyBorder="1">
      <alignment vertical="center"/>
    </xf>
    <xf numFmtId="0" fontId="56" fillId="3" borderId="95" xfId="4" applyFont="1" applyFill="1" applyBorder="1" applyAlignment="1" applyProtection="1">
      <alignment horizontal="center" vertical="center" shrinkToFit="1"/>
      <protection locked="0"/>
    </xf>
    <xf numFmtId="0" fontId="56" fillId="3" borderId="95" xfId="4" applyFont="1" applyFill="1" applyBorder="1" applyAlignment="1" applyProtection="1">
      <alignment horizontal="center" vertical="center" wrapText="1"/>
      <protection locked="0"/>
    </xf>
    <xf numFmtId="0" fontId="63" fillId="0" borderId="24" xfId="4" applyFont="1" applyBorder="1">
      <alignment vertical="center"/>
    </xf>
    <xf numFmtId="0" fontId="63" fillId="0" borderId="23" xfId="4" applyFont="1" applyBorder="1">
      <alignment vertical="center"/>
    </xf>
    <xf numFmtId="0" fontId="62" fillId="0" borderId="23" xfId="4" applyFont="1" applyBorder="1">
      <alignment vertical="center"/>
    </xf>
    <xf numFmtId="0" fontId="62" fillId="0" borderId="22" xfId="4" applyFont="1" applyBorder="1">
      <alignment vertical="center"/>
    </xf>
    <xf numFmtId="178" fontId="56" fillId="3" borderId="3" xfId="4" applyNumberFormat="1" applyFont="1" applyFill="1" applyBorder="1" applyAlignment="1" applyProtection="1">
      <alignment horizontal="center" vertical="center" shrinkToFit="1"/>
      <protection locked="0"/>
    </xf>
    <xf numFmtId="178" fontId="56" fillId="3" borderId="44" xfId="4" applyNumberFormat="1" applyFont="1" applyFill="1" applyBorder="1" applyAlignment="1" applyProtection="1">
      <alignment horizontal="center" vertical="center" shrinkToFit="1"/>
      <protection locked="0"/>
    </xf>
    <xf numFmtId="178" fontId="56" fillId="3" borderId="43" xfId="4" applyNumberFormat="1" applyFont="1" applyFill="1" applyBorder="1" applyAlignment="1" applyProtection="1">
      <alignment horizontal="center" vertical="center" shrinkToFit="1"/>
      <protection locked="0"/>
    </xf>
    <xf numFmtId="0" fontId="56" fillId="0" borderId="33" xfId="4" applyFont="1" applyBorder="1" applyAlignment="1">
      <alignment horizontal="center" vertical="center"/>
    </xf>
    <xf numFmtId="0" fontId="56" fillId="3" borderId="3" xfId="4" applyFont="1" applyFill="1" applyBorder="1" applyAlignment="1" applyProtection="1">
      <alignment horizontal="center" vertical="center" shrinkToFit="1"/>
      <protection locked="0"/>
    </xf>
    <xf numFmtId="0" fontId="56" fillId="3" borderId="3" xfId="4" applyFont="1" applyFill="1" applyBorder="1" applyAlignment="1" applyProtection="1">
      <alignment horizontal="center" vertical="center" wrapText="1"/>
      <protection locked="0"/>
    </xf>
    <xf numFmtId="0" fontId="63" fillId="0" borderId="106" xfId="4" applyFont="1" applyBorder="1">
      <alignment vertical="center"/>
    </xf>
    <xf numFmtId="0" fontId="63" fillId="0" borderId="107" xfId="4" applyFont="1" applyBorder="1">
      <alignment vertical="center"/>
    </xf>
    <xf numFmtId="0" fontId="62" fillId="0" borderId="107" xfId="4" applyFont="1" applyBorder="1">
      <alignment vertical="center"/>
    </xf>
    <xf numFmtId="0" fontId="62" fillId="0" borderId="108" xfId="4" applyFont="1" applyBorder="1">
      <alignment vertical="center"/>
    </xf>
    <xf numFmtId="178" fontId="56" fillId="0" borderId="109" xfId="4" applyNumberFormat="1" applyFont="1" applyBorder="1" applyAlignment="1">
      <alignment horizontal="center" vertical="center" shrinkToFit="1"/>
    </xf>
    <xf numFmtId="178" fontId="56" fillId="0" borderId="110" xfId="4" applyNumberFormat="1" applyFont="1" applyBorder="1" applyAlignment="1">
      <alignment horizontal="center" vertical="center" shrinkToFit="1"/>
    </xf>
    <xf numFmtId="178" fontId="56" fillId="0" borderId="111" xfId="4" applyNumberFormat="1" applyFont="1" applyBorder="1" applyAlignment="1">
      <alignment horizontal="center" vertical="center" shrinkToFit="1"/>
    </xf>
    <xf numFmtId="0" fontId="56" fillId="0" borderId="50" xfId="4" applyFont="1" applyBorder="1" applyAlignment="1">
      <alignment horizontal="center" vertical="center"/>
    </xf>
    <xf numFmtId="0" fontId="56" fillId="3" borderId="10" xfId="4" applyFont="1" applyFill="1" applyBorder="1" applyAlignment="1" applyProtection="1">
      <alignment horizontal="center" vertical="center" shrinkToFit="1"/>
      <protection locked="0"/>
    </xf>
    <xf numFmtId="0" fontId="56" fillId="3" borderId="10" xfId="4" applyFont="1" applyFill="1" applyBorder="1" applyAlignment="1" applyProtection="1">
      <alignment horizontal="center" vertical="center" wrapText="1"/>
      <protection locked="0"/>
    </xf>
    <xf numFmtId="0" fontId="63" fillId="0" borderId="115" xfId="4" applyFont="1" applyBorder="1">
      <alignment vertical="center"/>
    </xf>
    <xf numFmtId="0" fontId="63" fillId="0" borderId="4" xfId="4" applyFont="1" applyBorder="1">
      <alignment vertical="center"/>
    </xf>
    <xf numFmtId="0" fontId="62" fillId="0" borderId="116" xfId="4" applyFont="1" applyBorder="1">
      <alignment vertical="center"/>
    </xf>
    <xf numFmtId="0" fontId="62" fillId="0" borderId="117" xfId="4" applyFont="1" applyBorder="1" applyAlignment="1">
      <alignment horizontal="center" vertical="center"/>
    </xf>
    <xf numFmtId="178" fontId="56" fillId="0" borderId="118" xfId="4" applyNumberFormat="1" applyFont="1" applyBorder="1" applyAlignment="1">
      <alignment horizontal="center" vertical="center" shrinkToFit="1"/>
    </xf>
    <xf numFmtId="178" fontId="56" fillId="0" borderId="119" xfId="4" applyNumberFormat="1" applyFont="1" applyBorder="1" applyAlignment="1">
      <alignment horizontal="center" vertical="center" shrinkToFit="1"/>
    </xf>
    <xf numFmtId="178" fontId="56" fillId="0" borderId="120" xfId="4" applyNumberFormat="1" applyFont="1" applyBorder="1" applyAlignment="1">
      <alignment horizontal="center" vertical="center" shrinkToFit="1"/>
    </xf>
    <xf numFmtId="0" fontId="56" fillId="0" borderId="126" xfId="4" applyFont="1" applyBorder="1">
      <alignment vertical="center"/>
    </xf>
    <xf numFmtId="0" fontId="56" fillId="3" borderId="2" xfId="4" applyFont="1" applyFill="1" applyBorder="1" applyAlignment="1" applyProtection="1">
      <alignment horizontal="center" vertical="center" shrinkToFit="1"/>
      <protection locked="0"/>
    </xf>
    <xf numFmtId="0" fontId="56" fillId="3" borderId="2" xfId="4" applyFont="1" applyFill="1" applyBorder="1" applyAlignment="1" applyProtection="1">
      <alignment horizontal="center" vertical="center" wrapText="1"/>
      <protection locked="0"/>
    </xf>
    <xf numFmtId="0" fontId="63" fillId="0" borderId="8" xfId="4" applyFont="1" applyBorder="1">
      <alignment vertical="center"/>
    </xf>
    <xf numFmtId="0" fontId="63" fillId="0" borderId="1" xfId="4" applyFont="1" applyBorder="1">
      <alignment vertical="center"/>
    </xf>
    <xf numFmtId="0" fontId="62" fillId="0" borderId="1" xfId="4" applyFont="1" applyBorder="1">
      <alignment vertical="center"/>
    </xf>
    <xf numFmtId="0" fontId="62" fillId="0" borderId="88" xfId="4" applyFont="1" applyBorder="1">
      <alignment vertical="center"/>
    </xf>
    <xf numFmtId="178" fontId="56" fillId="3" borderId="128" xfId="4" applyNumberFormat="1" applyFont="1" applyFill="1" applyBorder="1" applyAlignment="1" applyProtection="1">
      <alignment horizontal="center" vertical="center" shrinkToFit="1"/>
      <protection locked="0"/>
    </xf>
    <xf numFmtId="178" fontId="56" fillId="3" borderId="129" xfId="4" applyNumberFormat="1" applyFont="1" applyFill="1" applyBorder="1" applyAlignment="1" applyProtection="1">
      <alignment horizontal="center" vertical="center" shrinkToFit="1"/>
      <protection locked="0"/>
    </xf>
    <xf numFmtId="178" fontId="56" fillId="3" borderId="130" xfId="4" applyNumberFormat="1" applyFont="1" applyFill="1" applyBorder="1" applyAlignment="1" applyProtection="1">
      <alignment horizontal="center" vertical="center" shrinkToFit="1"/>
      <protection locked="0"/>
    </xf>
    <xf numFmtId="0" fontId="63" fillId="0" borderId="0" xfId="4" applyFont="1">
      <alignment vertical="center"/>
    </xf>
    <xf numFmtId="0" fontId="62" fillId="0" borderId="0" xfId="4" applyFont="1">
      <alignment vertical="center"/>
    </xf>
    <xf numFmtId="0" fontId="62" fillId="0" borderId="29" xfId="4" applyFont="1" applyBorder="1" applyAlignment="1">
      <alignment horizontal="center" vertical="center"/>
    </xf>
    <xf numFmtId="0" fontId="63" fillId="0" borderId="116" xfId="4" applyFont="1" applyBorder="1">
      <alignment vertical="center"/>
    </xf>
    <xf numFmtId="0" fontId="62" fillId="0" borderId="4" xfId="4" applyFont="1" applyBorder="1">
      <alignment vertical="center"/>
    </xf>
    <xf numFmtId="0" fontId="62" fillId="0" borderId="125" xfId="4" applyFont="1" applyBorder="1" applyAlignment="1">
      <alignment horizontal="center" vertical="center"/>
    </xf>
    <xf numFmtId="0" fontId="62" fillId="0" borderId="29" xfId="4" applyFont="1" applyBorder="1">
      <alignment vertical="center"/>
    </xf>
    <xf numFmtId="0" fontId="63" fillId="0" borderId="76" xfId="4" applyFont="1" applyBorder="1">
      <alignment vertical="center"/>
    </xf>
    <xf numFmtId="0" fontId="63" fillId="0" borderId="77" xfId="4" applyFont="1" applyBorder="1">
      <alignment vertical="center"/>
    </xf>
    <xf numFmtId="0" fontId="62" fillId="0" borderId="77" xfId="4" applyFont="1" applyBorder="1">
      <alignment vertical="center"/>
    </xf>
    <xf numFmtId="0" fontId="62" fillId="0" borderId="123" xfId="4" applyFont="1" applyBorder="1" applyAlignment="1">
      <alignment horizontal="center" vertical="center"/>
    </xf>
    <xf numFmtId="0" fontId="63" fillId="0" borderId="54" xfId="4" applyFont="1" applyBorder="1">
      <alignment vertical="center"/>
    </xf>
    <xf numFmtId="0" fontId="63" fillId="0" borderId="55" xfId="4" applyFont="1" applyBorder="1">
      <alignment vertical="center"/>
    </xf>
    <xf numFmtId="0" fontId="62" fillId="0" borderId="55" xfId="4" applyFont="1" applyBorder="1">
      <alignment vertical="center"/>
    </xf>
    <xf numFmtId="0" fontId="62" fillId="0" borderId="134" xfId="4" applyFont="1" applyBorder="1">
      <alignment vertical="center"/>
    </xf>
    <xf numFmtId="178" fontId="60" fillId="5" borderId="138" xfId="4" applyNumberFormat="1" applyFont="1" applyFill="1" applyBorder="1" applyAlignment="1" applyProtection="1">
      <alignment horizontal="center" vertical="center" shrinkToFit="1"/>
      <protection locked="0"/>
    </xf>
    <xf numFmtId="178" fontId="60" fillId="5" borderId="136" xfId="4" applyNumberFormat="1" applyFont="1" applyFill="1" applyBorder="1" applyAlignment="1" applyProtection="1">
      <alignment horizontal="center" vertical="center" shrinkToFit="1"/>
      <protection locked="0"/>
    </xf>
    <xf numFmtId="178" fontId="60" fillId="5" borderId="137" xfId="4" applyNumberFormat="1" applyFont="1" applyFill="1" applyBorder="1" applyAlignment="1" applyProtection="1">
      <alignment horizontal="center" vertical="center" shrinkToFit="1"/>
      <protection locked="0"/>
    </xf>
    <xf numFmtId="178" fontId="60" fillId="5" borderId="135" xfId="4" applyNumberFormat="1" applyFont="1" applyFill="1" applyBorder="1" applyAlignment="1" applyProtection="1">
      <alignment horizontal="center" vertical="center" shrinkToFit="1"/>
      <protection locked="0"/>
    </xf>
    <xf numFmtId="178" fontId="60" fillId="5" borderId="139" xfId="4" applyNumberFormat="1" applyFont="1" applyFill="1" applyBorder="1" applyAlignment="1" applyProtection="1">
      <alignment horizontal="center" vertical="center" shrinkToFit="1"/>
      <protection locked="0"/>
    </xf>
    <xf numFmtId="178" fontId="60" fillId="5" borderId="78" xfId="4" applyNumberFormat="1" applyFont="1" applyFill="1" applyBorder="1" applyAlignment="1" applyProtection="1">
      <alignment horizontal="center" vertical="center" shrinkToFit="1"/>
      <protection locked="0"/>
    </xf>
    <xf numFmtId="178" fontId="60" fillId="5" borderId="119" xfId="4" applyNumberFormat="1" applyFont="1" applyFill="1" applyBorder="1" applyAlignment="1" applyProtection="1">
      <alignment horizontal="center" vertical="center" shrinkToFit="1"/>
      <protection locked="0"/>
    </xf>
    <xf numFmtId="178" fontId="60" fillId="5" borderId="120" xfId="4" applyNumberFormat="1" applyFont="1" applyFill="1" applyBorder="1" applyAlignment="1" applyProtection="1">
      <alignment horizontal="center" vertical="center" shrinkToFit="1"/>
      <protection locked="0"/>
    </xf>
    <xf numFmtId="178" fontId="60" fillId="5" borderId="118" xfId="4" applyNumberFormat="1" applyFont="1" applyFill="1" applyBorder="1" applyAlignment="1" applyProtection="1">
      <alignment horizontal="center" vertical="center" shrinkToFit="1"/>
      <protection locked="0"/>
    </xf>
    <xf numFmtId="178" fontId="60" fillId="5" borderId="121" xfId="4" applyNumberFormat="1" applyFont="1" applyFill="1" applyBorder="1" applyAlignment="1" applyProtection="1">
      <alignment horizontal="center" vertical="center" shrinkToFit="1"/>
      <protection locked="0"/>
    </xf>
    <xf numFmtId="178" fontId="60" fillId="5" borderId="32" xfId="4" applyNumberFormat="1" applyFont="1" applyFill="1" applyBorder="1" applyAlignment="1" applyProtection="1">
      <alignment horizontal="center" vertical="center" shrinkToFit="1"/>
      <protection locked="0"/>
    </xf>
    <xf numFmtId="178" fontId="60" fillId="5" borderId="31" xfId="4" applyNumberFormat="1" applyFont="1" applyFill="1" applyBorder="1" applyAlignment="1" applyProtection="1">
      <alignment horizontal="center" vertical="center" shrinkToFit="1"/>
      <protection locked="0"/>
    </xf>
    <xf numFmtId="178" fontId="60" fillId="0" borderId="32" xfId="4" applyNumberFormat="1" applyFont="1" applyBorder="1" applyAlignment="1">
      <alignment horizontal="center" vertical="center" shrinkToFit="1"/>
    </xf>
    <xf numFmtId="178" fontId="60" fillId="0" borderId="31" xfId="4" applyNumberFormat="1" applyFont="1" applyBorder="1" applyAlignment="1">
      <alignment horizontal="center" vertical="center" shrinkToFit="1"/>
    </xf>
    <xf numFmtId="178" fontId="60" fillId="0" borderId="11" xfId="4" applyNumberFormat="1" applyFont="1" applyBorder="1" applyAlignment="1">
      <alignment horizontal="center" vertical="center" shrinkToFit="1"/>
    </xf>
    <xf numFmtId="178" fontId="60" fillId="0" borderId="39" xfId="4" applyNumberFormat="1" applyFont="1" applyBorder="1" applyAlignment="1">
      <alignment horizontal="center" vertical="center" shrinkToFit="1"/>
    </xf>
    <xf numFmtId="178" fontId="60" fillId="0" borderId="38" xfId="4" applyNumberFormat="1" applyFont="1" applyBorder="1" applyAlignment="1">
      <alignment horizontal="center" vertical="center" shrinkToFit="1"/>
    </xf>
    <xf numFmtId="178" fontId="60" fillId="0" borderId="40" xfId="4" applyNumberFormat="1" applyFont="1" applyBorder="1" applyAlignment="1">
      <alignment horizontal="center" vertical="center" shrinkToFit="1"/>
    </xf>
    <xf numFmtId="0" fontId="63" fillId="0" borderId="0" xfId="4" applyFont="1" applyAlignment="1">
      <alignment horizontal="right" vertical="center"/>
    </xf>
    <xf numFmtId="0" fontId="61" fillId="0" borderId="0" xfId="4" applyFont="1" applyAlignment="1">
      <alignment horizontal="left" vertical="center" wrapText="1"/>
    </xf>
    <xf numFmtId="0" fontId="61" fillId="0" borderId="0" xfId="4" applyFont="1" applyAlignment="1">
      <alignment vertical="center" textRotation="90"/>
    </xf>
    <xf numFmtId="0" fontId="80" fillId="2" borderId="0" xfId="4" applyFont="1" applyFill="1" applyAlignment="1">
      <alignment horizontal="left" vertical="center"/>
    </xf>
    <xf numFmtId="0" fontId="81" fillId="2" borderId="0" xfId="4" applyFont="1" applyFill="1" applyAlignment="1">
      <alignment horizontal="center" vertical="center"/>
    </xf>
    <xf numFmtId="0" fontId="81" fillId="2" borderId="0" xfId="4" applyFont="1" applyFill="1">
      <alignment vertical="center"/>
    </xf>
    <xf numFmtId="0" fontId="81" fillId="2" borderId="0" xfId="4" applyFont="1" applyFill="1" applyAlignment="1">
      <alignment horizontal="left" vertical="center"/>
    </xf>
    <xf numFmtId="0" fontId="82" fillId="2" borderId="0" xfId="4" applyFont="1" applyFill="1">
      <alignment vertical="center"/>
    </xf>
    <xf numFmtId="0" fontId="82" fillId="2" borderId="0" xfId="4" applyFont="1" applyFill="1" applyAlignment="1">
      <alignment horizontal="left" vertical="center"/>
    </xf>
    <xf numFmtId="0" fontId="81" fillId="2" borderId="11" xfId="4" applyFont="1" applyFill="1" applyBorder="1" applyAlignment="1">
      <alignment horizontal="center" vertical="center"/>
    </xf>
    <xf numFmtId="0" fontId="83" fillId="2" borderId="49" xfId="4" applyFont="1" applyFill="1" applyBorder="1" applyAlignment="1">
      <alignment horizontal="center" vertical="center" shrinkToFit="1"/>
    </xf>
    <xf numFmtId="0" fontId="83" fillId="2" borderId="48" xfId="4" applyFont="1" applyFill="1" applyBorder="1" applyAlignment="1">
      <alignment horizontal="center" vertical="center"/>
    </xf>
    <xf numFmtId="0" fontId="81" fillId="2" borderId="0" xfId="4" applyFont="1" applyFill="1" applyAlignment="1" applyProtection="1">
      <alignment horizontal="center" vertical="center"/>
      <protection locked="0"/>
    </xf>
    <xf numFmtId="0" fontId="81" fillId="5" borderId="11" xfId="4" applyFont="1" applyFill="1" applyBorder="1" applyAlignment="1" applyProtection="1">
      <alignment horizontal="center" vertical="center"/>
      <protection locked="0"/>
    </xf>
    <xf numFmtId="0" fontId="81" fillId="5" borderId="0" xfId="4" applyFont="1" applyFill="1" applyAlignment="1" applyProtection="1">
      <alignment horizontal="center" vertical="center"/>
      <protection locked="0"/>
    </xf>
    <xf numFmtId="20" fontId="81" fillId="5" borderId="11" xfId="4" applyNumberFormat="1" applyFont="1" applyFill="1" applyBorder="1" applyAlignment="1" applyProtection="1">
      <alignment horizontal="center" vertical="center"/>
      <protection locked="0"/>
    </xf>
    <xf numFmtId="0" fontId="81" fillId="2" borderId="0" xfId="4" applyFont="1" applyFill="1" applyAlignment="1" applyProtection="1">
      <alignment horizontal="right" vertical="center"/>
      <protection locked="0"/>
    </xf>
    <xf numFmtId="0" fontId="81" fillId="2" borderId="0" xfId="4" applyFont="1" applyFill="1" applyProtection="1">
      <alignment vertical="center"/>
      <protection locked="0"/>
    </xf>
    <xf numFmtId="20" fontId="81" fillId="2" borderId="11" xfId="4" applyNumberFormat="1" applyFont="1" applyFill="1" applyBorder="1" applyAlignment="1">
      <alignment horizontal="center" vertical="center"/>
    </xf>
    <xf numFmtId="177" fontId="81" fillId="2" borderId="11" xfId="4" applyNumberFormat="1" applyFont="1" applyFill="1" applyBorder="1" applyAlignment="1">
      <alignment horizontal="center" vertical="center"/>
    </xf>
    <xf numFmtId="0" fontId="81" fillId="2" borderId="0" xfId="4" applyFont="1" applyFill="1" applyAlignment="1">
      <alignment horizontal="right" vertical="center"/>
    </xf>
    <xf numFmtId="0" fontId="81" fillId="5" borderId="11" xfId="4" applyFont="1" applyFill="1" applyBorder="1" applyAlignment="1" applyProtection="1">
      <alignment horizontal="left" vertical="center"/>
      <protection locked="0"/>
    </xf>
    <xf numFmtId="20" fontId="81" fillId="2" borderId="11" xfId="4" applyNumberFormat="1" applyFont="1" applyFill="1" applyBorder="1" applyAlignment="1" applyProtection="1">
      <alignment horizontal="center" vertical="center"/>
      <protection locked="0"/>
    </xf>
    <xf numFmtId="0" fontId="81" fillId="2" borderId="11" xfId="4" applyFont="1" applyFill="1" applyBorder="1" applyAlignment="1" applyProtection="1">
      <alignment horizontal="center" vertical="center"/>
      <protection locked="0"/>
    </xf>
    <xf numFmtId="0" fontId="84" fillId="5" borderId="49" xfId="4" applyFont="1" applyFill="1" applyBorder="1" applyAlignment="1" applyProtection="1">
      <alignment horizontal="center" vertical="center"/>
      <protection locked="0"/>
    </xf>
    <xf numFmtId="0" fontId="84" fillId="5" borderId="28" xfId="4" applyFont="1" applyFill="1" applyBorder="1" applyAlignment="1" applyProtection="1">
      <alignment horizontal="center" vertical="center"/>
      <protection locked="0"/>
    </xf>
    <xf numFmtId="0" fontId="84" fillId="5" borderId="48" xfId="4" applyFont="1" applyFill="1" applyBorder="1" applyAlignment="1" applyProtection="1">
      <alignment horizontal="center" vertical="center"/>
      <protection locked="0"/>
    </xf>
    <xf numFmtId="0" fontId="63" fillId="0" borderId="9" xfId="4" applyFont="1" applyBorder="1">
      <alignment vertical="center"/>
    </xf>
    <xf numFmtId="0" fontId="1" fillId="2" borderId="0" xfId="4" applyFill="1">
      <alignment vertical="center"/>
    </xf>
    <xf numFmtId="0" fontId="61" fillId="2" borderId="0" xfId="4" applyFont="1" applyFill="1" applyAlignment="1">
      <alignment horizontal="left" vertical="center"/>
    </xf>
    <xf numFmtId="0" fontId="59" fillId="2" borderId="0" xfId="4" applyFont="1" applyFill="1" applyAlignment="1">
      <alignment horizontal="left" vertical="center"/>
    </xf>
    <xf numFmtId="0" fontId="61" fillId="2" borderId="0" xfId="4" applyFont="1" applyFill="1">
      <alignment vertical="center"/>
    </xf>
    <xf numFmtId="0" fontId="61" fillId="5" borderId="11" xfId="4" applyFont="1" applyFill="1" applyBorder="1" applyAlignment="1">
      <alignment horizontal="left" vertical="center"/>
    </xf>
    <xf numFmtId="0" fontId="61" fillId="3" borderId="11" xfId="4" applyFont="1" applyFill="1" applyBorder="1" applyAlignment="1">
      <alignment horizontal="left" vertical="center"/>
    </xf>
    <xf numFmtId="0" fontId="64" fillId="2" borderId="0" xfId="4" applyFont="1" applyFill="1" applyAlignment="1">
      <alignment horizontal="left" vertical="center"/>
    </xf>
    <xf numFmtId="0" fontId="61" fillId="2" borderId="0" xfId="4" applyFont="1" applyFill="1" applyAlignment="1">
      <alignment horizontal="center" vertical="center"/>
    </xf>
    <xf numFmtId="0" fontId="61" fillId="2" borderId="11" xfId="4" applyFont="1" applyFill="1" applyBorder="1" applyAlignment="1">
      <alignment horizontal="center" vertical="center"/>
    </xf>
    <xf numFmtId="0" fontId="61" fillId="2" borderId="11" xfId="4" applyFont="1" applyFill="1" applyBorder="1" applyAlignment="1">
      <alignment horizontal="left" vertical="center"/>
    </xf>
    <xf numFmtId="0" fontId="65" fillId="2" borderId="0" xfId="4" applyFont="1" applyFill="1">
      <alignment vertical="center"/>
    </xf>
    <xf numFmtId="0" fontId="65" fillId="2" borderId="0" xfId="4" applyFont="1" applyFill="1" applyAlignment="1">
      <alignment horizontal="left" vertical="center"/>
    </xf>
    <xf numFmtId="0" fontId="67" fillId="2" borderId="0" xfId="4" applyFont="1" applyFill="1">
      <alignment vertical="center"/>
    </xf>
    <xf numFmtId="0" fontId="65" fillId="2" borderId="0" xfId="4" applyFont="1" applyFill="1" applyAlignment="1">
      <alignment vertical="center" shrinkToFit="1"/>
    </xf>
    <xf numFmtId="0" fontId="61" fillId="2" borderId="0" xfId="4" applyFont="1" applyFill="1" applyAlignment="1">
      <alignment vertical="center" wrapText="1"/>
    </xf>
    <xf numFmtId="0" fontId="61" fillId="6" borderId="0" xfId="4" applyFont="1" applyFill="1" applyAlignment="1">
      <alignment vertical="center" wrapText="1"/>
    </xf>
    <xf numFmtId="0" fontId="60" fillId="2" borderId="0" xfId="4" applyFont="1" applyFill="1" applyAlignment="1"/>
    <xf numFmtId="0" fontId="60" fillId="2" borderId="0" xfId="4" applyFont="1" applyFill="1">
      <alignment vertical="center"/>
    </xf>
    <xf numFmtId="0" fontId="60" fillId="2" borderId="0" xfId="4" applyFont="1" applyFill="1" applyAlignment="1">
      <alignment vertical="center" wrapText="1"/>
    </xf>
    <xf numFmtId="0" fontId="60" fillId="2" borderId="0" xfId="4" applyFont="1" applyFill="1" applyAlignment="1">
      <alignment horizontal="justify" vertical="center" wrapText="1"/>
    </xf>
    <xf numFmtId="0" fontId="85" fillId="2" borderId="0" xfId="4" applyFont="1" applyFill="1">
      <alignment vertical="center"/>
    </xf>
    <xf numFmtId="0" fontId="56" fillId="2" borderId="11" xfId="4" applyFont="1" applyFill="1" applyBorder="1" applyAlignment="1">
      <alignment horizontal="center" vertical="center"/>
    </xf>
    <xf numFmtId="0" fontId="56" fillId="2" borderId="11" xfId="4" applyFont="1" applyFill="1" applyBorder="1">
      <alignment vertical="center"/>
    </xf>
    <xf numFmtId="0" fontId="56" fillId="2" borderId="11" xfId="4" applyFont="1" applyFill="1" applyBorder="1" applyAlignment="1">
      <alignment vertical="center" shrinkToFit="1"/>
    </xf>
    <xf numFmtId="0" fontId="85" fillId="2" borderId="51" xfId="4" applyFont="1" applyFill="1" applyBorder="1" applyAlignment="1">
      <alignment horizontal="center" vertical="center"/>
    </xf>
    <xf numFmtId="0" fontId="84" fillId="2" borderId="156" xfId="4" applyFont="1" applyFill="1" applyBorder="1" applyAlignment="1">
      <alignment horizontal="center" vertical="center"/>
    </xf>
    <xf numFmtId="0" fontId="84" fillId="2" borderId="157" xfId="4" applyFont="1" applyFill="1" applyBorder="1" applyAlignment="1">
      <alignment horizontal="center" vertical="center"/>
    </xf>
    <xf numFmtId="0" fontId="84" fillId="2" borderId="158" xfId="4" applyFont="1" applyFill="1" applyBorder="1" applyAlignment="1">
      <alignment horizontal="center" vertical="center"/>
    </xf>
    <xf numFmtId="0" fontId="81" fillId="2" borderId="159" xfId="4" applyFont="1" applyFill="1" applyBorder="1" applyAlignment="1">
      <alignment vertical="center" shrinkToFit="1"/>
    </xf>
    <xf numFmtId="0" fontId="81" fillId="2" borderId="45" xfId="4" applyFont="1" applyFill="1" applyBorder="1" applyAlignment="1">
      <alignment vertical="center" shrinkToFit="1"/>
    </xf>
    <xf numFmtId="0" fontId="81" fillId="2" borderId="11" xfId="4" applyFont="1" applyFill="1" applyBorder="1" applyAlignment="1">
      <alignment vertical="center" shrinkToFit="1"/>
    </xf>
    <xf numFmtId="0" fontId="81" fillId="2" borderId="32" xfId="4" applyFont="1" applyFill="1" applyBorder="1" applyAlignment="1">
      <alignment vertical="center" shrinkToFit="1"/>
    </xf>
    <xf numFmtId="0" fontId="81" fillId="2" borderId="7" xfId="4" applyFont="1" applyFill="1" applyBorder="1" applyAlignment="1">
      <alignment vertical="center" shrinkToFit="1"/>
    </xf>
    <xf numFmtId="0" fontId="85" fillId="2" borderId="41" xfId="4" applyFont="1" applyFill="1" applyBorder="1">
      <alignment vertical="center"/>
    </xf>
    <xf numFmtId="0" fontId="85" fillId="2" borderId="38" xfId="4" applyFont="1" applyFill="1" applyBorder="1">
      <alignment vertical="center"/>
    </xf>
    <xf numFmtId="0" fontId="85" fillId="2" borderId="40" xfId="4" applyFont="1" applyFill="1" applyBorder="1">
      <alignment vertical="center"/>
    </xf>
    <xf numFmtId="0" fontId="41" fillId="2" borderId="49"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11" xfId="0" applyFont="1" applyFill="1" applyBorder="1" applyAlignment="1">
      <alignment horizontal="left" vertical="center" wrapText="1"/>
    </xf>
    <xf numFmtId="0" fontId="41" fillId="2" borderId="11" xfId="0" applyFont="1" applyFill="1" applyBorder="1" applyAlignment="1">
      <alignment horizontal="center" vertical="center"/>
    </xf>
    <xf numFmtId="0" fontId="41" fillId="2" borderId="48" xfId="0" applyFont="1" applyFill="1" applyBorder="1" applyAlignment="1">
      <alignment horizontal="center" vertical="center"/>
    </xf>
    <xf numFmtId="0" fontId="41" fillId="0" borderId="5" xfId="0" applyFont="1" applyBorder="1" applyAlignment="1">
      <alignment horizontal="left" vertical="center"/>
    </xf>
    <xf numFmtId="0" fontId="41" fillId="0" borderId="0" xfId="0" applyFont="1" applyAlignment="1">
      <alignment horizontal="left" vertical="center"/>
    </xf>
    <xf numFmtId="0" fontId="41" fillId="0" borderId="3" xfId="0" applyFont="1" applyBorder="1" applyAlignment="1">
      <alignment horizontal="left" vertical="center"/>
    </xf>
    <xf numFmtId="0" fontId="41" fillId="0" borderId="49" xfId="0" applyFont="1" applyBorder="1" applyAlignment="1">
      <alignment horizontal="center" vertical="center"/>
    </xf>
    <xf numFmtId="0" fontId="41" fillId="0" borderId="48" xfId="0" applyFont="1" applyBorder="1" applyAlignment="1">
      <alignment horizontal="center" vertical="center"/>
    </xf>
    <xf numFmtId="0" fontId="41" fillId="0" borderId="8" xfId="0" applyFont="1" applyBorder="1" applyAlignment="1">
      <alignment horizontal="left" vertical="center" wrapTex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9" xfId="0" applyFont="1" applyBorder="1" applyAlignment="1">
      <alignment horizontal="left" vertical="center" wrapText="1"/>
    </xf>
    <xf numFmtId="0" fontId="41" fillId="0" borderId="4" xfId="0" applyFont="1" applyBorder="1" applyAlignment="1">
      <alignment horizontal="left" vertical="center" wrapText="1"/>
    </xf>
    <xf numFmtId="0" fontId="41" fillId="0" borderId="10" xfId="0" applyFont="1" applyBorder="1" applyAlignment="1">
      <alignment horizontal="left" vertical="center" wrapText="1"/>
    </xf>
    <xf numFmtId="0" fontId="41" fillId="0" borderId="8" xfId="0" applyFont="1" applyBorder="1" applyAlignment="1">
      <alignment horizontal="center"/>
    </xf>
    <xf numFmtId="0" fontId="41" fillId="0" borderId="1" xfId="0" applyFont="1" applyBorder="1" applyAlignment="1">
      <alignment horizontal="center"/>
    </xf>
    <xf numFmtId="0" fontId="41" fillId="0" borderId="2" xfId="0" applyFont="1" applyBorder="1" applyAlignment="1">
      <alignment horizontal="center"/>
    </xf>
    <xf numFmtId="0" fontId="41" fillId="0" borderId="9" xfId="0" applyFont="1" applyBorder="1" applyAlignment="1">
      <alignment horizontal="center"/>
    </xf>
    <xf numFmtId="0" fontId="41" fillId="0" borderId="4" xfId="0" applyFont="1" applyBorder="1" applyAlignment="1">
      <alignment horizontal="center"/>
    </xf>
    <xf numFmtId="0" fontId="41" fillId="0" borderId="10" xfId="0" applyFont="1" applyBorder="1" applyAlignment="1">
      <alignment horizontal="center"/>
    </xf>
    <xf numFmtId="0" fontId="41" fillId="0" borderId="8"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0" xfId="0" applyFont="1" applyBorder="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41" fillId="0" borderId="30"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2" borderId="8" xfId="0" applyFont="1" applyFill="1" applyBorder="1" applyAlignment="1">
      <alignment horizontal="left" vertical="center" wrapText="1"/>
    </xf>
    <xf numFmtId="0" fontId="41" fillId="2" borderId="1" xfId="0" applyFont="1" applyFill="1" applyBorder="1" applyAlignment="1">
      <alignment horizontal="left" vertical="center" wrapText="1"/>
    </xf>
    <xf numFmtId="0" fontId="41" fillId="2" borderId="2" xfId="0"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41" fillId="2" borderId="8" xfId="0" applyFont="1" applyFill="1" applyBorder="1" applyAlignment="1">
      <alignment horizontal="center" vertical="center"/>
    </xf>
    <xf numFmtId="0" fontId="41" fillId="2" borderId="5" xfId="0" applyFont="1" applyFill="1" applyBorder="1" applyAlignment="1">
      <alignment horizontal="center" vertical="center"/>
    </xf>
    <xf numFmtId="0" fontId="71" fillId="0" borderId="30" xfId="0" applyFont="1" applyBorder="1" applyAlignment="1">
      <alignment horizontal="left" vertical="center" wrapText="1"/>
    </xf>
    <xf numFmtId="0" fontId="71" fillId="0" borderId="6" xfId="0" applyFont="1" applyBorder="1" applyAlignment="1">
      <alignment horizontal="left" vertical="center" wrapText="1"/>
    </xf>
    <xf numFmtId="0" fontId="71" fillId="0" borderId="7" xfId="0" applyFont="1" applyBorder="1" applyAlignment="1">
      <alignment horizontal="left" vertical="center" wrapText="1"/>
    </xf>
    <xf numFmtId="0" fontId="72" fillId="0" borderId="11" xfId="0" applyFont="1" applyBorder="1" applyAlignment="1">
      <alignment horizontal="center" vertical="center"/>
    </xf>
    <xf numFmtId="0" fontId="52" fillId="0" borderId="8" xfId="0" applyFont="1" applyBorder="1" applyAlignment="1">
      <alignment horizontal="left"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52" fillId="0" borderId="9" xfId="0" applyFont="1" applyBorder="1" applyAlignment="1">
      <alignment horizontal="left" vertical="center" wrapText="1"/>
    </xf>
    <xf numFmtId="0" fontId="52" fillId="0" borderId="4" xfId="0" applyFont="1" applyBorder="1" applyAlignment="1">
      <alignment horizontal="left" vertical="center" wrapText="1"/>
    </xf>
    <xf numFmtId="0" fontId="52" fillId="0" borderId="10" xfId="0" applyFont="1" applyBorder="1" applyAlignment="1">
      <alignment horizontal="left" vertical="center" wrapText="1"/>
    </xf>
    <xf numFmtId="0" fontId="71" fillId="0" borderId="49" xfId="0" applyFont="1" applyBorder="1" applyAlignment="1">
      <alignment horizontal="center" vertical="center"/>
    </xf>
    <xf numFmtId="0" fontId="71" fillId="0" borderId="28" xfId="0" applyFont="1" applyBorder="1" applyAlignment="1">
      <alignment horizontal="center" vertical="center"/>
    </xf>
    <xf numFmtId="0" fontId="71" fillId="0" borderId="48" xfId="0" applyFont="1" applyBorder="1" applyAlignment="1">
      <alignment horizontal="center" vertical="center"/>
    </xf>
    <xf numFmtId="0" fontId="71" fillId="0" borderId="11" xfId="0" applyFont="1" applyBorder="1" applyAlignment="1">
      <alignment vertical="center" wrapText="1"/>
    </xf>
    <xf numFmtId="0" fontId="71" fillId="0" borderId="11" xfId="0" applyFont="1" applyBorder="1" applyAlignment="1">
      <alignment horizontal="center" vertical="center"/>
    </xf>
    <xf numFmtId="0" fontId="41" fillId="0" borderId="9" xfId="0" applyFont="1" applyBorder="1" applyAlignment="1">
      <alignment horizontal="center" vertical="center"/>
    </xf>
    <xf numFmtId="0" fontId="41" fillId="0" borderId="4" xfId="0" applyFont="1" applyBorder="1" applyAlignment="1">
      <alignment horizontal="center" vertical="center"/>
    </xf>
    <xf numFmtId="0" fontId="41" fillId="0" borderId="10" xfId="0" applyFont="1" applyBorder="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1" fillId="0" borderId="28" xfId="0" applyFont="1" applyBorder="1" applyAlignment="1">
      <alignment horizontal="center" vertical="center"/>
    </xf>
    <xf numFmtId="0" fontId="41" fillId="0" borderId="49"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0" xfId="0" applyFont="1" applyAlignment="1">
      <alignment horizontal="left" vertical="center" wrapText="1"/>
    </xf>
    <xf numFmtId="0" fontId="41" fillId="0" borderId="8" xfId="0" applyFont="1" applyBorder="1" applyAlignment="1">
      <alignment vertical="center" wrapText="1"/>
    </xf>
    <xf numFmtId="0" fontId="41" fillId="0" borderId="1" xfId="0" applyFont="1" applyBorder="1" applyAlignment="1">
      <alignment vertical="center" wrapText="1"/>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41" fillId="0" borderId="11" xfId="0" applyFont="1" applyBorder="1" applyAlignment="1">
      <alignment vertical="center"/>
    </xf>
    <xf numFmtId="0" fontId="41" fillId="2" borderId="9" xfId="0" applyFont="1" applyFill="1" applyBorder="1" applyAlignment="1">
      <alignment horizontal="center" vertical="center"/>
    </xf>
    <xf numFmtId="0" fontId="48" fillId="0" borderId="11" xfId="0" applyFont="1" applyBorder="1" applyAlignment="1">
      <alignment horizontal="left" vertical="center" wrapText="1"/>
    </xf>
    <xf numFmtId="0" fontId="41" fillId="0" borderId="11" xfId="0" applyFont="1" applyBorder="1" applyAlignment="1">
      <alignment horizontal="left" vertical="center" wrapText="1"/>
    </xf>
    <xf numFmtId="0" fontId="52" fillId="0" borderId="8"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9" xfId="0" applyFont="1" applyBorder="1" applyAlignment="1">
      <alignment horizontal="center" vertical="center"/>
    </xf>
    <xf numFmtId="0" fontId="52" fillId="0" borderId="4" xfId="0" applyFont="1" applyBorder="1" applyAlignment="1">
      <alignment horizontal="center" vertical="center"/>
    </xf>
    <xf numFmtId="0" fontId="52" fillId="0" borderId="10" xfId="0" applyFont="1" applyBorder="1" applyAlignment="1">
      <alignment horizontal="center" vertical="center"/>
    </xf>
    <xf numFmtId="0" fontId="52" fillId="0" borderId="0" xfId="0" applyFont="1" applyAlignment="1">
      <alignment horizontal="left" vertical="center" wrapText="1"/>
    </xf>
    <xf numFmtId="0" fontId="52" fillId="0" borderId="3" xfId="0" applyFont="1" applyBorder="1" applyAlignment="1">
      <alignment horizontal="left" vertical="center" wrapText="1"/>
    </xf>
    <xf numFmtId="0" fontId="52" fillId="0" borderId="5" xfId="0" applyFont="1" applyBorder="1" applyAlignment="1">
      <alignment horizontal="right" vertical="top" wrapText="1"/>
    </xf>
    <xf numFmtId="0" fontId="52" fillId="0" borderId="9" xfId="0" applyFont="1" applyBorder="1" applyAlignment="1">
      <alignment horizontal="right" vertical="top" wrapText="1"/>
    </xf>
    <xf numFmtId="0" fontId="52" fillId="0" borderId="8" xfId="0" applyFont="1" applyBorder="1" applyAlignment="1">
      <alignment vertical="center" wrapText="1"/>
    </xf>
    <xf numFmtId="0" fontId="52" fillId="0" borderId="1" xfId="0" applyFont="1" applyBorder="1" applyAlignment="1">
      <alignment vertical="center" wrapText="1"/>
    </xf>
    <xf numFmtId="0" fontId="52" fillId="0" borderId="11" xfId="0" applyFont="1" applyBorder="1" applyAlignment="1">
      <alignment horizontal="center" vertical="center" wrapText="1"/>
    </xf>
    <xf numFmtId="0" fontId="41" fillId="0" borderId="8"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0" xfId="0" applyFont="1" applyAlignment="1">
      <alignment horizontal="left" vertical="top" wrapText="1"/>
    </xf>
    <xf numFmtId="0" fontId="41" fillId="0" borderId="3" xfId="0" applyFont="1" applyBorder="1" applyAlignment="1">
      <alignment horizontal="left" vertical="top" wrapText="1"/>
    </xf>
    <xf numFmtId="0" fontId="17" fillId="0" borderId="11" xfId="0" applyFont="1" applyBorder="1" applyAlignment="1">
      <alignment horizontal="left" vertical="center" wrapText="1"/>
    </xf>
    <xf numFmtId="0" fontId="41" fillId="0" borderId="5" xfId="0" applyFont="1" applyBorder="1" applyAlignment="1">
      <alignment horizontal="left" vertical="center" wrapText="1"/>
    </xf>
    <xf numFmtId="0" fontId="41" fillId="0" borderId="3" xfId="0" applyFont="1" applyBorder="1" applyAlignment="1">
      <alignment horizontal="left" vertical="center" wrapText="1"/>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3" xfId="0" applyFont="1" applyBorder="1" applyAlignment="1">
      <alignment horizontal="center" vertical="center"/>
    </xf>
    <xf numFmtId="0" fontId="30" fillId="0" borderId="3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52" fillId="0" borderId="30"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53" xfId="0" applyFont="1" applyBorder="1" applyAlignment="1">
      <alignment horizontal="center" vertical="center"/>
    </xf>
    <xf numFmtId="0" fontId="41" fillId="0" borderId="8" xfId="0" applyFont="1" applyBorder="1" applyAlignment="1">
      <alignment horizontal="center" wrapText="1"/>
    </xf>
    <xf numFmtId="0" fontId="41" fillId="0" borderId="1" xfId="0" applyFont="1" applyBorder="1" applyAlignment="1">
      <alignment horizontal="center" wrapText="1"/>
    </xf>
    <xf numFmtId="0" fontId="41" fillId="0" borderId="2" xfId="0" applyFont="1" applyBorder="1" applyAlignment="1">
      <alignment horizontal="center" wrapText="1"/>
    </xf>
    <xf numFmtId="0" fontId="41" fillId="0" borderId="9" xfId="0" applyFont="1" applyBorder="1" applyAlignment="1">
      <alignment horizontal="center" wrapText="1"/>
    </xf>
    <xf numFmtId="0" fontId="41" fillId="0" borderId="4" xfId="0" applyFont="1" applyBorder="1" applyAlignment="1">
      <alignment horizontal="center" wrapText="1"/>
    </xf>
    <xf numFmtId="0" fontId="41" fillId="0" borderId="10" xfId="0" applyFont="1" applyBorder="1" applyAlignment="1">
      <alignment horizontal="center" wrapText="1"/>
    </xf>
    <xf numFmtId="0" fontId="41" fillId="0" borderId="11" xfId="0" applyFont="1" applyBorder="1" applyAlignment="1">
      <alignment horizontal="center" wrapText="1"/>
    </xf>
    <xf numFmtId="0" fontId="23" fillId="0" borderId="49" xfId="0" applyFont="1" applyBorder="1" applyAlignment="1">
      <alignment horizontal="center" vertical="center"/>
    </xf>
    <xf numFmtId="0" fontId="23" fillId="0" borderId="28" xfId="0" applyFont="1" applyBorder="1" applyAlignment="1">
      <alignment horizontal="center" vertical="center"/>
    </xf>
    <xf numFmtId="0" fontId="23" fillId="0" borderId="48" xfId="0" applyFont="1" applyBorder="1" applyAlignment="1">
      <alignment horizontal="center" vertical="center"/>
    </xf>
    <xf numFmtId="0" fontId="41" fillId="0" borderId="11"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8" fillId="0" borderId="4" xfId="0" applyFont="1" applyBorder="1" applyAlignment="1">
      <alignment horizontal="center" vertical="center"/>
    </xf>
    <xf numFmtId="0" fontId="38" fillId="0" borderId="10" xfId="0" applyFont="1" applyBorder="1" applyAlignment="1">
      <alignment horizontal="center" vertical="center"/>
    </xf>
    <xf numFmtId="0" fontId="44" fillId="0" borderId="4" xfId="0" applyFont="1" applyBorder="1" applyAlignment="1">
      <alignment horizontal="left" vertical="center"/>
    </xf>
    <xf numFmtId="0" fontId="44" fillId="0" borderId="10" xfId="0" applyFont="1" applyBorder="1" applyAlignment="1">
      <alignment horizontal="left" vertical="center"/>
    </xf>
    <xf numFmtId="0" fontId="41" fillId="0" borderId="8" xfId="0" applyFont="1" applyBorder="1" applyAlignment="1">
      <alignment vertical="center"/>
    </xf>
    <xf numFmtId="0" fontId="41" fillId="0" borderId="1" xfId="0" applyFont="1" applyBorder="1" applyAlignment="1">
      <alignment vertical="center"/>
    </xf>
    <xf numFmtId="0" fontId="41" fillId="0" borderId="2" xfId="0" applyFont="1" applyBorder="1" applyAlignment="1">
      <alignment vertical="center"/>
    </xf>
    <xf numFmtId="0" fontId="41" fillId="0" borderId="5" xfId="0" applyFont="1" applyBorder="1" applyAlignment="1">
      <alignment vertical="center"/>
    </xf>
    <xf numFmtId="0" fontId="41" fillId="0" borderId="0" xfId="0" applyFont="1" applyAlignment="1">
      <alignment vertical="center"/>
    </xf>
    <xf numFmtId="0" fontId="41" fillId="0" borderId="3" xfId="0" applyFont="1" applyBorder="1" applyAlignment="1">
      <alignment vertical="center"/>
    </xf>
    <xf numFmtId="0" fontId="41" fillId="0" borderId="9" xfId="0" applyFont="1" applyBorder="1" applyAlignment="1">
      <alignment vertical="center"/>
    </xf>
    <xf numFmtId="0" fontId="41" fillId="0" borderId="4" xfId="0" applyFont="1" applyBorder="1" applyAlignment="1">
      <alignment vertical="center"/>
    </xf>
    <xf numFmtId="0" fontId="41" fillId="0" borderId="10" xfId="0" applyFont="1" applyBorder="1" applyAlignment="1">
      <alignment vertical="center"/>
    </xf>
    <xf numFmtId="0" fontId="52" fillId="0" borderId="30" xfId="0" applyFont="1" applyBorder="1" applyAlignment="1">
      <alignment vertical="center"/>
    </xf>
    <xf numFmtId="0" fontId="52" fillId="0" borderId="6" xfId="0" applyFont="1" applyBorder="1" applyAlignment="1">
      <alignment vertical="center"/>
    </xf>
    <xf numFmtId="0" fontId="52" fillId="0" borderId="7" xfId="0" applyFont="1" applyBorder="1" applyAlignment="1">
      <alignment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41" fillId="0" borderId="8" xfId="0" applyFont="1" applyBorder="1" applyAlignment="1">
      <alignment horizontal="left"/>
    </xf>
    <xf numFmtId="0" fontId="41" fillId="0" borderId="1" xfId="0" applyFont="1" applyBorder="1" applyAlignment="1">
      <alignment horizontal="left"/>
    </xf>
    <xf numFmtId="0" fontId="41" fillId="0" borderId="2" xfId="0" applyFont="1" applyBorder="1" applyAlignment="1">
      <alignment horizontal="left"/>
    </xf>
    <xf numFmtId="0" fontId="41" fillId="0" borderId="9" xfId="0" applyFont="1" applyBorder="1" applyAlignment="1">
      <alignment horizontal="left"/>
    </xf>
    <xf numFmtId="0" fontId="41" fillId="0" borderId="4" xfId="0" applyFont="1" applyBorder="1" applyAlignment="1">
      <alignment horizontal="left"/>
    </xf>
    <xf numFmtId="0" fontId="41" fillId="0" borderId="10" xfId="0" applyFont="1" applyBorder="1" applyAlignment="1">
      <alignment horizontal="left"/>
    </xf>
    <xf numFmtId="0" fontId="41" fillId="0" borderId="8" xfId="0" applyFont="1" applyBorder="1" applyAlignment="1">
      <alignment horizontal="left" vertical="top" wrapText="1"/>
    </xf>
    <xf numFmtId="0" fontId="41" fillId="0" borderId="1" xfId="0" applyFont="1" applyBorder="1" applyAlignment="1">
      <alignment horizontal="left" vertical="top" wrapText="1"/>
    </xf>
    <xf numFmtId="0" fontId="41" fillId="0" borderId="2" xfId="0" applyFont="1" applyBorder="1" applyAlignment="1">
      <alignment horizontal="left" vertical="top" wrapText="1"/>
    </xf>
    <xf numFmtId="0" fontId="41" fillId="0" borderId="5" xfId="0" applyFont="1" applyBorder="1" applyAlignment="1">
      <alignment horizontal="center"/>
    </xf>
    <xf numFmtId="0" fontId="41" fillId="0" borderId="0" xfId="0" applyFont="1" applyAlignment="1">
      <alignment horizontal="center"/>
    </xf>
    <xf numFmtId="0" fontId="41" fillId="0" borderId="3" xfId="0" applyFont="1" applyBorder="1" applyAlignment="1">
      <alignment horizontal="center"/>
    </xf>
    <xf numFmtId="0" fontId="52" fillId="0" borderId="30" xfId="0" applyFont="1" applyBorder="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41" fillId="0" borderId="11" xfId="0" applyFont="1" applyBorder="1" applyAlignment="1">
      <alignment horizontal="center"/>
    </xf>
    <xf numFmtId="0" fontId="41" fillId="0" borderId="5" xfId="0" applyFont="1" applyBorder="1" applyAlignment="1">
      <alignment horizontal="left" vertical="top" wrapText="1"/>
    </xf>
    <xf numFmtId="0" fontId="41" fillId="0" borderId="9" xfId="0" applyFont="1" applyBorder="1" applyAlignment="1">
      <alignment horizontal="left" vertical="top" wrapText="1"/>
    </xf>
    <xf numFmtId="0" fontId="41" fillId="0" borderId="4" xfId="0" applyFont="1" applyBorder="1" applyAlignment="1">
      <alignment horizontal="left" vertical="top" wrapText="1"/>
    </xf>
    <xf numFmtId="0" fontId="41" fillId="0" borderId="10" xfId="0" applyFont="1" applyBorder="1" applyAlignment="1">
      <alignment horizontal="left" vertical="top"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9" xfId="0" applyFont="1" applyBorder="1" applyAlignment="1">
      <alignment horizontal="center"/>
    </xf>
    <xf numFmtId="0" fontId="18" fillId="0" borderId="4" xfId="0" applyFont="1" applyBorder="1" applyAlignment="1">
      <alignment horizontal="center"/>
    </xf>
    <xf numFmtId="0" fontId="18" fillId="0" borderId="10" xfId="0" applyFont="1" applyBorder="1" applyAlignment="1">
      <alignment horizontal="center"/>
    </xf>
    <xf numFmtId="0" fontId="52" fillId="0" borderId="5" xfId="0" applyFont="1" applyBorder="1" applyAlignment="1">
      <alignment horizontal="center" vertical="center"/>
    </xf>
    <xf numFmtId="0" fontId="52" fillId="0" borderId="0" xfId="0" applyFont="1" applyAlignment="1">
      <alignment horizontal="center" vertical="center"/>
    </xf>
    <xf numFmtId="0" fontId="52" fillId="0" borderId="3" xfId="0" applyFont="1" applyBorder="1" applyAlignment="1">
      <alignment horizontal="center" vertical="center"/>
    </xf>
    <xf numFmtId="0" fontId="41" fillId="0" borderId="30" xfId="0" applyFont="1" applyBorder="1" applyAlignment="1">
      <alignment vertical="center" wrapText="1"/>
    </xf>
    <xf numFmtId="0" fontId="41" fillId="0" borderId="6" xfId="0" applyFont="1" applyBorder="1" applyAlignment="1">
      <alignment vertical="center" wrapText="1"/>
    </xf>
    <xf numFmtId="0" fontId="41" fillId="0" borderId="7" xfId="0" applyFont="1" applyBorder="1" applyAlignment="1">
      <alignment vertical="center" wrapText="1"/>
    </xf>
    <xf numFmtId="0" fontId="18" fillId="0" borderId="11" xfId="0" applyFont="1" applyBorder="1" applyAlignment="1">
      <alignment horizontal="center"/>
    </xf>
    <xf numFmtId="0" fontId="17" fillId="0" borderId="3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44" fillId="0" borderId="9" xfId="0" applyFont="1" applyBorder="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9" xfId="0" applyFont="1" applyBorder="1" applyAlignment="1">
      <alignment horizontal="left" vertical="center"/>
    </xf>
    <xf numFmtId="0" fontId="41" fillId="0" borderId="4"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vertical="center" wrapText="1"/>
    </xf>
    <xf numFmtId="0" fontId="41" fillId="0" borderId="30" xfId="0" applyFont="1" applyBorder="1" applyAlignment="1">
      <alignment horizontal="center" wrapText="1"/>
    </xf>
    <xf numFmtId="0" fontId="41" fillId="0" borderId="6" xfId="0" applyFont="1" applyBorder="1" applyAlignment="1">
      <alignment horizontal="center" wrapText="1"/>
    </xf>
    <xf numFmtId="0" fontId="41" fillId="0" borderId="7" xfId="0" applyFont="1" applyBorder="1" applyAlignment="1">
      <alignment horizontal="center" wrapText="1"/>
    </xf>
    <xf numFmtId="0" fontId="41" fillId="0" borderId="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0"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54"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0" fillId="0" borderId="0" xfId="0" applyAlignment="1">
      <alignment horizontal="center" vertical="center"/>
    </xf>
    <xf numFmtId="0" fontId="35" fillId="0" borderId="0" xfId="0" applyFont="1" applyAlignment="1">
      <alignment horizontal="left" vertical="center" wrapText="1"/>
    </xf>
    <xf numFmtId="0" fontId="14" fillId="0" borderId="8"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0" xfId="0" applyFont="1" applyBorder="1" applyAlignment="1">
      <alignment horizontal="center" vertical="center" textRotation="255"/>
    </xf>
    <xf numFmtId="0" fontId="43" fillId="0" borderId="11"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40" fillId="0" borderId="9" xfId="0" applyFont="1" applyBorder="1" applyAlignment="1">
      <alignment horizontal="center" vertical="center"/>
    </xf>
    <xf numFmtId="0" fontId="40" fillId="0" borderId="4" xfId="0" applyFont="1" applyBorder="1" applyAlignment="1">
      <alignment horizontal="center" vertical="center"/>
    </xf>
    <xf numFmtId="0" fontId="40" fillId="0" borderId="10" xfId="0" applyFont="1" applyBorder="1" applyAlignment="1">
      <alignment horizontal="center" vertical="center"/>
    </xf>
    <xf numFmtId="0" fontId="30" fillId="0" borderId="8" xfId="0" applyFont="1" applyBorder="1" applyAlignment="1">
      <alignment horizontal="lef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9" xfId="0" applyFont="1" applyBorder="1" applyAlignment="1">
      <alignment horizontal="left" vertical="center"/>
    </xf>
    <xf numFmtId="0" fontId="30" fillId="0" borderId="4" xfId="0" applyFont="1" applyBorder="1" applyAlignment="1">
      <alignment horizontal="left" vertical="center"/>
    </xf>
    <xf numFmtId="0" fontId="30" fillId="0" borderId="10" xfId="0" applyFont="1" applyBorder="1" applyAlignment="1">
      <alignment horizontal="left" vertical="center"/>
    </xf>
    <xf numFmtId="0" fontId="41" fillId="0" borderId="2" xfId="0" applyFont="1" applyBorder="1" applyAlignment="1">
      <alignment vertical="center" wrapText="1"/>
    </xf>
    <xf numFmtId="0" fontId="41" fillId="0" borderId="9" xfId="0" applyFont="1" applyBorder="1" applyAlignment="1">
      <alignment vertical="center" wrapText="1"/>
    </xf>
    <xf numFmtId="0" fontId="41" fillId="0" borderId="4" xfId="0" applyFont="1" applyBorder="1" applyAlignment="1">
      <alignment vertical="center" wrapText="1"/>
    </xf>
    <xf numFmtId="0" fontId="41" fillId="0" borderId="10" xfId="0" applyFont="1" applyBorder="1" applyAlignment="1">
      <alignment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41" fillId="0" borderId="11" xfId="1" applyFont="1" applyBorder="1" applyAlignment="1">
      <alignment horizontal="left" vertical="center" wrapText="1"/>
    </xf>
    <xf numFmtId="0" fontId="41" fillId="0" borderId="0" xfId="0" applyFont="1" applyAlignment="1">
      <alignment horizontal="distributed" vertical="center"/>
    </xf>
    <xf numFmtId="0" fontId="38" fillId="0" borderId="11" xfId="0" applyFont="1" applyBorder="1" applyAlignment="1">
      <alignment horizontal="center" vertical="center"/>
    </xf>
    <xf numFmtId="0" fontId="41" fillId="0" borderId="11" xfId="0" applyFont="1" applyBorder="1" applyAlignment="1">
      <alignment horizontal="center" vertical="center" wrapText="1"/>
    </xf>
    <xf numFmtId="0" fontId="0" fillId="0" borderId="11" xfId="1" applyFont="1" applyBorder="1" applyAlignment="1">
      <alignment horizontal="center"/>
    </xf>
    <xf numFmtId="0" fontId="38" fillId="0" borderId="49" xfId="0" applyFont="1" applyBorder="1" applyAlignment="1">
      <alignment horizontal="center" vertical="center"/>
    </xf>
    <xf numFmtId="0" fontId="38" fillId="0" borderId="48" xfId="0" applyFont="1" applyBorder="1" applyAlignment="1">
      <alignment horizontal="center" vertical="center"/>
    </xf>
    <xf numFmtId="0" fontId="0" fillId="0" borderId="63" xfId="1" applyFont="1" applyBorder="1" applyAlignment="1">
      <alignment horizontal="center"/>
    </xf>
    <xf numFmtId="0" fontId="0" fillId="0" borderId="64" xfId="1" applyFont="1" applyBorder="1" applyAlignment="1">
      <alignment horizontal="center"/>
    </xf>
    <xf numFmtId="0" fontId="0" fillId="0" borderId="65" xfId="1" applyFont="1" applyBorder="1" applyAlignment="1">
      <alignment horizontal="center"/>
    </xf>
    <xf numFmtId="0" fontId="41" fillId="0" borderId="49" xfId="1" applyFont="1" applyBorder="1" applyAlignment="1">
      <alignment horizontal="center" vertical="center"/>
    </xf>
    <xf numFmtId="0" fontId="41" fillId="0" borderId="28" xfId="1" applyFont="1" applyBorder="1" applyAlignment="1">
      <alignment horizontal="center" vertical="center"/>
    </xf>
    <xf numFmtId="0" fontId="41" fillId="0" borderId="48" xfId="1" applyFont="1" applyBorder="1" applyAlignment="1">
      <alignment horizontal="center" vertical="center"/>
    </xf>
    <xf numFmtId="0" fontId="41" fillId="0" borderId="0" xfId="1" applyFont="1" applyAlignment="1">
      <alignment horizontal="center" vertical="center"/>
    </xf>
    <xf numFmtId="0" fontId="17" fillId="0" borderId="79" xfId="1" applyFont="1" applyBorder="1" applyAlignment="1">
      <alignment horizontal="left" vertical="center" wrapText="1"/>
    </xf>
    <xf numFmtId="0" fontId="41" fillId="0" borderId="30" xfId="0" applyFont="1" applyBorder="1" applyAlignment="1">
      <alignment horizontal="center" vertical="center" wrapText="1"/>
    </xf>
    <xf numFmtId="0" fontId="41" fillId="0" borderId="7" xfId="0" applyFont="1" applyBorder="1" applyAlignment="1">
      <alignment horizontal="center" vertical="center" wrapText="1"/>
    </xf>
    <xf numFmtId="0" fontId="45" fillId="0" borderId="49" xfId="1" applyFont="1" applyBorder="1" applyAlignment="1">
      <alignment horizontal="center" vertical="center"/>
    </xf>
    <xf numFmtId="0" fontId="45" fillId="0" borderId="28" xfId="1" applyFont="1" applyBorder="1" applyAlignment="1">
      <alignment horizontal="center" vertical="center"/>
    </xf>
    <xf numFmtId="0" fontId="45" fillId="0" borderId="48" xfId="1" applyFont="1" applyBorder="1" applyAlignment="1">
      <alignment horizontal="center" vertical="center"/>
    </xf>
    <xf numFmtId="0" fontId="41" fillId="0" borderId="49" xfId="1" applyFont="1" applyBorder="1" applyAlignment="1">
      <alignment horizontal="left" vertical="center" wrapText="1"/>
    </xf>
    <xf numFmtId="0" fontId="41" fillId="0" borderId="11" xfId="1" applyFont="1" applyBorder="1" applyAlignment="1">
      <alignment horizontal="left" vertical="center"/>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0" fontId="41" fillId="0" borderId="56" xfId="0" applyFont="1" applyBorder="1" applyAlignment="1">
      <alignment horizontal="left" vertical="center" wrapText="1"/>
    </xf>
    <xf numFmtId="0" fontId="17"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0" fontId="17" fillId="0" borderId="81" xfId="1" applyFont="1" applyBorder="1" applyAlignment="1">
      <alignment horizontal="left" vertical="center" wrapText="1"/>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3" xfId="0" applyFont="1" applyBorder="1" applyAlignment="1">
      <alignment horizontal="center" vertical="center"/>
    </xf>
    <xf numFmtId="0" fontId="41" fillId="0" borderId="8" xfId="0" applyFont="1" applyBorder="1" applyAlignment="1">
      <alignment horizontal="left"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41" fillId="0" borderId="60" xfId="0" applyFont="1" applyBorder="1" applyAlignment="1">
      <alignment horizontal="center" vertical="center"/>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41" fillId="0" borderId="63" xfId="0" applyFont="1" applyBorder="1" applyAlignment="1">
      <alignment horizontal="center" vertical="center"/>
    </xf>
    <xf numFmtId="0" fontId="41" fillId="0" borderId="64" xfId="0" applyFont="1" applyBorder="1" applyAlignment="1">
      <alignment horizontal="center" vertical="center"/>
    </xf>
    <xf numFmtId="0" fontId="41" fillId="0" borderId="65" xfId="0" applyFont="1" applyBorder="1" applyAlignment="1">
      <alignment horizontal="center"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41" fillId="0" borderId="48" xfId="1" applyFont="1" applyBorder="1" applyAlignment="1">
      <alignment horizontal="left" vertical="center" wrapText="1"/>
    </xf>
    <xf numFmtId="0" fontId="41" fillId="0" borderId="11" xfId="0" applyFont="1" applyBorder="1" applyAlignment="1">
      <alignment horizontal="left" vertical="center"/>
    </xf>
    <xf numFmtId="0" fontId="41" fillId="0" borderId="11" xfId="1" applyFont="1" applyBorder="1" applyAlignment="1">
      <alignment horizontal="center" vertical="center"/>
    </xf>
    <xf numFmtId="0" fontId="69" fillId="0" borderId="0" xfId="0" applyFont="1" applyAlignment="1">
      <alignment horizontal="center"/>
    </xf>
    <xf numFmtId="0" fontId="3" fillId="0" borderId="0" xfId="0" applyFont="1" applyAlignment="1">
      <alignment horizontal="center"/>
    </xf>
    <xf numFmtId="0" fontId="16" fillId="0" borderId="0" xfId="0" applyFont="1" applyAlignment="1">
      <alignment horizontal="center"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72"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73" xfId="0" applyFont="1" applyBorder="1" applyAlignment="1">
      <alignment horizontal="center" vertical="center"/>
    </xf>
    <xf numFmtId="0" fontId="20" fillId="0" borderId="74"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75" xfId="0" applyFont="1" applyBorder="1" applyAlignment="1">
      <alignment horizontal="left" vertical="center"/>
    </xf>
    <xf numFmtId="0" fontId="20" fillId="0" borderId="4" xfId="0" applyFont="1" applyBorder="1" applyAlignment="1">
      <alignment horizontal="left" vertical="center"/>
    </xf>
    <xf numFmtId="0" fontId="20" fillId="0" borderId="10" xfId="0" applyFont="1" applyBorder="1" applyAlignment="1">
      <alignment horizontal="lef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41" fillId="0" borderId="66" xfId="0" applyFont="1" applyBorder="1" applyAlignment="1">
      <alignment horizontal="center" vertical="center"/>
    </xf>
    <xf numFmtId="0" fontId="41" fillId="0" borderId="67" xfId="0" applyFont="1" applyBorder="1" applyAlignment="1">
      <alignment horizontal="center" vertical="center"/>
    </xf>
    <xf numFmtId="0" fontId="41" fillId="0" borderId="68" xfId="0" applyFont="1" applyBorder="1" applyAlignment="1">
      <alignment horizontal="center" vertical="center"/>
    </xf>
    <xf numFmtId="0" fontId="22"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0" fillId="0" borderId="11" xfId="0" applyBorder="1" applyAlignment="1">
      <alignment horizontal="center"/>
    </xf>
    <xf numFmtId="0" fontId="41" fillId="0" borderId="49" xfId="1" applyFont="1" applyBorder="1" applyAlignment="1">
      <alignment horizontal="center" vertical="center" wrapText="1"/>
    </xf>
    <xf numFmtId="0" fontId="41" fillId="0" borderId="48" xfId="1" applyFont="1" applyBorder="1" applyAlignment="1">
      <alignment horizontal="center" vertical="center" wrapText="1"/>
    </xf>
    <xf numFmtId="0" fontId="33" fillId="0" borderId="8" xfId="0" applyFont="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3" fillId="0" borderId="66" xfId="0" applyFont="1" applyBorder="1" applyAlignment="1">
      <alignment horizontal="left" vertical="center"/>
    </xf>
    <xf numFmtId="0" fontId="33" fillId="0" borderId="67" xfId="0" applyFont="1" applyBorder="1" applyAlignment="1">
      <alignment horizontal="left" vertical="center"/>
    </xf>
    <xf numFmtId="0" fontId="33" fillId="0" borderId="68" xfId="0" applyFont="1" applyBorder="1" applyAlignment="1">
      <alignment horizontal="left"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27" fillId="0" borderId="69" xfId="0" applyFont="1" applyBorder="1" applyAlignment="1">
      <alignment horizontal="left" vertical="center"/>
    </xf>
    <xf numFmtId="0" fontId="27" fillId="0" borderId="70" xfId="0" applyFont="1" applyBorder="1" applyAlignment="1">
      <alignment horizontal="left" vertical="center"/>
    </xf>
    <xf numFmtId="0" fontId="27" fillId="0" borderId="71"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3" xfId="0" applyFont="1" applyBorder="1" applyAlignment="1">
      <alignment horizontal="left" vertical="center"/>
    </xf>
    <xf numFmtId="0" fontId="27" fillId="0" borderId="9" xfId="0" applyFont="1" applyBorder="1" applyAlignment="1">
      <alignment horizontal="left" vertical="center"/>
    </xf>
    <xf numFmtId="0" fontId="27" fillId="0" borderId="4" xfId="0" applyFont="1" applyBorder="1" applyAlignment="1">
      <alignment horizontal="left" vertical="center"/>
    </xf>
    <xf numFmtId="0" fontId="27" fillId="0" borderId="10" xfId="0" applyFont="1" applyBorder="1" applyAlignment="1">
      <alignment horizontal="left" vertical="center"/>
    </xf>
    <xf numFmtId="0" fontId="41" fillId="0" borderId="8" xfId="0" applyFont="1" applyBorder="1" applyAlignment="1">
      <alignment horizontal="right" vertical="center"/>
    </xf>
    <xf numFmtId="0" fontId="41" fillId="0" borderId="1" xfId="0" applyFont="1" applyBorder="1" applyAlignment="1">
      <alignment horizontal="right" vertical="center"/>
    </xf>
    <xf numFmtId="0" fontId="41" fillId="0" borderId="9" xfId="0" applyFont="1" applyBorder="1" applyAlignment="1">
      <alignment horizontal="right" vertical="center"/>
    </xf>
    <xf numFmtId="0" fontId="41" fillId="0" borderId="4" xfId="0" applyFont="1" applyBorder="1" applyAlignment="1">
      <alignment horizontal="right"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55" fillId="0" borderId="48" xfId="1" applyFont="1" applyBorder="1" applyAlignment="1">
      <alignment horizontal="left" vertical="center" wrapText="1"/>
    </xf>
    <xf numFmtId="0" fontId="41" fillId="0" borderId="80" xfId="1" applyFont="1" applyBorder="1" applyAlignment="1">
      <alignment horizontal="left" vertical="center" wrapText="1"/>
    </xf>
    <xf numFmtId="0" fontId="30" fillId="0" borderId="3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3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41" fillId="0" borderId="76" xfId="0" applyFont="1" applyBorder="1" applyAlignment="1">
      <alignment horizontal="left" vertical="center" wrapText="1"/>
    </xf>
    <xf numFmtId="0" fontId="41" fillId="0" borderId="77" xfId="0" applyFont="1" applyBorder="1" applyAlignment="1">
      <alignment horizontal="left" vertical="center" wrapText="1"/>
    </xf>
    <xf numFmtId="0" fontId="41" fillId="0" borderId="78" xfId="0" applyFont="1" applyBorder="1" applyAlignment="1">
      <alignment horizontal="left" vertical="center" wrapText="1"/>
    </xf>
    <xf numFmtId="0" fontId="41" fillId="0" borderId="8" xfId="0" applyFont="1" applyBorder="1" applyAlignment="1">
      <alignment horizontal="left" vertical="center" shrinkToFit="1"/>
    </xf>
    <xf numFmtId="0" fontId="41" fillId="0" borderId="1"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0" xfId="0" applyFont="1" applyAlignment="1">
      <alignment horizontal="left" vertical="center" shrinkToFit="1"/>
    </xf>
    <xf numFmtId="0" fontId="52" fillId="0" borderId="0" xfId="0" applyFont="1" applyAlignment="1">
      <alignment horizontal="right" vertical="top" wrapText="1"/>
    </xf>
    <xf numFmtId="0" fontId="41" fillId="0" borderId="0" xfId="0" applyFont="1" applyAlignment="1">
      <alignment horizontal="right" vertical="top" wrapText="1"/>
    </xf>
    <xf numFmtId="0" fontId="41" fillId="0" borderId="30"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41" fillId="0" borderId="28" xfId="1" applyFont="1" applyBorder="1" applyAlignment="1">
      <alignment horizontal="left" vertical="center" wrapText="1"/>
    </xf>
    <xf numFmtId="0" fontId="41" fillId="0" borderId="49" xfId="0" applyFont="1" applyBorder="1" applyAlignment="1">
      <alignment horizontal="left" vertical="center" wrapText="1"/>
    </xf>
    <xf numFmtId="0" fontId="41" fillId="0" borderId="48" xfId="0" applyFont="1" applyBorder="1" applyAlignment="1">
      <alignment horizontal="left" vertical="center" wrapText="1"/>
    </xf>
    <xf numFmtId="0" fontId="0" fillId="0" borderId="49" xfId="1" applyFont="1" applyBorder="1" applyAlignment="1">
      <alignment horizontal="center"/>
    </xf>
    <xf numFmtId="0" fontId="0" fillId="0" borderId="48" xfId="1" applyFont="1" applyBorder="1" applyAlignment="1">
      <alignment horizontal="center"/>
    </xf>
    <xf numFmtId="0" fontId="41" fillId="0" borderId="30" xfId="0" applyFont="1" applyBorder="1" applyAlignment="1">
      <alignment horizontal="left" vertical="top" wrapText="1"/>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5" xfId="1" applyFont="1" applyBorder="1" applyAlignment="1">
      <alignment horizontal="left" vertical="center" wrapText="1"/>
    </xf>
    <xf numFmtId="0" fontId="41" fillId="0" borderId="0" xfId="1" applyFont="1" applyAlignment="1">
      <alignment horizontal="left"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3" xfId="0" applyFont="1" applyBorder="1" applyAlignment="1">
      <alignment horizontal="center" vertical="center" wrapText="1"/>
    </xf>
    <xf numFmtId="0" fontId="41" fillId="0" borderId="30"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wrapText="1" shrinkToFit="1"/>
    </xf>
    <xf numFmtId="0" fontId="41" fillId="0" borderId="1"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9" xfId="0" applyFont="1" applyBorder="1" applyAlignment="1">
      <alignment horizontal="left" vertical="center" wrapText="1" shrinkToFit="1"/>
    </xf>
    <xf numFmtId="0" fontId="41" fillId="0" borderId="4"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14" fillId="0" borderId="14" xfId="0" applyFont="1" applyBorder="1" applyAlignment="1">
      <alignment horizontal="center"/>
    </xf>
    <xf numFmtId="0" fontId="14" fillId="0" borderId="0" xfId="0" applyFont="1" applyAlignment="1">
      <alignment horizontal="center"/>
    </xf>
    <xf numFmtId="0" fontId="14" fillId="0" borderId="18" xfId="0" applyFont="1" applyBorder="1" applyAlignment="1">
      <alignment horizontal="center"/>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22" fillId="0" borderId="0" xfId="0" applyFont="1" applyAlignment="1">
      <alignment horizontal="left" vertical="center"/>
    </xf>
    <xf numFmtId="0" fontId="41" fillId="0" borderId="30" xfId="0" applyFont="1" applyBorder="1" applyAlignment="1">
      <alignment vertical="center"/>
    </xf>
    <xf numFmtId="0" fontId="41" fillId="0" borderId="6" xfId="0" applyFont="1" applyBorder="1" applyAlignment="1">
      <alignment vertical="center"/>
    </xf>
    <xf numFmtId="0" fontId="41" fillId="0" borderId="7" xfId="0" applyFont="1" applyBorder="1" applyAlignment="1">
      <alignment vertical="center"/>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41" fillId="0" borderId="82" xfId="0" applyFont="1" applyBorder="1" applyAlignment="1">
      <alignment horizontal="left" vertical="center" wrapText="1"/>
    </xf>
    <xf numFmtId="0" fontId="41" fillId="0" borderId="83" xfId="0" applyFont="1" applyBorder="1" applyAlignment="1">
      <alignment horizontal="left" vertical="center" wrapText="1"/>
    </xf>
    <xf numFmtId="0" fontId="41"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left" vertical="center" wrapText="1"/>
    </xf>
    <xf numFmtId="0" fontId="52" fillId="0" borderId="49" xfId="0" applyFont="1" applyBorder="1" applyAlignment="1">
      <alignment horizontal="center" vertical="center"/>
    </xf>
    <xf numFmtId="0" fontId="52" fillId="0" borderId="28" xfId="0" applyFont="1" applyBorder="1" applyAlignment="1">
      <alignment horizontal="center" vertical="center"/>
    </xf>
    <xf numFmtId="0" fontId="52" fillId="0" borderId="48" xfId="0" applyFont="1" applyBorder="1" applyAlignment="1">
      <alignment horizontal="center" vertical="center"/>
    </xf>
    <xf numFmtId="0" fontId="41" fillId="0" borderId="5" xfId="0" applyFont="1" applyBorder="1" applyAlignment="1">
      <alignment vertical="center" wrapText="1"/>
    </xf>
    <xf numFmtId="0" fontId="41" fillId="0" borderId="0" xfId="0" applyFont="1" applyAlignment="1">
      <alignment vertical="center" wrapText="1"/>
    </xf>
    <xf numFmtId="0" fontId="45" fillId="0" borderId="30"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21" fillId="0" borderId="30"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pplyAlignment="1">
      <alignment horizontal="center" vertical="center" wrapText="1"/>
    </xf>
    <xf numFmtId="0" fontId="45" fillId="0" borderId="0" xfId="0" applyFont="1" applyAlignment="1">
      <alignment horizontal="justify"/>
    </xf>
    <xf numFmtId="0" fontId="45" fillId="0" borderId="11" xfId="0" applyFont="1" applyBorder="1" applyAlignment="1">
      <alignment horizontal="center" vertical="center"/>
    </xf>
    <xf numFmtId="0" fontId="21" fillId="0" borderId="91" xfId="0" applyFont="1" applyBorder="1" applyAlignment="1">
      <alignment horizontal="left" vertical="center" wrapText="1"/>
    </xf>
    <xf numFmtId="0" fontId="21" fillId="0" borderId="92" xfId="0" applyFont="1"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21" fillId="0" borderId="30" xfId="0" applyFont="1" applyBorder="1" applyAlignment="1">
      <alignment horizontal="left" vertical="center" wrapText="1"/>
    </xf>
    <xf numFmtId="0" fontId="21" fillId="0" borderId="6" xfId="0" applyFont="1" applyBorder="1" applyAlignment="1">
      <alignment horizontal="left" vertical="center" wrapText="1"/>
    </xf>
    <xf numFmtId="0" fontId="0" fillId="0" borderId="6" xfId="0" applyBorder="1" applyAlignment="1">
      <alignment vertical="center" wrapText="1"/>
    </xf>
    <xf numFmtId="0" fontId="45" fillId="0" borderId="30"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right" vertical="center"/>
    </xf>
    <xf numFmtId="0" fontId="0" fillId="0" borderId="0" xfId="0" applyAlignment="1">
      <alignment vertical="center"/>
    </xf>
    <xf numFmtId="0" fontId="21" fillId="0" borderId="4" xfId="0" applyFont="1" applyBorder="1" applyAlignment="1">
      <alignment horizontal="right" vertical="center"/>
    </xf>
    <xf numFmtId="0" fontId="0" fillId="0" borderId="4" xfId="0" applyBorder="1" applyAlignment="1">
      <alignment vertical="center"/>
    </xf>
    <xf numFmtId="0" fontId="0" fillId="0" borderId="7" xfId="0" applyBorder="1" applyAlignment="1">
      <alignment horizontal="center" vertical="center" wrapText="1"/>
    </xf>
    <xf numFmtId="0" fontId="42" fillId="0" borderId="0" xfId="0" applyFont="1" applyAlignment="1">
      <alignment horizontal="center" vertical="center"/>
    </xf>
    <xf numFmtId="0" fontId="57" fillId="3" borderId="0" xfId="4" applyFont="1" applyFill="1" applyAlignment="1" applyProtection="1">
      <alignment horizontal="center" vertical="center" shrinkToFit="1"/>
      <protection locked="0"/>
    </xf>
    <xf numFmtId="0" fontId="57" fillId="4" borderId="0" xfId="4" applyFont="1" applyFill="1" applyAlignment="1" applyProtection="1">
      <alignment horizontal="center" vertical="center" shrinkToFit="1"/>
      <protection locked="0"/>
    </xf>
    <xf numFmtId="0" fontId="57" fillId="5" borderId="0" xfId="4" applyFont="1" applyFill="1" applyAlignment="1" applyProtection="1">
      <alignment horizontal="center" vertical="center"/>
      <protection locked="0"/>
    </xf>
    <xf numFmtId="0" fontId="57" fillId="0" borderId="0" xfId="4" applyFont="1" applyAlignment="1">
      <alignment horizontal="center" vertical="center"/>
    </xf>
    <xf numFmtId="0" fontId="56" fillId="3" borderId="30" xfId="4" applyFont="1" applyFill="1" applyBorder="1" applyAlignment="1" applyProtection="1">
      <alignment horizontal="center" vertical="center"/>
      <protection locked="0"/>
    </xf>
    <xf numFmtId="0" fontId="56" fillId="4" borderId="6" xfId="4" applyFont="1" applyFill="1" applyBorder="1" applyAlignment="1" applyProtection="1">
      <alignment horizontal="center" vertical="center"/>
      <protection locked="0"/>
    </xf>
    <xf numFmtId="0" fontId="56" fillId="4" borderId="7" xfId="4" applyFont="1" applyFill="1" applyBorder="1" applyAlignment="1" applyProtection="1">
      <alignment horizontal="center" vertical="center"/>
      <protection locked="0"/>
    </xf>
    <xf numFmtId="0" fontId="56" fillId="0" borderId="94" xfId="4" applyFont="1" applyBorder="1" applyAlignment="1">
      <alignment horizontal="center" vertical="center"/>
    </xf>
    <xf numFmtId="0" fontId="56" fillId="0" borderId="97" xfId="4" applyFont="1" applyBorder="1" applyAlignment="1">
      <alignment horizontal="center" vertical="center"/>
    </xf>
    <xf numFmtId="0" fontId="56" fillId="0" borderId="100" xfId="4" applyFont="1" applyBorder="1" applyAlignment="1">
      <alignment horizontal="center" vertical="center"/>
    </xf>
    <xf numFmtId="0" fontId="56" fillId="0" borderId="20" xfId="4" applyFont="1" applyBorder="1" applyAlignment="1">
      <alignment horizontal="center" vertical="center" wrapText="1"/>
    </xf>
    <xf numFmtId="0" fontId="56" fillId="0" borderId="23" xfId="4" applyFont="1" applyBorder="1" applyAlignment="1">
      <alignment horizontal="center" vertical="center" wrapText="1"/>
    </xf>
    <xf numFmtId="0" fontId="56" fillId="0" borderId="95" xfId="4" applyFont="1" applyBorder="1" applyAlignment="1">
      <alignment horizontal="center" vertical="center" wrapText="1"/>
    </xf>
    <xf numFmtId="0" fontId="56" fillId="0" borderId="27" xfId="4" applyFont="1" applyBorder="1" applyAlignment="1">
      <alignment horizontal="center" vertical="center" wrapText="1"/>
    </xf>
    <xf numFmtId="0" fontId="56" fillId="0" borderId="0" xfId="4" applyFont="1" applyAlignment="1">
      <alignment horizontal="center" vertical="center" wrapText="1"/>
    </xf>
    <xf numFmtId="0" fontId="56" fillId="0" borderId="3" xfId="4" applyFont="1" applyBorder="1" applyAlignment="1">
      <alignment horizontal="center" vertical="center" wrapText="1"/>
    </xf>
    <xf numFmtId="0" fontId="56" fillId="0" borderId="34" xfId="4" applyFont="1" applyBorder="1" applyAlignment="1">
      <alignment horizontal="center" vertical="center" wrapText="1"/>
    </xf>
    <xf numFmtId="0" fontId="56" fillId="0" borderId="37" xfId="4" applyFont="1" applyBorder="1" applyAlignment="1">
      <alignment horizontal="center" vertical="center" wrapText="1"/>
    </xf>
    <xf numFmtId="0" fontId="56" fillId="0" borderId="101" xfId="4" applyFont="1" applyBorder="1" applyAlignment="1">
      <alignment horizontal="center" vertical="center" wrapText="1"/>
    </xf>
    <xf numFmtId="0" fontId="61" fillId="0" borderId="21" xfId="4" applyFont="1" applyBorder="1" applyAlignment="1">
      <alignment horizontal="center" vertical="center" wrapText="1"/>
    </xf>
    <xf numFmtId="0" fontId="61" fillId="0" borderId="28" xfId="4" applyFont="1" applyBorder="1" applyAlignment="1">
      <alignment horizontal="center" vertical="center" wrapText="1"/>
    </xf>
    <xf numFmtId="0" fontId="61" fillId="0" borderId="35" xfId="4" applyFont="1" applyBorder="1" applyAlignment="1">
      <alignment horizontal="center" vertical="center" wrapText="1"/>
    </xf>
    <xf numFmtId="0" fontId="56" fillId="0" borderId="24" xfId="4" applyFont="1" applyBorder="1" applyAlignment="1">
      <alignment horizontal="center" vertical="center" wrapText="1"/>
    </xf>
    <xf numFmtId="0" fontId="56" fillId="0" borderId="5" xfId="4" applyFont="1" applyBorder="1" applyAlignment="1">
      <alignment horizontal="center" vertical="center" wrapText="1"/>
    </xf>
    <xf numFmtId="0" fontId="56" fillId="0" borderId="47" xfId="4" applyFont="1" applyBorder="1" applyAlignment="1">
      <alignment horizontal="center" vertical="center" wrapText="1"/>
    </xf>
    <xf numFmtId="0" fontId="56" fillId="0" borderId="22" xfId="4" applyFont="1" applyBorder="1" applyAlignment="1">
      <alignment horizontal="center" vertical="center" wrapText="1"/>
    </xf>
    <xf numFmtId="0" fontId="56" fillId="0" borderId="29" xfId="4" applyFont="1" applyBorder="1" applyAlignment="1">
      <alignment horizontal="center" vertical="center" wrapText="1"/>
    </xf>
    <xf numFmtId="0" fontId="56" fillId="0" borderId="36" xfId="4" applyFont="1" applyBorder="1" applyAlignment="1">
      <alignment horizontal="center" vertical="center" wrapText="1"/>
    </xf>
    <xf numFmtId="0" fontId="56" fillId="5" borderId="30" xfId="4" applyFont="1" applyFill="1" applyBorder="1" applyAlignment="1" applyProtection="1">
      <alignment horizontal="center" vertical="center"/>
      <protection locked="0"/>
    </xf>
    <xf numFmtId="0" fontId="56" fillId="5" borderId="7" xfId="4" applyFont="1" applyFill="1" applyBorder="1" applyAlignment="1" applyProtection="1">
      <alignment horizontal="center" vertical="center"/>
      <protection locked="0"/>
    </xf>
    <xf numFmtId="0" fontId="56" fillId="2" borderId="30" xfId="4" applyFont="1" applyFill="1" applyBorder="1" applyAlignment="1">
      <alignment horizontal="center" vertical="center"/>
    </xf>
    <xf numFmtId="0" fontId="56" fillId="2" borderId="7" xfId="4" applyFont="1" applyFill="1" applyBorder="1" applyAlignment="1">
      <alignment horizontal="center" vertical="center"/>
    </xf>
    <xf numFmtId="176" fontId="56" fillId="0" borderId="0" xfId="4" applyNumberFormat="1" applyFont="1" applyAlignment="1">
      <alignment horizontal="center" vertical="center"/>
    </xf>
    <xf numFmtId="0" fontId="61" fillId="0" borderId="96" xfId="4" applyFont="1" applyBorder="1" applyAlignment="1">
      <alignment horizontal="center" vertical="center" wrapText="1"/>
    </xf>
    <xf numFmtId="0" fontId="61" fillId="0" borderId="22" xfId="4" applyFont="1" applyBorder="1" applyAlignment="1">
      <alignment horizontal="center" vertical="center" wrapText="1"/>
    </xf>
    <xf numFmtId="0" fontId="61" fillId="0" borderId="14" xfId="4" applyFont="1" applyBorder="1" applyAlignment="1">
      <alignment horizontal="center" vertical="center" wrapText="1"/>
    </xf>
    <xf numFmtId="0" fontId="61" fillId="0" borderId="29" xfId="4" applyFont="1" applyBorder="1" applyAlignment="1">
      <alignment horizontal="center" vertical="center" wrapText="1"/>
    </xf>
    <xf numFmtId="0" fontId="61" fillId="0" borderId="102" xfId="4" applyFont="1" applyBorder="1" applyAlignment="1">
      <alignment horizontal="center" vertical="center" wrapText="1"/>
    </xf>
    <xf numFmtId="0" fontId="61" fillId="0" borderId="36" xfId="4" applyFont="1" applyBorder="1" applyAlignment="1">
      <alignment horizontal="center" vertical="center" wrapText="1"/>
    </xf>
    <xf numFmtId="0" fontId="61" fillId="0" borderId="20" xfId="4" applyFont="1" applyBorder="1" applyAlignment="1">
      <alignment horizontal="center" vertical="center" wrapText="1"/>
    </xf>
    <xf numFmtId="0" fontId="61" fillId="0" borderId="27" xfId="4" applyFont="1" applyBorder="1" applyAlignment="1">
      <alignment horizontal="center" vertical="center" wrapText="1"/>
    </xf>
    <xf numFmtId="0" fontId="61" fillId="0" borderId="34" xfId="4" applyFont="1" applyBorder="1" applyAlignment="1">
      <alignment horizontal="center" vertical="center" wrapText="1"/>
    </xf>
    <xf numFmtId="0" fontId="56" fillId="0" borderId="6" xfId="4" applyFont="1" applyBorder="1" applyAlignment="1">
      <alignment horizontal="center" vertical="center"/>
    </xf>
    <xf numFmtId="0" fontId="56" fillId="0" borderId="98" xfId="4" applyFont="1" applyBorder="1" applyAlignment="1">
      <alignment horizontal="center" vertical="center"/>
    </xf>
    <xf numFmtId="0" fontId="56" fillId="0" borderId="99" xfId="4" applyFont="1" applyBorder="1" applyAlignment="1">
      <alignment horizontal="center" vertical="center"/>
    </xf>
    <xf numFmtId="20" fontId="56" fillId="5" borderId="30" xfId="4" applyNumberFormat="1" applyFont="1" applyFill="1" applyBorder="1" applyAlignment="1" applyProtection="1">
      <alignment horizontal="center" vertical="center"/>
      <protection locked="0"/>
    </xf>
    <xf numFmtId="20" fontId="56" fillId="5" borderId="6" xfId="4" applyNumberFormat="1" applyFont="1" applyFill="1" applyBorder="1" applyAlignment="1" applyProtection="1">
      <alignment horizontal="center" vertical="center"/>
      <protection locked="0"/>
    </xf>
    <xf numFmtId="20" fontId="56" fillId="5" borderId="7" xfId="4" applyNumberFormat="1" applyFont="1" applyFill="1" applyBorder="1" applyAlignment="1" applyProtection="1">
      <alignment horizontal="center" vertical="center"/>
      <protection locked="0"/>
    </xf>
    <xf numFmtId="0" fontId="56" fillId="3" borderId="127" xfId="4" applyFont="1" applyFill="1" applyBorder="1" applyAlignment="1" applyProtection="1">
      <alignment horizontal="center" vertical="center" shrinkToFit="1"/>
      <protection locked="0"/>
    </xf>
    <xf numFmtId="0" fontId="56" fillId="3" borderId="1" xfId="4" applyFont="1" applyFill="1" applyBorder="1" applyAlignment="1" applyProtection="1">
      <alignment horizontal="center" vertical="center" shrinkToFit="1"/>
      <protection locked="0"/>
    </xf>
    <xf numFmtId="0" fontId="56" fillId="3" borderId="2" xfId="4" applyFont="1" applyFill="1" applyBorder="1" applyAlignment="1" applyProtection="1">
      <alignment horizontal="center" vertical="center" shrinkToFit="1"/>
      <protection locked="0"/>
    </xf>
    <xf numFmtId="0" fontId="56" fillId="3" borderId="27" xfId="4" applyFont="1" applyFill="1" applyBorder="1" applyAlignment="1" applyProtection="1">
      <alignment horizontal="center" vertical="center" shrinkToFit="1"/>
      <protection locked="0"/>
    </xf>
    <xf numFmtId="0" fontId="56" fillId="3" borderId="0" xfId="4" applyFont="1" applyFill="1" applyAlignment="1" applyProtection="1">
      <alignment horizontal="center" vertical="center" shrinkToFit="1"/>
      <protection locked="0"/>
    </xf>
    <xf numFmtId="0" fontId="56" fillId="3" borderId="3" xfId="4" applyFont="1" applyFill="1" applyBorder="1" applyAlignment="1" applyProtection="1">
      <alignment horizontal="center" vertical="center" shrinkToFit="1"/>
      <protection locked="0"/>
    </xf>
    <xf numFmtId="0" fontId="56" fillId="3" borderId="114" xfId="4" applyFont="1" applyFill="1" applyBorder="1" applyAlignment="1" applyProtection="1">
      <alignment horizontal="center" vertical="center" shrinkToFit="1"/>
      <protection locked="0"/>
    </xf>
    <xf numFmtId="0" fontId="56" fillId="3" borderId="4" xfId="4" applyFont="1" applyFill="1" applyBorder="1" applyAlignment="1" applyProtection="1">
      <alignment horizontal="center" vertical="center" shrinkToFit="1"/>
      <protection locked="0"/>
    </xf>
    <xf numFmtId="0" fontId="56" fillId="3" borderId="10" xfId="4" applyFont="1" applyFill="1" applyBorder="1" applyAlignment="1" applyProtection="1">
      <alignment horizontal="center" vertical="center" shrinkToFit="1"/>
      <protection locked="0"/>
    </xf>
    <xf numFmtId="0" fontId="56" fillId="3" borderId="49" xfId="4" applyFont="1" applyFill="1" applyBorder="1" applyAlignment="1" applyProtection="1">
      <alignment horizontal="center" vertical="center" wrapText="1"/>
      <protection locked="0"/>
    </xf>
    <xf numFmtId="0" fontId="56" fillId="4" borderId="28" xfId="4" applyFont="1" applyFill="1" applyBorder="1" applyAlignment="1" applyProtection="1">
      <alignment horizontal="center" vertical="center" wrapText="1"/>
      <protection locked="0"/>
    </xf>
    <xf numFmtId="0" fontId="56" fillId="4" borderId="48" xfId="4" applyFont="1" applyFill="1" applyBorder="1" applyAlignment="1" applyProtection="1">
      <alignment horizontal="center" vertical="center" wrapText="1"/>
      <protection locked="0"/>
    </xf>
    <xf numFmtId="0" fontId="56" fillId="3" borderId="8" xfId="4" applyFont="1" applyFill="1" applyBorder="1" applyAlignment="1" applyProtection="1">
      <alignment horizontal="center" vertical="center" wrapText="1"/>
      <protection locked="0"/>
    </xf>
    <xf numFmtId="0" fontId="56" fillId="3" borderId="1" xfId="4" applyFont="1" applyFill="1" applyBorder="1" applyAlignment="1" applyProtection="1">
      <alignment horizontal="center" vertical="center" wrapText="1"/>
      <protection locked="0"/>
    </xf>
    <xf numFmtId="0" fontId="56" fillId="3" borderId="2" xfId="4" applyFont="1" applyFill="1" applyBorder="1" applyAlignment="1" applyProtection="1">
      <alignment horizontal="center" vertical="center" wrapText="1"/>
      <protection locked="0"/>
    </xf>
    <xf numFmtId="0" fontId="56" fillId="3" borderId="5" xfId="4" applyFont="1" applyFill="1" applyBorder="1" applyAlignment="1" applyProtection="1">
      <alignment horizontal="center" vertical="center" wrapText="1"/>
      <protection locked="0"/>
    </xf>
    <xf numFmtId="0" fontId="56" fillId="3" borderId="0" xfId="4" applyFont="1" applyFill="1" applyAlignment="1" applyProtection="1">
      <alignment horizontal="center" vertical="center" wrapText="1"/>
      <protection locked="0"/>
    </xf>
    <xf numFmtId="0" fontId="56" fillId="3" borderId="3" xfId="4" applyFont="1" applyFill="1" applyBorder="1" applyAlignment="1" applyProtection="1">
      <alignment horizontal="center" vertical="center" wrapText="1"/>
      <protection locked="0"/>
    </xf>
    <xf numFmtId="0" fontId="56" fillId="3" borderId="9" xfId="4" applyFont="1" applyFill="1" applyBorder="1" applyAlignment="1" applyProtection="1">
      <alignment horizontal="center" vertical="center" wrapText="1"/>
      <protection locked="0"/>
    </xf>
    <xf numFmtId="0" fontId="56" fillId="3" borderId="4" xfId="4" applyFont="1" applyFill="1" applyBorder="1" applyAlignment="1" applyProtection="1">
      <alignment horizontal="center" vertical="center" wrapText="1"/>
      <protection locked="0"/>
    </xf>
    <xf numFmtId="0" fontId="56" fillId="3" borderId="10" xfId="4" applyFont="1" applyFill="1" applyBorder="1" applyAlignment="1" applyProtection="1">
      <alignment horizontal="center" vertical="center" wrapText="1"/>
      <protection locked="0"/>
    </xf>
    <xf numFmtId="0" fontId="56" fillId="5" borderId="8" xfId="4" applyFont="1" applyFill="1" applyBorder="1" applyAlignment="1" applyProtection="1">
      <alignment horizontal="left" vertical="center" shrinkToFit="1"/>
      <protection locked="0"/>
    </xf>
    <xf numFmtId="0" fontId="56" fillId="5" borderId="1" xfId="4" applyFont="1" applyFill="1" applyBorder="1" applyAlignment="1" applyProtection="1">
      <alignment horizontal="left" vertical="center" shrinkToFit="1"/>
      <protection locked="0"/>
    </xf>
    <xf numFmtId="0" fontId="56" fillId="5" borderId="2" xfId="4" applyFont="1" applyFill="1" applyBorder="1" applyAlignment="1" applyProtection="1">
      <alignment horizontal="left" vertical="center" shrinkToFit="1"/>
      <protection locked="0"/>
    </xf>
    <xf numFmtId="0" fontId="56" fillId="5" borderId="5" xfId="4" applyFont="1" applyFill="1" applyBorder="1" applyAlignment="1" applyProtection="1">
      <alignment horizontal="left" vertical="center" shrinkToFit="1"/>
      <protection locked="0"/>
    </xf>
    <xf numFmtId="0" fontId="56" fillId="5" borderId="0" xfId="4" applyFont="1" applyFill="1" applyAlignment="1" applyProtection="1">
      <alignment horizontal="left" vertical="center" shrinkToFit="1"/>
      <protection locked="0"/>
    </xf>
    <xf numFmtId="0" fontId="56" fillId="5" borderId="3" xfId="4" applyFont="1" applyFill="1" applyBorder="1" applyAlignment="1" applyProtection="1">
      <alignment horizontal="left" vertical="center" shrinkToFit="1"/>
      <protection locked="0"/>
    </xf>
    <xf numFmtId="0" fontId="56" fillId="5" borderId="9" xfId="4" applyFont="1" applyFill="1" applyBorder="1" applyAlignment="1" applyProtection="1">
      <alignment horizontal="left" vertical="center" shrinkToFit="1"/>
      <protection locked="0"/>
    </xf>
    <xf numFmtId="0" fontId="56" fillId="5" borderId="4" xfId="4" applyFont="1" applyFill="1" applyBorder="1" applyAlignment="1" applyProtection="1">
      <alignment horizontal="left" vertical="center" shrinkToFit="1"/>
      <protection locked="0"/>
    </xf>
    <xf numFmtId="0" fontId="56" fillId="5" borderId="10" xfId="4" applyFont="1" applyFill="1" applyBorder="1" applyAlignment="1" applyProtection="1">
      <alignment horizontal="left" vertical="center" shrinkToFit="1"/>
      <protection locked="0"/>
    </xf>
    <xf numFmtId="178" fontId="56" fillId="0" borderId="131" xfId="4" applyNumberFormat="1" applyFont="1" applyBorder="1" applyAlignment="1">
      <alignment horizontal="center" vertical="center" wrapText="1"/>
    </xf>
    <xf numFmtId="178" fontId="56" fillId="0" borderId="132" xfId="4" applyNumberFormat="1" applyFont="1" applyBorder="1" applyAlignment="1">
      <alignment horizontal="center" vertical="center" wrapText="1"/>
    </xf>
    <xf numFmtId="0" fontId="56" fillId="3" borderId="20" xfId="4" applyFont="1" applyFill="1" applyBorder="1" applyAlignment="1" applyProtection="1">
      <alignment horizontal="center" vertical="center" shrinkToFit="1"/>
      <protection locked="0"/>
    </xf>
    <xf numFmtId="0" fontId="56" fillId="3" borderId="23" xfId="4" applyFont="1" applyFill="1" applyBorder="1" applyAlignment="1" applyProtection="1">
      <alignment horizontal="center" vertical="center" shrinkToFit="1"/>
      <protection locked="0"/>
    </xf>
    <xf numFmtId="0" fontId="56" fillId="3" borderId="95" xfId="4" applyFont="1" applyFill="1" applyBorder="1" applyAlignment="1" applyProtection="1">
      <alignment horizontal="center" vertical="center" shrinkToFit="1"/>
      <protection locked="0"/>
    </xf>
    <xf numFmtId="0" fontId="56" fillId="3" borderId="21" xfId="4" applyFont="1" applyFill="1" applyBorder="1" applyAlignment="1" applyProtection="1">
      <alignment horizontal="center" vertical="center" wrapText="1"/>
      <protection locked="0"/>
    </xf>
    <xf numFmtId="0" fontId="56" fillId="3" borderId="24" xfId="4" applyFont="1" applyFill="1" applyBorder="1" applyAlignment="1" applyProtection="1">
      <alignment horizontal="center" vertical="center" wrapText="1"/>
      <protection locked="0"/>
    </xf>
    <xf numFmtId="0" fontId="56" fillId="3" borderId="23" xfId="4" applyFont="1" applyFill="1" applyBorder="1" applyAlignment="1" applyProtection="1">
      <alignment horizontal="center" vertical="center" wrapText="1"/>
      <protection locked="0"/>
    </xf>
    <xf numFmtId="0" fontId="56" fillId="3" borderId="95" xfId="4" applyFont="1" applyFill="1" applyBorder="1" applyAlignment="1" applyProtection="1">
      <alignment horizontal="center" vertical="center" wrapText="1"/>
      <protection locked="0"/>
    </xf>
    <xf numFmtId="0" fontId="56" fillId="5" borderId="24" xfId="4" applyFont="1" applyFill="1" applyBorder="1" applyAlignment="1" applyProtection="1">
      <alignment horizontal="left" vertical="center" shrinkToFit="1"/>
      <protection locked="0"/>
    </xf>
    <xf numFmtId="0" fontId="56" fillId="5" borderId="23" xfId="4" applyFont="1" applyFill="1" applyBorder="1" applyAlignment="1" applyProtection="1">
      <alignment horizontal="left" vertical="center" shrinkToFit="1"/>
      <protection locked="0"/>
    </xf>
    <xf numFmtId="0" fontId="56" fillId="5" borderId="95" xfId="4" applyFont="1" applyFill="1" applyBorder="1" applyAlignment="1" applyProtection="1">
      <alignment horizontal="left" vertical="center" shrinkToFit="1"/>
      <protection locked="0"/>
    </xf>
    <xf numFmtId="178" fontId="56" fillId="0" borderId="103" xfId="4" applyNumberFormat="1" applyFont="1" applyBorder="1" applyAlignment="1">
      <alignment horizontal="center" vertical="center" wrapText="1"/>
    </xf>
    <xf numFmtId="178" fontId="56" fillId="0" borderId="104" xfId="4" applyNumberFormat="1" applyFont="1" applyBorder="1" applyAlignment="1">
      <alignment horizontal="center" vertical="center" wrapText="1"/>
    </xf>
    <xf numFmtId="178" fontId="56" fillId="0" borderId="133" xfId="4" applyNumberFormat="1" applyFont="1" applyBorder="1" applyAlignment="1">
      <alignment horizontal="center" vertical="center" wrapText="1"/>
    </xf>
    <xf numFmtId="0" fontId="56" fillId="5" borderId="127" xfId="4" applyFont="1" applyFill="1" applyBorder="1" applyAlignment="1" applyProtection="1">
      <alignment horizontal="left" vertical="center" wrapText="1"/>
      <protection locked="0"/>
    </xf>
    <xf numFmtId="0" fontId="56" fillId="5" borderId="1" xfId="4" applyFont="1" applyFill="1" applyBorder="1" applyAlignment="1" applyProtection="1">
      <alignment horizontal="left" vertical="center" wrapText="1"/>
      <protection locked="0"/>
    </xf>
    <xf numFmtId="0" fontId="56" fillId="5" borderId="88" xfId="4" applyFont="1" applyFill="1" applyBorder="1" applyAlignment="1" applyProtection="1">
      <alignment horizontal="left" vertical="center" wrapText="1"/>
      <protection locked="0"/>
    </xf>
    <xf numFmtId="0" fontId="56" fillId="5" borderId="27" xfId="4" applyFont="1" applyFill="1" applyBorder="1" applyAlignment="1" applyProtection="1">
      <alignment horizontal="left" vertical="center" wrapText="1"/>
      <protection locked="0"/>
    </xf>
    <xf numFmtId="0" fontId="56" fillId="5" borderId="0" xfId="4" applyFont="1" applyFill="1" applyAlignment="1" applyProtection="1">
      <alignment horizontal="left" vertical="center" wrapText="1"/>
      <protection locked="0"/>
    </xf>
    <xf numFmtId="0" fontId="56" fillId="5" borderId="29" xfId="4" applyFont="1" applyFill="1" applyBorder="1" applyAlignment="1" applyProtection="1">
      <alignment horizontal="left" vertical="center" wrapText="1"/>
      <protection locked="0"/>
    </xf>
    <xf numFmtId="0" fontId="56" fillId="5" borderId="114" xfId="4" applyFont="1" applyFill="1" applyBorder="1" applyAlignment="1" applyProtection="1">
      <alignment horizontal="left" vertical="center" wrapText="1"/>
      <protection locked="0"/>
    </xf>
    <xf numFmtId="0" fontId="56" fillId="5" borderId="4" xfId="4" applyFont="1" applyFill="1" applyBorder="1" applyAlignment="1" applyProtection="1">
      <alignment horizontal="left" vertical="center" wrapText="1"/>
      <protection locked="0"/>
    </xf>
    <xf numFmtId="0" fontId="56" fillId="5" borderId="125" xfId="4" applyFont="1" applyFill="1" applyBorder="1" applyAlignment="1" applyProtection="1">
      <alignment horizontal="left" vertical="center" wrapText="1"/>
      <protection locked="0"/>
    </xf>
    <xf numFmtId="178" fontId="56" fillId="0" borderId="112" xfId="4" applyNumberFormat="1" applyFont="1" applyBorder="1" applyAlignment="1">
      <alignment horizontal="center" vertical="center" wrapText="1"/>
    </xf>
    <xf numFmtId="178" fontId="56" fillId="0" borderId="108" xfId="4" applyNumberFormat="1" applyFont="1" applyBorder="1" applyAlignment="1">
      <alignment horizontal="center" vertical="center" wrapText="1"/>
    </xf>
    <xf numFmtId="178" fontId="56" fillId="0" borderId="113" xfId="4" applyNumberFormat="1" applyFont="1" applyBorder="1" applyAlignment="1">
      <alignment horizontal="center" vertical="center" wrapText="1"/>
    </xf>
    <xf numFmtId="178" fontId="56" fillId="0" borderId="122" xfId="4" applyNumberFormat="1" applyFont="1" applyBorder="1" applyAlignment="1">
      <alignment horizontal="center" vertical="center" wrapText="1"/>
    </xf>
    <xf numFmtId="178" fontId="56" fillId="0" borderId="123" xfId="4" applyNumberFormat="1" applyFont="1" applyBorder="1" applyAlignment="1">
      <alignment horizontal="center" vertical="center" wrapText="1"/>
    </xf>
    <xf numFmtId="178" fontId="56" fillId="0" borderId="124" xfId="4" applyNumberFormat="1" applyFont="1" applyBorder="1" applyAlignment="1">
      <alignment horizontal="center" vertical="center" wrapText="1"/>
    </xf>
    <xf numFmtId="0" fontId="56" fillId="5" borderId="20" xfId="4" applyFont="1" applyFill="1" applyBorder="1" applyAlignment="1" applyProtection="1">
      <alignment horizontal="left" vertical="center" wrapText="1"/>
      <protection locked="0"/>
    </xf>
    <xf numFmtId="0" fontId="56" fillId="5" borderId="23" xfId="4" applyFont="1" applyFill="1" applyBorder="1" applyAlignment="1" applyProtection="1">
      <alignment horizontal="left" vertical="center" wrapText="1"/>
      <protection locked="0"/>
    </xf>
    <xf numFmtId="0" fontId="56" fillId="5" borderId="22" xfId="4" applyFont="1" applyFill="1" applyBorder="1" applyAlignment="1" applyProtection="1">
      <alignment horizontal="left" vertical="center" wrapText="1"/>
      <protection locked="0"/>
    </xf>
    <xf numFmtId="178" fontId="56" fillId="0" borderId="105" xfId="4" applyNumberFormat="1" applyFont="1" applyBorder="1" applyAlignment="1">
      <alignment horizontal="center" vertical="center" wrapText="1"/>
    </xf>
    <xf numFmtId="0" fontId="56" fillId="3" borderId="28" xfId="4" applyFont="1" applyFill="1" applyBorder="1" applyAlignment="1" applyProtection="1">
      <alignment horizontal="center" vertical="center" wrapText="1"/>
      <protection locked="0"/>
    </xf>
    <xf numFmtId="0" fontId="60" fillId="0" borderId="150" xfId="4" applyFont="1" applyBorder="1" applyAlignment="1">
      <alignment horizontal="center" vertical="center"/>
    </xf>
    <xf numFmtId="0" fontId="60" fillId="0" borderId="151" xfId="4" applyFont="1" applyBorder="1" applyAlignment="1">
      <alignment horizontal="center" vertical="center"/>
    </xf>
    <xf numFmtId="0" fontId="60" fillId="0" borderId="152" xfId="4" applyFont="1" applyBorder="1" applyAlignment="1">
      <alignment horizontal="center" vertical="center"/>
    </xf>
    <xf numFmtId="178" fontId="60" fillId="0" borderId="102" xfId="5" applyNumberFormat="1" applyFont="1" applyBorder="1" applyAlignment="1">
      <alignment horizontal="right" vertical="center" shrinkToFit="1"/>
    </xf>
    <xf numFmtId="178" fontId="60" fillId="0" borderId="36" xfId="5" applyNumberFormat="1" applyFont="1" applyBorder="1" applyAlignment="1">
      <alignment horizontal="right" vertical="center" shrinkToFit="1"/>
    </xf>
    <xf numFmtId="0" fontId="60" fillId="0" borderId="135" xfId="4" applyFont="1" applyBorder="1" applyAlignment="1">
      <alignment horizontal="center" vertical="center"/>
    </xf>
    <xf numFmtId="0" fontId="60" fillId="0" borderId="136" xfId="4" applyFont="1" applyBorder="1" applyAlignment="1">
      <alignment horizontal="center" vertical="center"/>
    </xf>
    <xf numFmtId="0" fontId="60" fillId="0" borderId="137" xfId="4" applyFont="1" applyBorder="1" applyAlignment="1">
      <alignment horizontal="center" vertical="center"/>
    </xf>
    <xf numFmtId="178" fontId="60" fillId="0" borderId="140" xfId="4" applyNumberFormat="1" applyFont="1" applyBorder="1" applyAlignment="1">
      <alignment horizontal="center" vertical="center" shrinkToFit="1"/>
    </xf>
    <xf numFmtId="178" fontId="60" fillId="0" borderId="143" xfId="4" applyNumberFormat="1" applyFont="1" applyBorder="1" applyAlignment="1">
      <alignment horizontal="center" vertical="center" shrinkToFit="1"/>
    </xf>
    <xf numFmtId="178" fontId="60" fillId="0" borderId="144" xfId="4" applyNumberFormat="1" applyFont="1" applyBorder="1" applyAlignment="1">
      <alignment horizontal="center" vertical="center" shrinkToFit="1"/>
    </xf>
    <xf numFmtId="178" fontId="60" fillId="0" borderId="147" xfId="4" applyNumberFormat="1" applyFont="1" applyBorder="1" applyAlignment="1">
      <alignment horizontal="center" vertical="center" shrinkToFit="1"/>
    </xf>
    <xf numFmtId="178" fontId="60" fillId="0" borderId="148" xfId="4" applyNumberFormat="1" applyFont="1" applyBorder="1" applyAlignment="1">
      <alignment horizontal="center" vertical="center" shrinkToFit="1"/>
    </xf>
    <xf numFmtId="178" fontId="60" fillId="0" borderId="160" xfId="4" applyNumberFormat="1" applyFont="1" applyBorder="1" applyAlignment="1">
      <alignment horizontal="center" vertical="center" shrinkToFit="1"/>
    </xf>
    <xf numFmtId="0" fontId="61" fillId="0" borderId="142" xfId="4" applyFont="1" applyBorder="1" applyAlignment="1">
      <alignment horizontal="center" vertical="center" wrapText="1"/>
    </xf>
    <xf numFmtId="0" fontId="61" fillId="0" borderId="143" xfId="4" applyFont="1" applyBorder="1" applyAlignment="1">
      <alignment horizontal="center" vertical="center" wrapText="1"/>
    </xf>
    <xf numFmtId="0" fontId="61" fillId="0" borderId="141" xfId="4" applyFont="1" applyBorder="1" applyAlignment="1">
      <alignment horizontal="center" vertical="center" wrapText="1"/>
    </xf>
    <xf numFmtId="0" fontId="61" fillId="0" borderId="146" xfId="4" applyFont="1" applyBorder="1" applyAlignment="1">
      <alignment horizontal="center" vertical="center" wrapText="1"/>
    </xf>
    <xf numFmtId="0" fontId="61" fillId="0" borderId="147" xfId="4" applyFont="1" applyBorder="1" applyAlignment="1">
      <alignment horizontal="center" vertical="center" wrapText="1"/>
    </xf>
    <xf numFmtId="0" fontId="61" fillId="0" borderId="145" xfId="4" applyFont="1" applyBorder="1" applyAlignment="1">
      <alignment horizontal="center" vertical="center" wrapText="1"/>
    </xf>
    <xf numFmtId="0" fontId="61" fillId="0" borderId="153" xfId="4" applyFont="1" applyBorder="1" applyAlignment="1">
      <alignment horizontal="center" vertical="center" wrapText="1"/>
    </xf>
    <xf numFmtId="0" fontId="61" fillId="0" borderId="154" xfId="4" applyFont="1" applyBorder="1" applyAlignment="1">
      <alignment horizontal="center" vertical="center" wrapText="1"/>
    </xf>
    <xf numFmtId="0" fontId="61" fillId="0" borderId="155" xfId="4" applyFont="1" applyBorder="1" applyAlignment="1">
      <alignment horizontal="center" vertical="center" wrapText="1"/>
    </xf>
    <xf numFmtId="0" fontId="60" fillId="0" borderId="118" xfId="4" applyFont="1" applyBorder="1" applyAlignment="1">
      <alignment horizontal="center" vertical="center"/>
    </xf>
    <xf numFmtId="0" fontId="60" fillId="0" borderId="119" xfId="4" applyFont="1" applyBorder="1" applyAlignment="1">
      <alignment horizontal="center" vertical="center"/>
    </xf>
    <xf numFmtId="0" fontId="60" fillId="0" borderId="120" xfId="4" applyFont="1" applyBorder="1" applyAlignment="1">
      <alignment horizontal="center" vertical="center"/>
    </xf>
    <xf numFmtId="178" fontId="60" fillId="0" borderId="149" xfId="5" applyNumberFormat="1" applyFont="1" applyBorder="1" applyAlignment="1">
      <alignment horizontal="right" vertical="center" shrinkToFit="1"/>
    </xf>
    <xf numFmtId="178" fontId="60" fillId="0" borderId="98" xfId="5" applyNumberFormat="1" applyFont="1" applyBorder="1" applyAlignment="1">
      <alignment horizontal="right" vertical="center" shrinkToFit="1"/>
    </xf>
    <xf numFmtId="0" fontId="81" fillId="2" borderId="11" xfId="4" applyFont="1" applyFill="1" applyBorder="1" applyAlignment="1">
      <alignment horizontal="center" vertical="center"/>
    </xf>
    <xf numFmtId="0" fontId="61" fillId="2" borderId="0" xfId="4" applyFont="1" applyFill="1" applyAlignment="1">
      <alignment horizontal="left" vertical="center" indent="1"/>
    </xf>
    <xf numFmtId="0" fontId="85" fillId="2" borderId="26" xfId="4" applyFont="1" applyFill="1" applyBorder="1" applyAlignment="1">
      <alignment horizontal="center" vertical="center"/>
    </xf>
    <xf numFmtId="0" fontId="85" fillId="2" borderId="33" xfId="4" applyFont="1" applyFill="1" applyBorder="1" applyAlignment="1">
      <alignment horizontal="center" vertical="center"/>
    </xf>
    <xf numFmtId="0" fontId="85" fillId="2" borderId="42" xfId="4" applyFont="1" applyFill="1" applyBorder="1" applyAlignment="1">
      <alignment horizontal="center" vertical="center"/>
    </xf>
    <xf numFmtId="0" fontId="2" fillId="2" borderId="26" xfId="2" applyFill="1" applyBorder="1" applyAlignment="1">
      <alignment horizontal="center" vertical="center"/>
    </xf>
    <xf numFmtId="0" fontId="2" fillId="2" borderId="33" xfId="2" applyFill="1" applyBorder="1" applyAlignment="1">
      <alignment horizontal="center" vertical="center"/>
    </xf>
    <xf numFmtId="0" fontId="2" fillId="2" borderId="42" xfId="2" applyFill="1" applyBorder="1" applyAlignment="1">
      <alignment horizontal="center" vertical="center"/>
    </xf>
  </cellXfs>
  <cellStyles count="6">
    <cellStyle name="桁区切り 2" xfId="3" xr:uid="{00000000-0005-0000-0000-000000000000}"/>
    <cellStyle name="桁区切り 3" xfId="5" xr:uid="{67A989AF-CF95-4FE1-84E3-FE2CED94A04A}"/>
    <cellStyle name="標準" xfId="0" builtinId="0"/>
    <cellStyle name="標準 2" xfId="2" xr:uid="{00000000-0005-0000-0000-000002000000}"/>
    <cellStyle name="標準 3" xfId="4" xr:uid="{AA78F470-C755-432B-BCD6-34DC62C32125}"/>
    <cellStyle name="標準_コピーCT279ID2202N16" xfId="1" xr:uid="{00000000-0005-0000-0000-000003000000}"/>
  </cellStyles>
  <dxfs count="10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37</xdr:row>
      <xdr:rowOff>116417</xdr:rowOff>
    </xdr:from>
    <xdr:to>
      <xdr:col>10</xdr:col>
      <xdr:colOff>114300</xdr:colOff>
      <xdr:row>38</xdr:row>
      <xdr:rowOff>257175</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8784167"/>
          <a:ext cx="2497667" cy="426508"/>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132</xdr:row>
      <xdr:rowOff>0</xdr:rowOff>
    </xdr:from>
    <xdr:to>
      <xdr:col>10</xdr:col>
      <xdr:colOff>114300</xdr:colOff>
      <xdr:row>134</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54770</xdr:colOff>
      <xdr:row>529</xdr:row>
      <xdr:rowOff>64294</xdr:rowOff>
    </xdr:from>
    <xdr:to>
      <xdr:col>13</xdr:col>
      <xdr:colOff>54770</xdr:colOff>
      <xdr:row>531</xdr:row>
      <xdr:rowOff>11906</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54770" y="131473575"/>
          <a:ext cx="3155156" cy="459581"/>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72473</xdr:colOff>
      <xdr:row>30</xdr:row>
      <xdr:rowOff>92765</xdr:rowOff>
    </xdr:from>
    <xdr:to>
      <xdr:col>32</xdr:col>
      <xdr:colOff>0</xdr:colOff>
      <xdr:row>32</xdr:row>
      <xdr:rowOff>219075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72473" y="6893615"/>
          <a:ext cx="7143750" cy="1059760"/>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t"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8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55079</xdr:colOff>
      <xdr:row>33</xdr:row>
      <xdr:rowOff>40998</xdr:rowOff>
    </xdr:from>
    <xdr:to>
      <xdr:col>20</xdr:col>
      <xdr:colOff>220316</xdr:colOff>
      <xdr:row>35</xdr:row>
      <xdr:rowOff>101876</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68122" y="8091694"/>
          <a:ext cx="1556716" cy="475008"/>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2</xdr:col>
      <xdr:colOff>190500</xdr:colOff>
      <xdr:row>993</xdr:row>
      <xdr:rowOff>38100</xdr:rowOff>
    </xdr:from>
    <xdr:to>
      <xdr:col>30</xdr:col>
      <xdr:colOff>180975</xdr:colOff>
      <xdr:row>996</xdr:row>
      <xdr:rowOff>85725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723900" y="111147225"/>
          <a:ext cx="6391275" cy="6191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r>
            <a:rPr lang="ja-JP" altLang="en-US" sz="1400" b="0" i="0" u="none" strike="noStrike" baseline="0">
              <a:solidFill>
                <a:srgbClr val="000000"/>
              </a:solidFill>
              <a:latin typeface="HG丸ｺﾞｼｯｸM-PRO"/>
              <a:ea typeface="HG丸ｺﾞｼｯｸM-PRO"/>
              <a:cs typeface="Times New Roman"/>
            </a:rPr>
            <a:t>まずは、相模原市の福祉基盤課にご相談ください。</a:t>
          </a:r>
          <a:endParaRPr lang="ja-JP" altLang="en-US" sz="1400" b="0" i="0" u="none" strike="noStrike" baseline="0">
            <a:solidFill>
              <a:srgbClr val="00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0</xdr:col>
      <xdr:colOff>59532</xdr:colOff>
      <xdr:row>991</xdr:row>
      <xdr:rowOff>107156</xdr:rowOff>
    </xdr:from>
    <xdr:to>
      <xdr:col>3</xdr:col>
      <xdr:colOff>345282</xdr:colOff>
      <xdr:row>995</xdr:row>
      <xdr:rowOff>61912</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59532" y="302013937"/>
          <a:ext cx="1047750" cy="81200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ゴシック"/>
              <a:ea typeface="ＭＳ ゴシック"/>
            </a:rPr>
            <a:t>注意</a:t>
          </a:r>
          <a:endParaRPr lang="ja-JP" altLang="en-US" sz="14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171450</xdr:colOff>
      <xdr:row>1046</xdr:row>
      <xdr:rowOff>104775</xdr:rowOff>
    </xdr:from>
    <xdr:to>
      <xdr:col>27</xdr:col>
      <xdr:colOff>180807</xdr:colOff>
      <xdr:row>1047</xdr:row>
      <xdr:rowOff>421218</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390525" y="115604925"/>
          <a:ext cx="6191250" cy="62865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95</xdr:row>
      <xdr:rowOff>123826</xdr:rowOff>
    </xdr:from>
    <xdr:to>
      <xdr:col>10</xdr:col>
      <xdr:colOff>95250</xdr:colOff>
      <xdr:row>96</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81</xdr:row>
      <xdr:rowOff>28575</xdr:rowOff>
    </xdr:from>
    <xdr:to>
      <xdr:col>20</xdr:col>
      <xdr:colOff>0</xdr:colOff>
      <xdr:row>81</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82</xdr:row>
      <xdr:rowOff>28575</xdr:rowOff>
    </xdr:from>
    <xdr:to>
      <xdr:col>20</xdr:col>
      <xdr:colOff>0</xdr:colOff>
      <xdr:row>82</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83</xdr:row>
      <xdr:rowOff>28575</xdr:rowOff>
    </xdr:from>
    <xdr:to>
      <xdr:col>20</xdr:col>
      <xdr:colOff>0</xdr:colOff>
      <xdr:row>83</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84</xdr:row>
      <xdr:rowOff>28575</xdr:rowOff>
    </xdr:from>
    <xdr:to>
      <xdr:col>20</xdr:col>
      <xdr:colOff>0</xdr:colOff>
      <xdr:row>84</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85</xdr:row>
      <xdr:rowOff>28575</xdr:rowOff>
    </xdr:from>
    <xdr:to>
      <xdr:col>20</xdr:col>
      <xdr:colOff>0</xdr:colOff>
      <xdr:row>85</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80</xdr:row>
      <xdr:rowOff>28575</xdr:rowOff>
    </xdr:from>
    <xdr:to>
      <xdr:col>20</xdr:col>
      <xdr:colOff>0</xdr:colOff>
      <xdr:row>80</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0749" name="Oval 1">
          <a:extLst>
            <a:ext uri="{FF2B5EF4-FFF2-40B4-BE49-F238E27FC236}">
              <a16:creationId xmlns:a16="http://schemas.microsoft.com/office/drawing/2014/main" id="{00000000-0008-0000-0300-00000D51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20750" name="Line 2">
          <a:extLst>
            <a:ext uri="{FF2B5EF4-FFF2-40B4-BE49-F238E27FC236}">
              <a16:creationId xmlns:a16="http://schemas.microsoft.com/office/drawing/2014/main" id="{00000000-0008-0000-0300-00000E51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11266" name="Text Box 2">
          <a:extLst>
            <a:ext uri="{FF2B5EF4-FFF2-40B4-BE49-F238E27FC236}">
              <a16:creationId xmlns:a16="http://schemas.microsoft.com/office/drawing/2014/main" id="{00000000-0008-0000-0400-0000022C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FF276150-D622-4DE7-8720-931F1DBB5214}"/>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DBE4C0C5-69C5-4564-840C-97488EAB0750}"/>
            </a:ext>
          </a:extLst>
        </xdr:cNvPr>
        <xdr:cNvSpPr/>
      </xdr:nvSpPr>
      <xdr:spPr>
        <a:xfrm>
          <a:off x="333375" y="167925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BM1217"/>
  <sheetViews>
    <sheetView tabSelected="1" view="pageBreakPreview" zoomScale="80" zoomScaleNormal="80" zoomScaleSheetLayoutView="80" zoomScalePageLayoutView="85" workbookViewId="0">
      <selection activeCell="R10" sqref="R10"/>
    </sheetView>
  </sheetViews>
  <sheetFormatPr defaultColWidth="3.5703125" defaultRowHeight="12.75" customHeight="1"/>
  <cols>
    <col min="1" max="1" width="3.28515625" customWidth="1"/>
    <col min="2" max="2" width="4.7109375" customWidth="1"/>
    <col min="3" max="3" width="3.5703125" customWidth="1"/>
    <col min="4" max="4" width="5.28515625" customWidth="1"/>
    <col min="5" max="27" width="3.42578125" customWidth="1"/>
    <col min="28" max="28" width="9.85546875" customWidth="1"/>
    <col min="29" max="31" width="3.42578125" style="30" customWidth="1"/>
    <col min="32" max="32" width="3.5703125" style="46" hidden="1" customWidth="1"/>
  </cols>
  <sheetData>
    <row r="1" spans="1:32" ht="40.5" customHeight="1">
      <c r="A1" s="719" t="s">
        <v>911</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row>
    <row r="2" spans="1:32" ht="25.5" customHeight="1">
      <c r="A2" s="721" t="s">
        <v>376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row>
    <row r="3" spans="1:32" ht="12" customHeight="1"/>
    <row r="4" spans="1:32" ht="12" customHeight="1">
      <c r="A4" s="722" t="s">
        <v>177</v>
      </c>
      <c r="B4" s="723"/>
      <c r="C4" s="723"/>
      <c r="D4" s="723"/>
      <c r="E4" s="723"/>
      <c r="F4" s="723"/>
      <c r="G4" s="723"/>
      <c r="H4" s="132"/>
      <c r="I4" s="132"/>
      <c r="J4" s="133"/>
      <c r="K4" s="202" t="s">
        <v>178</v>
      </c>
      <c r="L4" s="202"/>
      <c r="M4" s="202"/>
      <c r="N4" s="202"/>
      <c r="O4" s="202"/>
      <c r="P4" s="202"/>
      <c r="Q4" s="202"/>
      <c r="R4" s="132"/>
      <c r="S4" s="132"/>
      <c r="T4" s="132"/>
      <c r="U4" s="134"/>
      <c r="V4" s="134"/>
      <c r="W4" s="134"/>
      <c r="X4" s="134"/>
      <c r="Y4" s="134"/>
      <c r="Z4" s="134"/>
      <c r="AA4" s="134"/>
      <c r="AB4" s="134"/>
      <c r="AC4" s="31"/>
      <c r="AD4" s="31"/>
      <c r="AE4" s="32"/>
    </row>
    <row r="5" spans="1:32" ht="12" customHeight="1">
      <c r="A5" s="724" t="s">
        <v>455</v>
      </c>
      <c r="B5" s="725"/>
      <c r="C5" s="725"/>
      <c r="D5" s="725"/>
      <c r="E5" s="725"/>
      <c r="F5" s="725"/>
      <c r="G5" s="725"/>
      <c r="H5" s="725"/>
      <c r="I5" s="725"/>
      <c r="J5" s="726"/>
      <c r="K5" s="730"/>
      <c r="L5" s="731"/>
      <c r="M5" s="731"/>
      <c r="N5" s="731"/>
      <c r="O5" s="731"/>
      <c r="P5" s="731"/>
      <c r="Q5" s="731"/>
      <c r="R5" s="731"/>
      <c r="S5" s="731"/>
      <c r="T5" s="731"/>
      <c r="U5" s="731"/>
      <c r="V5" s="731"/>
      <c r="W5" s="731"/>
      <c r="X5" s="731"/>
      <c r="Y5" s="731"/>
      <c r="Z5" s="731"/>
      <c r="AA5" s="731"/>
      <c r="AB5" s="731"/>
      <c r="AC5" s="731"/>
      <c r="AD5" s="731"/>
      <c r="AE5" s="732"/>
    </row>
    <row r="6" spans="1:32" ht="12" customHeight="1">
      <c r="A6" s="727"/>
      <c r="B6" s="728"/>
      <c r="C6" s="728"/>
      <c r="D6" s="728"/>
      <c r="E6" s="728"/>
      <c r="F6" s="728"/>
      <c r="G6" s="728"/>
      <c r="H6" s="728"/>
      <c r="I6" s="728"/>
      <c r="J6" s="729"/>
      <c r="K6" s="733"/>
      <c r="L6" s="734"/>
      <c r="M6" s="734"/>
      <c r="N6" s="734"/>
      <c r="O6" s="734"/>
      <c r="P6" s="734"/>
      <c r="Q6" s="734"/>
      <c r="R6" s="734"/>
      <c r="S6" s="734"/>
      <c r="T6" s="734"/>
      <c r="U6" s="734"/>
      <c r="V6" s="734"/>
      <c r="W6" s="734"/>
      <c r="X6" s="734"/>
      <c r="Y6" s="734"/>
      <c r="Z6" s="734"/>
      <c r="AA6" s="734"/>
      <c r="AB6" s="734"/>
      <c r="AC6" s="734"/>
      <c r="AD6" s="734"/>
      <c r="AE6" s="735"/>
    </row>
    <row r="7" spans="1:32" ht="12" customHeight="1">
      <c r="A7" s="1" t="s">
        <v>176</v>
      </c>
    </row>
    <row r="8" spans="1:32" ht="30" customHeight="1">
      <c r="A8" s="640" t="s">
        <v>27</v>
      </c>
      <c r="B8" s="641"/>
      <c r="C8" s="742" t="s">
        <v>28</v>
      </c>
      <c r="D8" s="742"/>
      <c r="E8" s="742"/>
      <c r="F8" s="742"/>
      <c r="G8" s="742"/>
      <c r="H8" s="746"/>
      <c r="I8" s="746"/>
      <c r="J8" s="746"/>
      <c r="K8" s="746"/>
      <c r="L8" s="746"/>
      <c r="M8" s="746"/>
      <c r="N8" s="746"/>
      <c r="O8" s="746"/>
      <c r="P8" s="746"/>
      <c r="Q8" s="746"/>
      <c r="R8" s="746"/>
      <c r="S8" s="746"/>
      <c r="T8" s="746"/>
      <c r="U8" s="746"/>
      <c r="V8" s="746"/>
      <c r="W8" s="746"/>
      <c r="X8" s="746"/>
      <c r="Y8" s="746"/>
      <c r="Z8" s="746"/>
      <c r="AA8" s="746"/>
      <c r="AB8" s="746"/>
      <c r="AC8" s="746"/>
      <c r="AD8" s="746"/>
      <c r="AE8" s="746"/>
      <c r="AF8" s="23"/>
    </row>
    <row r="9" spans="1:32" ht="30" customHeight="1">
      <c r="A9" s="644"/>
      <c r="B9" s="645"/>
      <c r="C9" s="743" t="s">
        <v>29</v>
      </c>
      <c r="D9" s="744"/>
      <c r="E9" s="744"/>
      <c r="F9" s="744"/>
      <c r="G9" s="745"/>
      <c r="H9" s="746"/>
      <c r="I9" s="746"/>
      <c r="J9" s="746"/>
      <c r="K9" s="746"/>
      <c r="L9" s="746"/>
      <c r="M9" s="746"/>
      <c r="N9" s="746"/>
      <c r="O9" s="746"/>
      <c r="P9" s="746"/>
      <c r="Q9" s="746"/>
      <c r="R9" s="746"/>
      <c r="S9" s="746"/>
      <c r="T9" s="746"/>
      <c r="U9" s="746"/>
      <c r="V9" s="746"/>
      <c r="W9" s="746"/>
      <c r="X9" s="746"/>
      <c r="Y9" s="746"/>
      <c r="Z9" s="746"/>
      <c r="AA9" s="746"/>
      <c r="AB9" s="746"/>
      <c r="AC9" s="746"/>
      <c r="AD9" s="746"/>
      <c r="AE9" s="746"/>
      <c r="AF9" s="23"/>
    </row>
    <row r="10" spans="1:32" ht="12" customHeight="1">
      <c r="A10" s="74"/>
      <c r="B10" s="74"/>
      <c r="C10" s="75"/>
      <c r="D10" s="75"/>
      <c r="E10" s="75"/>
      <c r="F10" s="75"/>
      <c r="G10" s="75"/>
      <c r="H10" s="135"/>
      <c r="I10" s="135"/>
      <c r="J10" s="135"/>
      <c r="K10" s="135"/>
      <c r="L10" s="135"/>
      <c r="M10" s="135"/>
      <c r="N10" s="135"/>
      <c r="O10" s="135"/>
      <c r="P10" s="135"/>
      <c r="Q10" s="135"/>
      <c r="R10" s="135"/>
      <c r="S10" s="135"/>
      <c r="T10" s="135"/>
      <c r="U10" s="135"/>
      <c r="V10" s="135"/>
      <c r="W10" s="135"/>
      <c r="X10" s="135"/>
      <c r="Y10" s="135"/>
      <c r="Z10" s="135"/>
      <c r="AA10" s="135"/>
      <c r="AC10"/>
      <c r="AD10"/>
      <c r="AE10"/>
      <c r="AF10" s="23"/>
    </row>
    <row r="11" spans="1:32" ht="15" customHeight="1">
      <c r="A11" s="640" t="s">
        <v>179</v>
      </c>
      <c r="B11" s="641"/>
      <c r="C11" s="463" t="s">
        <v>49</v>
      </c>
      <c r="D11" s="464"/>
      <c r="E11" s="464"/>
      <c r="F11" s="464"/>
      <c r="G11" s="465"/>
      <c r="H11" s="656">
        <v>14</v>
      </c>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8"/>
    </row>
    <row r="12" spans="1:32" ht="15" customHeight="1">
      <c r="A12" s="642"/>
      <c r="B12" s="643"/>
      <c r="C12" s="495" t="s">
        <v>180</v>
      </c>
      <c r="D12" s="496"/>
      <c r="E12" s="496"/>
      <c r="F12" s="496"/>
      <c r="G12" s="497"/>
      <c r="H12" s="659"/>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1"/>
    </row>
    <row r="13" spans="1:32" ht="12" customHeight="1">
      <c r="A13" s="642"/>
      <c r="B13" s="643"/>
      <c r="C13" s="463" t="s">
        <v>182</v>
      </c>
      <c r="D13" s="464"/>
      <c r="E13" s="464"/>
      <c r="F13" s="464"/>
      <c r="G13" s="465"/>
      <c r="H13" s="749"/>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1"/>
    </row>
    <row r="14" spans="1:32" ht="12" customHeight="1">
      <c r="A14" s="642"/>
      <c r="B14" s="643"/>
      <c r="C14" s="739"/>
      <c r="D14" s="740"/>
      <c r="E14" s="740"/>
      <c r="F14" s="740"/>
      <c r="G14" s="741"/>
      <c r="H14" s="752"/>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4"/>
    </row>
    <row r="15" spans="1:32" ht="15" customHeight="1">
      <c r="A15" s="642"/>
      <c r="B15" s="643"/>
      <c r="C15" s="780" t="s">
        <v>51</v>
      </c>
      <c r="D15" s="781"/>
      <c r="E15" s="781"/>
      <c r="F15" s="781"/>
      <c r="G15" s="782"/>
      <c r="H15" s="767"/>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9"/>
    </row>
    <row r="16" spans="1:32" ht="15" customHeight="1">
      <c r="A16" s="642"/>
      <c r="B16" s="643"/>
      <c r="C16" s="532"/>
      <c r="D16" s="533"/>
      <c r="E16" s="533"/>
      <c r="F16" s="533"/>
      <c r="G16" s="534"/>
      <c r="H16" s="770"/>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2"/>
    </row>
    <row r="17" spans="1:32" ht="15" customHeight="1">
      <c r="A17" s="642"/>
      <c r="B17" s="643"/>
      <c r="C17" s="495"/>
      <c r="D17" s="496"/>
      <c r="E17" s="496"/>
      <c r="F17" s="496"/>
      <c r="G17" s="497"/>
      <c r="H17" s="773"/>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5"/>
    </row>
    <row r="18" spans="1:32" ht="15" customHeight="1">
      <c r="A18" s="642"/>
      <c r="B18" s="643"/>
      <c r="C18" s="463" t="s">
        <v>205</v>
      </c>
      <c r="D18" s="464"/>
      <c r="E18" s="464"/>
      <c r="F18" s="464"/>
      <c r="G18" s="465"/>
      <c r="H18" s="714" t="s">
        <v>181</v>
      </c>
      <c r="I18" s="715"/>
      <c r="J18" s="715"/>
      <c r="K18" s="715"/>
      <c r="L18" s="715"/>
      <c r="M18" s="715"/>
      <c r="N18" s="715"/>
      <c r="O18" s="3"/>
      <c r="P18" s="3"/>
      <c r="Q18" s="3"/>
      <c r="R18" s="3"/>
      <c r="S18" s="3"/>
      <c r="T18" s="3"/>
      <c r="U18" s="3"/>
      <c r="V18" s="3"/>
      <c r="W18" s="3"/>
      <c r="X18" s="3"/>
      <c r="Y18" s="3"/>
      <c r="Z18" s="3"/>
      <c r="AA18" s="3"/>
      <c r="AB18" s="3"/>
      <c r="AC18" s="45"/>
      <c r="AD18" s="45"/>
      <c r="AE18" s="33"/>
    </row>
    <row r="19" spans="1:32" ht="15" customHeight="1">
      <c r="A19" s="642"/>
      <c r="B19" s="643"/>
      <c r="C19" s="532"/>
      <c r="D19" s="533"/>
      <c r="E19" s="533"/>
      <c r="F19" s="533"/>
      <c r="G19" s="534"/>
      <c r="H19" s="666"/>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8"/>
    </row>
    <row r="20" spans="1:32" ht="15" customHeight="1">
      <c r="A20" s="642"/>
      <c r="B20" s="643"/>
      <c r="C20" s="495"/>
      <c r="D20" s="496"/>
      <c r="E20" s="496"/>
      <c r="F20" s="496"/>
      <c r="G20" s="497"/>
      <c r="H20" s="669"/>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1"/>
    </row>
    <row r="21" spans="1:32" ht="16.5" customHeight="1">
      <c r="A21" s="642"/>
      <c r="B21" s="643"/>
      <c r="C21" s="463" t="s">
        <v>50</v>
      </c>
      <c r="D21" s="464"/>
      <c r="E21" s="464"/>
      <c r="F21" s="464"/>
      <c r="G21" s="465"/>
      <c r="H21" s="755" t="s">
        <v>46</v>
      </c>
      <c r="I21" s="756"/>
      <c r="J21" s="757"/>
      <c r="K21" s="761"/>
      <c r="L21" s="762"/>
      <c r="M21" s="762"/>
      <c r="N21" s="762"/>
      <c r="O21" s="762"/>
      <c r="P21" s="762"/>
      <c r="Q21" s="762"/>
      <c r="R21" s="762"/>
      <c r="S21" s="763"/>
      <c r="T21" s="755" t="s">
        <v>47</v>
      </c>
      <c r="U21" s="756"/>
      <c r="V21" s="757"/>
      <c r="W21" s="761"/>
      <c r="X21" s="762"/>
      <c r="Y21" s="762"/>
      <c r="Z21" s="762"/>
      <c r="AA21" s="762"/>
      <c r="AB21" s="762"/>
      <c r="AC21" s="762"/>
      <c r="AD21" s="762"/>
      <c r="AE21" s="763"/>
    </row>
    <row r="22" spans="1:32" ht="16.5" customHeight="1">
      <c r="A22" s="642"/>
      <c r="B22" s="643"/>
      <c r="C22" s="495"/>
      <c r="D22" s="496"/>
      <c r="E22" s="496"/>
      <c r="F22" s="496"/>
      <c r="G22" s="497"/>
      <c r="H22" s="758"/>
      <c r="I22" s="759"/>
      <c r="J22" s="760"/>
      <c r="K22" s="764"/>
      <c r="L22" s="765"/>
      <c r="M22" s="765"/>
      <c r="N22" s="765"/>
      <c r="O22" s="765"/>
      <c r="P22" s="765"/>
      <c r="Q22" s="765"/>
      <c r="R22" s="765"/>
      <c r="S22" s="766"/>
      <c r="T22" s="758"/>
      <c r="U22" s="759"/>
      <c r="V22" s="760"/>
      <c r="W22" s="764"/>
      <c r="X22" s="765"/>
      <c r="Y22" s="765"/>
      <c r="Z22" s="765"/>
      <c r="AA22" s="765"/>
      <c r="AB22" s="765"/>
      <c r="AC22" s="765"/>
      <c r="AD22" s="765"/>
      <c r="AE22" s="766"/>
    </row>
    <row r="23" spans="1:32" ht="16.5" customHeight="1">
      <c r="A23" s="642"/>
      <c r="B23" s="643"/>
      <c r="C23" s="463" t="s">
        <v>9</v>
      </c>
      <c r="D23" s="464"/>
      <c r="E23" s="464"/>
      <c r="F23" s="464"/>
      <c r="G23" s="465"/>
      <c r="H23" s="776" t="s">
        <v>508</v>
      </c>
      <c r="I23" s="777"/>
      <c r="J23" s="777"/>
      <c r="K23" s="464"/>
      <c r="L23" s="464"/>
      <c r="M23" s="464" t="s">
        <v>10</v>
      </c>
      <c r="N23" s="464"/>
      <c r="O23" s="464"/>
      <c r="P23" s="464" t="s">
        <v>11</v>
      </c>
      <c r="Q23" s="464"/>
      <c r="R23" s="464"/>
      <c r="S23" s="464" t="s">
        <v>12</v>
      </c>
      <c r="T23" s="464"/>
      <c r="U23" s="464"/>
      <c r="V23" s="464"/>
      <c r="W23" s="464"/>
      <c r="X23" s="464"/>
      <c r="Y23" s="464"/>
      <c r="Z23" s="464"/>
      <c r="AA23" s="464"/>
      <c r="AB23" s="464"/>
      <c r="AC23" s="464"/>
      <c r="AD23" s="464"/>
      <c r="AE23" s="465"/>
    </row>
    <row r="24" spans="1:32" ht="16.5" customHeight="1">
      <c r="A24" s="642"/>
      <c r="B24" s="643"/>
      <c r="C24" s="495"/>
      <c r="D24" s="496"/>
      <c r="E24" s="496"/>
      <c r="F24" s="496"/>
      <c r="G24" s="497"/>
      <c r="H24" s="778"/>
      <c r="I24" s="779"/>
      <c r="J24" s="779"/>
      <c r="K24" s="496"/>
      <c r="L24" s="496"/>
      <c r="M24" s="496"/>
      <c r="N24" s="496"/>
      <c r="O24" s="496"/>
      <c r="P24" s="496"/>
      <c r="Q24" s="496"/>
      <c r="R24" s="496"/>
      <c r="S24" s="496"/>
      <c r="T24" s="496"/>
      <c r="U24" s="496"/>
      <c r="V24" s="496"/>
      <c r="W24" s="496"/>
      <c r="X24" s="496"/>
      <c r="Y24" s="496"/>
      <c r="Z24" s="496"/>
      <c r="AA24" s="496"/>
      <c r="AB24" s="496"/>
      <c r="AC24" s="496"/>
      <c r="AD24" s="496"/>
      <c r="AE24" s="497"/>
    </row>
    <row r="25" spans="1:32" ht="16.5" customHeight="1">
      <c r="A25" s="642"/>
      <c r="B25" s="643"/>
      <c r="C25" s="463" t="s">
        <v>113</v>
      </c>
      <c r="D25" s="464"/>
      <c r="E25" s="464"/>
      <c r="F25" s="464"/>
      <c r="G25" s="465"/>
      <c r="H25" s="552" t="s">
        <v>207</v>
      </c>
      <c r="I25" s="552"/>
      <c r="J25" s="552"/>
      <c r="K25" s="552"/>
      <c r="L25" s="631"/>
      <c r="M25" s="632"/>
      <c r="N25" s="632"/>
      <c r="O25" s="636" t="s">
        <v>183</v>
      </c>
      <c r="P25" s="625" t="s">
        <v>208</v>
      </c>
      <c r="Q25" s="626"/>
      <c r="R25" s="626"/>
      <c r="S25" s="627"/>
      <c r="T25" s="631"/>
      <c r="U25" s="632"/>
      <c r="V25" s="632"/>
      <c r="W25" s="636" t="s">
        <v>183</v>
      </c>
      <c r="X25" s="625" t="s">
        <v>209</v>
      </c>
      <c r="Y25" s="626"/>
      <c r="Z25" s="626"/>
      <c r="AA25" s="627"/>
      <c r="AB25" s="631"/>
      <c r="AC25" s="632"/>
      <c r="AD25" s="632"/>
      <c r="AE25" s="636" t="s">
        <v>183</v>
      </c>
    </row>
    <row r="26" spans="1:32" ht="16.5" customHeight="1">
      <c r="A26" s="644"/>
      <c r="B26" s="645"/>
      <c r="C26" s="495"/>
      <c r="D26" s="496"/>
      <c r="E26" s="496"/>
      <c r="F26" s="496"/>
      <c r="G26" s="497"/>
      <c r="H26" s="552"/>
      <c r="I26" s="552"/>
      <c r="J26" s="552"/>
      <c r="K26" s="552"/>
      <c r="L26" s="633"/>
      <c r="M26" s="634"/>
      <c r="N26" s="634"/>
      <c r="O26" s="637"/>
      <c r="P26" s="628"/>
      <c r="Q26" s="629"/>
      <c r="R26" s="629"/>
      <c r="S26" s="630"/>
      <c r="T26" s="633"/>
      <c r="U26" s="634"/>
      <c r="V26" s="634"/>
      <c r="W26" s="637"/>
      <c r="X26" s="628"/>
      <c r="Y26" s="629"/>
      <c r="Z26" s="629"/>
      <c r="AA26" s="630"/>
      <c r="AB26" s="633"/>
      <c r="AC26" s="634"/>
      <c r="AD26" s="634"/>
      <c r="AE26" s="637"/>
    </row>
    <row r="27" spans="1:32" ht="15" customHeight="1">
      <c r="C27" s="63"/>
      <c r="D27" s="63"/>
      <c r="E27" s="63"/>
      <c r="F27" s="63"/>
      <c r="G27" s="63"/>
    </row>
    <row r="28" spans="1:32" s="38" customFormat="1" ht="15" customHeight="1">
      <c r="A28" s="635" t="s">
        <v>317</v>
      </c>
      <c r="B28" s="635"/>
      <c r="C28" s="635"/>
      <c r="D28" s="635"/>
      <c r="E28" s="635"/>
      <c r="F28" s="635"/>
      <c r="G28" s="635"/>
      <c r="H28" s="635"/>
      <c r="I28" s="635"/>
      <c r="J28" s="635"/>
      <c r="K28" s="635"/>
      <c r="L28" s="635"/>
      <c r="M28" s="635"/>
      <c r="N28" s="635"/>
      <c r="O28" s="635"/>
      <c r="P28" s="635"/>
      <c r="Q28" s="635"/>
      <c r="R28" s="635"/>
      <c r="S28" s="635"/>
      <c r="T28" s="635"/>
      <c r="U28" s="635"/>
      <c r="V28" s="635"/>
      <c r="W28" s="646" t="s">
        <v>48</v>
      </c>
      <c r="X28" s="646"/>
      <c r="Y28" s="646"/>
      <c r="Z28" s="646"/>
      <c r="AA28" s="646"/>
      <c r="AB28" s="646"/>
      <c r="AC28" s="646"/>
      <c r="AD28" s="646"/>
      <c r="AE28" s="646"/>
      <c r="AF28" s="58"/>
    </row>
    <row r="29" spans="1:32" s="38" customFormat="1" ht="15" customHeight="1">
      <c r="A29" s="635"/>
      <c r="B29" s="635"/>
      <c r="C29" s="635"/>
      <c r="D29" s="635"/>
      <c r="E29" s="635"/>
      <c r="F29" s="635"/>
      <c r="G29" s="635"/>
      <c r="H29" s="635"/>
      <c r="I29" s="635"/>
      <c r="J29" s="635"/>
      <c r="K29" s="635"/>
      <c r="L29" s="635"/>
      <c r="M29" s="635"/>
      <c r="N29" s="635"/>
      <c r="O29" s="635"/>
      <c r="P29" s="635"/>
      <c r="Q29" s="635"/>
      <c r="R29" s="635"/>
      <c r="S29" s="635"/>
      <c r="T29" s="635"/>
      <c r="U29" s="635"/>
      <c r="V29" s="635"/>
      <c r="W29" s="646"/>
      <c r="X29" s="646"/>
      <c r="Y29" s="646"/>
      <c r="Z29" s="646"/>
      <c r="AA29" s="646"/>
      <c r="AB29" s="646"/>
      <c r="AC29" s="646"/>
      <c r="AD29" s="646"/>
      <c r="AE29" s="646"/>
      <c r="AF29" s="58"/>
    </row>
    <row r="30" spans="1:32" s="38" customFormat="1" ht="20.100000000000001" customHeight="1">
      <c r="A30" s="639" t="s">
        <v>284</v>
      </c>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58"/>
    </row>
    <row r="31" spans="1:32" ht="45.75" customHeight="1">
      <c r="A31" s="29"/>
      <c r="B31" s="28"/>
      <c r="C31" s="7"/>
      <c r="D31" s="7"/>
      <c r="E31" s="18"/>
      <c r="F31" s="18"/>
      <c r="G31" s="18"/>
      <c r="H31" s="18"/>
      <c r="I31" s="18"/>
      <c r="J31" s="18"/>
      <c r="K31" s="18"/>
      <c r="L31" s="18"/>
      <c r="M31" s="18"/>
      <c r="N31" s="7"/>
      <c r="O31" s="7"/>
      <c r="P31" s="7"/>
      <c r="Q31" s="50"/>
      <c r="S31" s="3"/>
    </row>
    <row r="32" spans="1:32" ht="27.75" customHeight="1">
      <c r="A32" s="29"/>
      <c r="B32" s="28"/>
      <c r="C32" s="7"/>
      <c r="D32" s="7"/>
      <c r="E32" s="18"/>
      <c r="F32" s="18"/>
      <c r="G32" s="18"/>
      <c r="H32" s="18"/>
      <c r="I32" s="18"/>
      <c r="J32" s="18"/>
      <c r="K32" s="18"/>
      <c r="L32" s="18"/>
      <c r="M32" s="18"/>
      <c r="N32" s="7"/>
      <c r="O32" s="7"/>
      <c r="P32" s="7"/>
      <c r="Q32" s="50"/>
      <c r="S32" s="3"/>
    </row>
    <row r="33" spans="1:32" ht="27.75" customHeight="1">
      <c r="A33" s="29"/>
      <c r="B33" s="28"/>
      <c r="C33" s="7"/>
      <c r="D33" s="7"/>
      <c r="E33" s="18"/>
      <c r="F33" s="18"/>
      <c r="G33" s="18"/>
      <c r="H33" s="18"/>
      <c r="I33" s="18"/>
      <c r="J33" s="18"/>
      <c r="K33" s="18"/>
      <c r="L33" s="18"/>
      <c r="M33" s="18"/>
      <c r="N33" s="7"/>
      <c r="O33" s="7"/>
      <c r="P33" s="7"/>
      <c r="Q33" s="50"/>
      <c r="S33" s="3"/>
    </row>
    <row r="34" spans="1:32" ht="14.25" customHeight="1">
      <c r="A34" s="29"/>
      <c r="B34" s="28"/>
      <c r="C34" s="7"/>
      <c r="D34" s="7"/>
      <c r="E34" s="18"/>
      <c r="F34" s="18"/>
      <c r="G34" s="18"/>
      <c r="H34" s="18"/>
      <c r="I34" s="18"/>
      <c r="J34" s="18"/>
      <c r="K34" s="18"/>
      <c r="L34" s="18"/>
      <c r="M34" s="18"/>
      <c r="N34" s="7"/>
      <c r="O34" s="7"/>
      <c r="P34" s="7"/>
      <c r="Q34" s="50"/>
      <c r="S34" s="3"/>
      <c r="T34" s="46"/>
      <c r="W34" s="573" t="s">
        <v>389</v>
      </c>
      <c r="X34" s="574"/>
      <c r="Y34" s="575"/>
      <c r="Z34" s="647" t="s">
        <v>390</v>
      </c>
      <c r="AA34" s="648"/>
      <c r="AB34" s="649"/>
      <c r="AC34" s="647" t="s">
        <v>426</v>
      </c>
      <c r="AD34" s="648"/>
      <c r="AE34" s="649"/>
      <c r="AF34"/>
    </row>
    <row r="35" spans="1:32" ht="18" customHeight="1">
      <c r="A35" s="7"/>
      <c r="B35" s="7"/>
      <c r="C35" s="7"/>
      <c r="D35" s="7"/>
      <c r="E35" s="18"/>
      <c r="F35" s="18"/>
      <c r="G35" s="18"/>
      <c r="H35" s="18"/>
      <c r="I35" s="18"/>
      <c r="J35" s="18"/>
      <c r="K35" s="18"/>
      <c r="L35" s="18"/>
      <c r="M35" s="18"/>
      <c r="N35" s="7"/>
      <c r="O35" s="7"/>
      <c r="P35" s="7"/>
      <c r="Q35" s="50"/>
      <c r="S35" s="3"/>
      <c r="T35" s="46"/>
      <c r="W35" s="736"/>
      <c r="X35" s="737"/>
      <c r="Y35" s="738"/>
      <c r="Z35" s="650"/>
      <c r="AA35" s="651"/>
      <c r="AB35" s="652"/>
      <c r="AC35" s="650"/>
      <c r="AD35" s="651"/>
      <c r="AE35" s="652"/>
      <c r="AF35"/>
    </row>
    <row r="36" spans="1:32" ht="22.5" customHeight="1">
      <c r="A36" s="2"/>
      <c r="B36" s="2"/>
      <c r="C36" s="2"/>
      <c r="D36" s="2"/>
      <c r="E36" s="2"/>
      <c r="F36" s="2"/>
      <c r="G36" s="2"/>
      <c r="H36" s="2"/>
      <c r="I36" s="2"/>
      <c r="T36" s="46"/>
      <c r="W36" s="576"/>
      <c r="X36" s="577"/>
      <c r="Y36" s="578"/>
      <c r="Z36" s="653"/>
      <c r="AA36" s="654"/>
      <c r="AB36" s="655"/>
      <c r="AC36" s="653"/>
      <c r="AD36" s="654"/>
      <c r="AE36" s="655"/>
      <c r="AF36"/>
    </row>
    <row r="37" spans="1:32" ht="22.5" customHeight="1">
      <c r="A37" s="2"/>
      <c r="B37" s="2"/>
      <c r="C37" s="2"/>
      <c r="D37" s="2"/>
      <c r="E37" s="2"/>
      <c r="F37" s="2"/>
      <c r="G37" s="2"/>
      <c r="H37" s="2"/>
      <c r="I37" s="2"/>
      <c r="T37" s="46"/>
      <c r="W37" s="203"/>
      <c r="X37" s="203"/>
      <c r="Y37" s="203"/>
      <c r="Z37" s="204"/>
      <c r="AA37" s="204"/>
      <c r="AB37" s="204"/>
      <c r="AC37" s="204"/>
      <c r="AD37" s="204"/>
      <c r="AE37" s="204"/>
      <c r="AF37"/>
    </row>
    <row r="38" spans="1:32" ht="22.5" customHeight="1">
      <c r="A38" s="2"/>
      <c r="B38" s="2"/>
      <c r="C38" s="2"/>
      <c r="D38" s="2"/>
      <c r="E38" s="2"/>
      <c r="F38" s="2"/>
      <c r="G38" s="2"/>
      <c r="H38" s="2"/>
      <c r="I38" s="2"/>
      <c r="T38" s="46"/>
      <c r="W38" s="203"/>
      <c r="X38" s="203"/>
      <c r="Y38" s="203"/>
      <c r="Z38" s="204"/>
      <c r="AA38" s="204"/>
      <c r="AB38" s="204"/>
      <c r="AC38" s="204"/>
      <c r="AD38" s="204"/>
      <c r="AE38" s="204"/>
      <c r="AF38"/>
    </row>
    <row r="39" spans="1:32" ht="22.5" customHeight="1">
      <c r="A39" s="2"/>
      <c r="B39" s="2"/>
      <c r="C39" s="2"/>
      <c r="D39" s="2"/>
      <c r="E39" s="2"/>
      <c r="F39" s="2"/>
      <c r="G39" s="2"/>
      <c r="H39" s="2"/>
      <c r="I39" s="2"/>
      <c r="V39" s="36"/>
      <c r="W39" s="36"/>
      <c r="X39" s="36"/>
      <c r="Y39" s="36"/>
      <c r="Z39" s="203"/>
      <c r="AA39" s="203"/>
      <c r="AB39" s="203"/>
      <c r="AC39" s="204"/>
      <c r="AD39" s="204"/>
      <c r="AE39" s="204"/>
    </row>
    <row r="40" spans="1:32" ht="20.100000000000001" customHeight="1">
      <c r="A40" s="27" t="s">
        <v>191</v>
      </c>
      <c r="B40" s="1"/>
      <c r="C40" s="2"/>
      <c r="D40" s="2"/>
      <c r="E40" s="2"/>
      <c r="F40" s="2"/>
      <c r="G40" s="2"/>
      <c r="H40" s="2"/>
      <c r="I40" s="2"/>
      <c r="U40" s="638"/>
      <c r="V40" s="638"/>
      <c r="W40" s="638"/>
      <c r="X40" s="638"/>
      <c r="Y40" s="638"/>
      <c r="Z40" s="638"/>
      <c r="AA40" s="638"/>
      <c r="AB40" s="638"/>
      <c r="AC40" s="638"/>
      <c r="AD40" s="638"/>
      <c r="AE40" s="638"/>
    </row>
    <row r="41" spans="1:32" ht="15" customHeight="1">
      <c r="A41" s="27"/>
      <c r="B41" s="449" t="s">
        <v>391</v>
      </c>
      <c r="C41" s="704" t="s">
        <v>416</v>
      </c>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7"/>
      <c r="AC41" s="761"/>
      <c r="AD41" s="762"/>
      <c r="AE41" s="763"/>
    </row>
    <row r="42" spans="1:32" ht="15" customHeight="1">
      <c r="A42" s="27"/>
      <c r="B42" s="450"/>
      <c r="C42" s="618"/>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20"/>
      <c r="AC42" s="764"/>
      <c r="AD42" s="765"/>
      <c r="AE42" s="766"/>
    </row>
    <row r="43" spans="1:32" s="77" customFormat="1" ht="37.5" customHeight="1">
      <c r="A43" s="76"/>
      <c r="B43" s="449" t="s">
        <v>263</v>
      </c>
      <c r="C43" s="451" t="s">
        <v>802</v>
      </c>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7"/>
      <c r="AD43" s="458"/>
      <c r="AE43" s="459"/>
      <c r="AF43" s="60" t="s">
        <v>211</v>
      </c>
    </row>
    <row r="44" spans="1:32" s="77" customFormat="1" ht="37.5" customHeight="1">
      <c r="A44" s="76"/>
      <c r="B44" s="450"/>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60"/>
      <c r="AD44" s="461"/>
      <c r="AE44" s="462"/>
      <c r="AF44" s="60" t="s">
        <v>217</v>
      </c>
    </row>
    <row r="45" spans="1:32" s="77" customFormat="1" ht="18" customHeight="1">
      <c r="A45" s="76"/>
      <c r="B45" s="449" t="s">
        <v>392</v>
      </c>
      <c r="C45" s="511" t="s">
        <v>605</v>
      </c>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52"/>
      <c r="AD45" s="552"/>
      <c r="AE45" s="552"/>
      <c r="AF45" s="60" t="s">
        <v>212</v>
      </c>
    </row>
    <row r="46" spans="1:32" s="77" customFormat="1" ht="18" customHeight="1">
      <c r="A46" s="76"/>
      <c r="B46" s="450"/>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52"/>
      <c r="AD46" s="552"/>
      <c r="AE46" s="552"/>
      <c r="AF46" s="60"/>
    </row>
    <row r="47" spans="1:32" ht="12.75" customHeight="1">
      <c r="A47" s="2"/>
      <c r="B47" s="7"/>
      <c r="C47" s="2"/>
      <c r="D47" s="2"/>
      <c r="E47" s="2"/>
      <c r="F47" s="2"/>
      <c r="G47" s="2"/>
      <c r="H47" s="2"/>
      <c r="I47" s="2"/>
      <c r="V47" s="203"/>
      <c r="W47" s="203"/>
      <c r="X47" s="203"/>
      <c r="Y47" s="203"/>
      <c r="Z47" s="203"/>
      <c r="AA47" s="203"/>
      <c r="AB47" s="203"/>
      <c r="AC47" s="203"/>
      <c r="AD47" s="203"/>
      <c r="AE47" s="203"/>
    </row>
    <row r="48" spans="1:32" ht="20.100000000000001" customHeight="1">
      <c r="A48" s="27" t="s">
        <v>192</v>
      </c>
      <c r="B48" s="7"/>
      <c r="C48" s="2"/>
      <c r="D48" s="2"/>
      <c r="E48" s="2"/>
      <c r="F48" s="2"/>
      <c r="G48" s="2"/>
      <c r="H48" s="2"/>
      <c r="I48" s="2"/>
      <c r="U48" s="160"/>
      <c r="V48" s="160"/>
      <c r="W48" s="160"/>
      <c r="X48" s="160"/>
      <c r="Y48" s="160"/>
      <c r="Z48" s="160"/>
      <c r="AA48" s="160"/>
      <c r="AB48" s="160"/>
      <c r="AC48" s="160"/>
      <c r="AD48" s="160"/>
      <c r="AE48" s="160"/>
    </row>
    <row r="49" spans="1:32" s="77" customFormat="1" ht="41.25" customHeight="1">
      <c r="A49" s="76"/>
      <c r="B49" s="449" t="s">
        <v>184</v>
      </c>
      <c r="C49" s="504" t="s">
        <v>816</v>
      </c>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662"/>
      <c r="AC49" s="463"/>
      <c r="AD49" s="464"/>
      <c r="AE49" s="465"/>
      <c r="AF49" s="60" t="s">
        <v>218</v>
      </c>
    </row>
    <row r="50" spans="1:32" s="77" customFormat="1" ht="41.25" customHeight="1">
      <c r="A50" s="76"/>
      <c r="B50" s="450"/>
      <c r="C50" s="663"/>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5"/>
      <c r="AC50" s="495"/>
      <c r="AD50" s="496"/>
      <c r="AE50" s="497"/>
      <c r="AF50" s="60" t="s">
        <v>219</v>
      </c>
    </row>
    <row r="51" spans="1:32" ht="15" customHeight="1">
      <c r="A51" s="27"/>
      <c r="B51" s="449" t="s">
        <v>185</v>
      </c>
      <c r="C51" s="704" t="s">
        <v>417</v>
      </c>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7"/>
      <c r="AC51" s="761"/>
      <c r="AD51" s="762"/>
      <c r="AE51" s="763"/>
    </row>
    <row r="52" spans="1:32" ht="15" customHeight="1">
      <c r="A52" s="27"/>
      <c r="B52" s="450"/>
      <c r="C52" s="618"/>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20"/>
      <c r="AC52" s="764"/>
      <c r="AD52" s="765"/>
      <c r="AE52" s="766"/>
    </row>
    <row r="53" spans="1:32" s="77" customFormat="1" ht="30" customHeight="1">
      <c r="A53" s="76"/>
      <c r="B53" s="449" t="s">
        <v>186</v>
      </c>
      <c r="C53" s="451" t="s">
        <v>803</v>
      </c>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552"/>
      <c r="AD53" s="552"/>
      <c r="AE53" s="552"/>
      <c r="AF53" s="60" t="s">
        <v>215</v>
      </c>
    </row>
    <row r="54" spans="1:32" s="77" customFormat="1" ht="30" customHeight="1">
      <c r="A54" s="76"/>
      <c r="B54" s="450"/>
      <c r="C54" s="454"/>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552"/>
      <c r="AD54" s="552"/>
      <c r="AE54" s="552"/>
      <c r="AF54" s="60" t="s">
        <v>216</v>
      </c>
    </row>
    <row r="55" spans="1:32" s="77" customFormat="1" ht="19.5" customHeight="1">
      <c r="A55" s="76"/>
      <c r="B55" s="449" t="s">
        <v>187</v>
      </c>
      <c r="C55" s="451" t="s">
        <v>606</v>
      </c>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552"/>
      <c r="AD55" s="552"/>
      <c r="AE55" s="552"/>
      <c r="AF55" s="60" t="s">
        <v>213</v>
      </c>
    </row>
    <row r="56" spans="1:32" s="77" customFormat="1" ht="19.5" customHeight="1">
      <c r="A56" s="76"/>
      <c r="B56" s="450"/>
      <c r="C56" s="454"/>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552"/>
      <c r="AD56" s="552"/>
      <c r="AE56" s="552"/>
      <c r="AF56" s="60"/>
    </row>
    <row r="57" spans="1:32" s="77" customFormat="1" ht="15" customHeight="1">
      <c r="A57" s="76"/>
      <c r="B57" s="449" t="s">
        <v>188</v>
      </c>
      <c r="C57" s="451" t="s">
        <v>246</v>
      </c>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552"/>
      <c r="AD57" s="552"/>
      <c r="AE57" s="552"/>
      <c r="AF57" s="60" t="s">
        <v>213</v>
      </c>
    </row>
    <row r="58" spans="1:32" s="77" customFormat="1" ht="15" customHeight="1">
      <c r="A58" s="76"/>
      <c r="B58" s="450"/>
      <c r="C58" s="454"/>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552"/>
      <c r="AD58" s="552"/>
      <c r="AE58" s="552"/>
      <c r="AF58" s="60"/>
    </row>
    <row r="59" spans="1:32" ht="12.75" customHeight="1">
      <c r="A59" s="2"/>
      <c r="B59" s="7"/>
      <c r="C59" s="2"/>
      <c r="D59" s="2"/>
      <c r="E59" s="2"/>
      <c r="F59" s="2"/>
      <c r="G59" s="2"/>
      <c r="H59" s="2"/>
      <c r="I59" s="2"/>
      <c r="AC59" s="36"/>
      <c r="AD59" s="36"/>
      <c r="AE59" s="36"/>
    </row>
    <row r="60" spans="1:32" ht="20.100000000000001" customHeight="1">
      <c r="A60" s="27" t="s">
        <v>227</v>
      </c>
      <c r="B60" s="7"/>
      <c r="C60" s="2"/>
      <c r="D60" s="2"/>
      <c r="E60" s="2"/>
      <c r="F60" s="2"/>
      <c r="G60" s="2"/>
      <c r="H60" s="2"/>
      <c r="I60" s="2"/>
      <c r="AC60" s="36"/>
      <c r="AD60" s="36"/>
      <c r="AE60" s="36"/>
    </row>
    <row r="61" spans="1:32" s="77" customFormat="1" ht="33.75" customHeight="1">
      <c r="A61" s="76"/>
      <c r="B61" s="449" t="s">
        <v>184</v>
      </c>
      <c r="C61" s="586" t="s">
        <v>607</v>
      </c>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463"/>
      <c r="AD61" s="464"/>
      <c r="AE61" s="465"/>
      <c r="AF61" s="60" t="s">
        <v>54</v>
      </c>
    </row>
    <row r="62" spans="1:32" s="77" customFormat="1" ht="33.75" customHeight="1">
      <c r="A62" s="76"/>
      <c r="B62" s="450"/>
      <c r="C62" s="597"/>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495"/>
      <c r="AD62" s="496"/>
      <c r="AE62" s="497"/>
      <c r="AF62" s="60"/>
    </row>
    <row r="63" spans="1:32" s="77" customFormat="1" ht="13.5" customHeight="1">
      <c r="A63" s="76"/>
      <c r="B63" s="449" t="s">
        <v>185</v>
      </c>
      <c r="C63" s="511" t="s">
        <v>509</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52"/>
      <c r="AD63" s="552"/>
      <c r="AE63" s="552"/>
      <c r="AF63" s="60" t="s">
        <v>214</v>
      </c>
    </row>
    <row r="64" spans="1:32" s="77" customFormat="1" ht="13.5" customHeight="1">
      <c r="A64" s="76"/>
      <c r="B64" s="450"/>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52"/>
      <c r="AD64" s="552"/>
      <c r="AE64" s="552"/>
      <c r="AF64" s="60"/>
    </row>
    <row r="65" spans="1:32" s="77" customFormat="1" ht="15" customHeight="1">
      <c r="A65" s="76"/>
      <c r="B65" s="449" t="s">
        <v>186</v>
      </c>
      <c r="C65" s="511" t="s">
        <v>377</v>
      </c>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52"/>
      <c r="AD65" s="552"/>
      <c r="AE65" s="552"/>
      <c r="AF65" s="60" t="s">
        <v>214</v>
      </c>
    </row>
    <row r="66" spans="1:32" s="77" customFormat="1" ht="15" customHeight="1">
      <c r="A66" s="76"/>
      <c r="B66" s="450"/>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52"/>
      <c r="AD66" s="552"/>
      <c r="AE66" s="552"/>
      <c r="AF66" s="60"/>
    </row>
    <row r="67" spans="1:32" ht="12.75" customHeight="1">
      <c r="A67" s="2"/>
      <c r="B67" s="7"/>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203"/>
      <c r="AD67" s="203"/>
      <c r="AE67" s="203"/>
    </row>
    <row r="68" spans="1:32" ht="20.100000000000001" customHeight="1">
      <c r="A68" s="27" t="s">
        <v>359</v>
      </c>
      <c r="B68" s="2"/>
      <c r="C68" s="2"/>
      <c r="D68" s="2"/>
      <c r="E68" s="2"/>
      <c r="F68" s="2"/>
      <c r="G68" s="2"/>
      <c r="H68" s="2"/>
      <c r="I68" s="2"/>
      <c r="AC68" s="36"/>
      <c r="AD68" s="36"/>
      <c r="AE68" s="36"/>
    </row>
    <row r="69" spans="1:32" s="77" customFormat="1" ht="13.5" customHeight="1">
      <c r="A69" s="76"/>
      <c r="B69" s="449" t="s">
        <v>184</v>
      </c>
      <c r="C69" s="451" t="s">
        <v>378</v>
      </c>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463"/>
      <c r="AD69" s="464"/>
      <c r="AE69" s="465"/>
      <c r="AF69" s="60" t="s">
        <v>220</v>
      </c>
    </row>
    <row r="70" spans="1:32" s="77" customFormat="1" ht="13.5" customHeight="1">
      <c r="A70" s="76"/>
      <c r="B70" s="500"/>
      <c r="C70" s="618"/>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532"/>
      <c r="AD70" s="533"/>
      <c r="AE70" s="534"/>
      <c r="AF70" s="60"/>
    </row>
    <row r="71" spans="1:32" s="77" customFormat="1" ht="18" customHeight="1">
      <c r="A71" s="76"/>
      <c r="B71" s="449" t="s">
        <v>185</v>
      </c>
      <c r="C71" s="451" t="s">
        <v>804</v>
      </c>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63"/>
      <c r="AD71" s="464"/>
      <c r="AE71" s="465"/>
      <c r="AF71" s="60" t="s">
        <v>221</v>
      </c>
    </row>
    <row r="72" spans="1:32" s="77" customFormat="1" ht="18" customHeight="1">
      <c r="A72" s="76"/>
      <c r="B72" s="450"/>
      <c r="C72" s="454"/>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95"/>
      <c r="AD72" s="496"/>
      <c r="AE72" s="497"/>
      <c r="AF72" s="60"/>
    </row>
    <row r="73" spans="1:32" s="77" customFormat="1" ht="12.75" customHeight="1">
      <c r="A73" s="76"/>
      <c r="B73" s="449" t="s">
        <v>186</v>
      </c>
      <c r="C73" s="451" t="s">
        <v>805</v>
      </c>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3"/>
      <c r="AC73" s="463"/>
      <c r="AD73" s="464"/>
      <c r="AE73" s="465"/>
      <c r="AF73" s="60"/>
    </row>
    <row r="74" spans="1:32" s="77" customFormat="1" ht="12.75" customHeight="1">
      <c r="A74" s="76"/>
      <c r="B74" s="500"/>
      <c r="C74" s="454"/>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6"/>
      <c r="AC74" s="495"/>
      <c r="AD74" s="496"/>
      <c r="AE74" s="497"/>
      <c r="AF74" s="60"/>
    </row>
    <row r="75" spans="1:32" s="77" customFormat="1" ht="12.75" customHeight="1">
      <c r="A75" s="76"/>
      <c r="B75" s="449" t="s">
        <v>187</v>
      </c>
      <c r="C75" s="451" t="s">
        <v>393</v>
      </c>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63"/>
      <c r="AD75" s="464"/>
      <c r="AE75" s="465"/>
      <c r="AF75" s="60" t="s">
        <v>221</v>
      </c>
    </row>
    <row r="76" spans="1:32" s="77" customFormat="1" ht="12.75" customHeight="1">
      <c r="A76" s="76"/>
      <c r="B76" s="500"/>
      <c r="C76" s="454"/>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95"/>
      <c r="AD76" s="496"/>
      <c r="AE76" s="497"/>
      <c r="AF76" s="60"/>
    </row>
    <row r="77" spans="1:32" s="77" customFormat="1" ht="12.75" customHeight="1">
      <c r="A77" s="76"/>
      <c r="B77" s="449" t="s">
        <v>188</v>
      </c>
      <c r="C77" s="451" t="s">
        <v>42</v>
      </c>
      <c r="D77" s="452"/>
      <c r="E77" s="452"/>
      <c r="F77" s="452"/>
      <c r="G77" s="452"/>
      <c r="H77" s="452"/>
      <c r="I77" s="452"/>
      <c r="J77" s="452"/>
      <c r="K77" s="452"/>
      <c r="L77" s="452"/>
      <c r="M77" s="452"/>
      <c r="N77" s="452"/>
      <c r="O77" s="452"/>
      <c r="P77" s="452"/>
      <c r="Q77" s="452"/>
      <c r="R77" s="452"/>
      <c r="S77" s="452"/>
      <c r="T77" s="452"/>
      <c r="U77" s="675" t="s">
        <v>43</v>
      </c>
      <c r="V77" s="675"/>
      <c r="W77" s="675"/>
      <c r="X77" s="675"/>
      <c r="Y77" s="675"/>
      <c r="Z77" s="675"/>
      <c r="AA77" s="675"/>
      <c r="AB77" s="675"/>
      <c r="AC77" s="675"/>
      <c r="AD77" s="675"/>
      <c r="AE77" s="675"/>
      <c r="AF77" s="60"/>
    </row>
    <row r="78" spans="1:32" s="77" customFormat="1" ht="12.75" customHeight="1">
      <c r="A78" s="76"/>
      <c r="B78" s="500"/>
      <c r="C78" s="454"/>
      <c r="D78" s="455"/>
      <c r="E78" s="455"/>
      <c r="F78" s="455"/>
      <c r="G78" s="455"/>
      <c r="H78" s="455"/>
      <c r="I78" s="455"/>
      <c r="J78" s="455"/>
      <c r="K78" s="455"/>
      <c r="L78" s="455"/>
      <c r="M78" s="455"/>
      <c r="N78" s="455"/>
      <c r="O78" s="455"/>
      <c r="P78" s="455"/>
      <c r="Q78" s="455"/>
      <c r="R78" s="455"/>
      <c r="S78" s="455"/>
      <c r="T78" s="455"/>
      <c r="U78" s="675"/>
      <c r="V78" s="675"/>
      <c r="W78" s="675"/>
      <c r="X78" s="675"/>
      <c r="Y78" s="675"/>
      <c r="Z78" s="675"/>
      <c r="AA78" s="675"/>
      <c r="AB78" s="675"/>
      <c r="AC78" s="675"/>
      <c r="AD78" s="675"/>
      <c r="AE78" s="675"/>
      <c r="AF78" s="60"/>
    </row>
    <row r="79" spans="1:32" s="77" customFormat="1" ht="18" customHeight="1">
      <c r="A79" s="76"/>
      <c r="B79" s="449" t="s">
        <v>189</v>
      </c>
      <c r="C79" s="451" t="s">
        <v>154</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3"/>
      <c r="AF79" s="60"/>
    </row>
    <row r="80" spans="1:32" s="77" customFormat="1" ht="12.75" customHeight="1">
      <c r="A80" s="76"/>
      <c r="B80" s="500"/>
      <c r="C80" s="530"/>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3"/>
      <c r="AE80" s="531"/>
      <c r="AF80" s="60"/>
    </row>
    <row r="81" spans="1:32" s="77" customFormat="1" ht="14.25" customHeight="1">
      <c r="A81" s="76"/>
      <c r="B81" s="500"/>
      <c r="C81" s="101"/>
      <c r="D81" s="154"/>
      <c r="E81" s="154"/>
      <c r="F81" s="154"/>
      <c r="G81" s="154"/>
      <c r="H81" s="154"/>
      <c r="I81" s="154"/>
      <c r="J81" s="154"/>
      <c r="K81" s="154"/>
      <c r="L81" s="154"/>
      <c r="M81" s="154"/>
      <c r="N81" s="154"/>
      <c r="O81" s="154"/>
      <c r="P81" s="154"/>
      <c r="Q81" s="154"/>
      <c r="R81" s="142" t="s">
        <v>333</v>
      </c>
      <c r="S81" s="141" t="s">
        <v>332</v>
      </c>
      <c r="T81" s="142" t="s">
        <v>334</v>
      </c>
      <c r="U81" s="154"/>
      <c r="V81" s="78" t="s">
        <v>53</v>
      </c>
      <c r="W81" s="154"/>
      <c r="Z81" s="154"/>
      <c r="AA81" s="154"/>
      <c r="AB81" s="154"/>
      <c r="AC81" s="154"/>
      <c r="AD81" s="154"/>
      <c r="AE81" s="79"/>
      <c r="AF81" s="60"/>
    </row>
    <row r="82" spans="1:32" s="77" customFormat="1" ht="14.25" customHeight="1">
      <c r="A82" s="76"/>
      <c r="B82" s="500"/>
      <c r="C82" s="80" t="s">
        <v>429</v>
      </c>
      <c r="D82" s="154"/>
      <c r="E82" s="154"/>
      <c r="F82" s="154"/>
      <c r="G82" s="154"/>
      <c r="H82" s="154"/>
      <c r="I82" s="154"/>
      <c r="J82" s="154"/>
      <c r="K82" s="154"/>
      <c r="L82" s="154"/>
      <c r="M82" s="81" t="s">
        <v>30</v>
      </c>
      <c r="N82" s="154"/>
      <c r="O82" s="673" t="s">
        <v>31</v>
      </c>
      <c r="P82" s="673"/>
      <c r="Q82" s="673"/>
      <c r="R82" s="76">
        <v>1</v>
      </c>
      <c r="S82" s="141" t="s">
        <v>332</v>
      </c>
      <c r="T82" s="141">
        <v>2</v>
      </c>
      <c r="U82" s="77" t="s">
        <v>32</v>
      </c>
      <c r="V82" s="210">
        <f>SUM(N82*(R82+T82))</f>
        <v>0</v>
      </c>
      <c r="W82" s="63" t="s">
        <v>33</v>
      </c>
      <c r="Z82" s="154"/>
      <c r="AA82" s="154"/>
      <c r="AB82" s="154"/>
      <c r="AC82" s="154"/>
      <c r="AD82" s="154"/>
      <c r="AE82" s="79"/>
      <c r="AF82" s="60"/>
    </row>
    <row r="83" spans="1:32" s="77" customFormat="1" ht="14.25" customHeight="1">
      <c r="A83" s="76"/>
      <c r="B83" s="500"/>
      <c r="C83" s="80" t="s">
        <v>430</v>
      </c>
      <c r="D83" s="154"/>
      <c r="E83" s="154"/>
      <c r="F83" s="154"/>
      <c r="G83" s="154"/>
      <c r="H83" s="154"/>
      <c r="I83" s="154"/>
      <c r="J83" s="154"/>
      <c r="K83" s="154"/>
      <c r="L83" s="154"/>
      <c r="M83" s="81" t="s">
        <v>34</v>
      </c>
      <c r="N83" s="154"/>
      <c r="O83" s="673" t="s">
        <v>35</v>
      </c>
      <c r="P83" s="673"/>
      <c r="Q83" s="673"/>
      <c r="R83" s="76">
        <v>2</v>
      </c>
      <c r="S83" s="141" t="s">
        <v>332</v>
      </c>
      <c r="T83" s="141">
        <v>2</v>
      </c>
      <c r="U83" s="77" t="s">
        <v>36</v>
      </c>
      <c r="V83" s="210">
        <f>SUM(N83*(R83+T83))</f>
        <v>0</v>
      </c>
      <c r="W83" s="63" t="s">
        <v>37</v>
      </c>
      <c r="Z83" s="154"/>
      <c r="AA83" s="154"/>
      <c r="AB83" s="154"/>
      <c r="AC83" s="154"/>
      <c r="AD83" s="154"/>
      <c r="AE83" s="79"/>
      <c r="AF83" s="60"/>
    </row>
    <row r="84" spans="1:32" s="77" customFormat="1" ht="14.25" customHeight="1">
      <c r="A84" s="76"/>
      <c r="B84" s="500"/>
      <c r="C84" s="80" t="s">
        <v>431</v>
      </c>
      <c r="D84" s="154"/>
      <c r="E84" s="154"/>
      <c r="F84" s="154"/>
      <c r="G84" s="154"/>
      <c r="H84" s="154"/>
      <c r="I84" s="154"/>
      <c r="J84" s="154"/>
      <c r="K84" s="154"/>
      <c r="L84" s="154"/>
      <c r="M84" s="81" t="s">
        <v>34</v>
      </c>
      <c r="N84" s="154"/>
      <c r="O84" s="673" t="s">
        <v>35</v>
      </c>
      <c r="P84" s="673"/>
      <c r="Q84" s="673"/>
      <c r="R84" s="76">
        <v>3</v>
      </c>
      <c r="S84" s="141" t="s">
        <v>332</v>
      </c>
      <c r="T84" s="141">
        <v>2</v>
      </c>
      <c r="U84" s="77" t="s">
        <v>36</v>
      </c>
      <c r="V84" s="210">
        <f>SUM(N84*(R84+T84))</f>
        <v>0</v>
      </c>
      <c r="W84" s="63" t="s">
        <v>37</v>
      </c>
      <c r="Z84" s="154"/>
      <c r="AA84" s="154"/>
      <c r="AB84" s="154"/>
      <c r="AC84" s="154"/>
      <c r="AD84" s="154"/>
      <c r="AE84" s="79"/>
      <c r="AF84" s="60"/>
    </row>
    <row r="85" spans="1:32" s="77" customFormat="1" ht="14.25" customHeight="1">
      <c r="A85" s="76"/>
      <c r="B85" s="500"/>
      <c r="C85" s="80" t="s">
        <v>432</v>
      </c>
      <c r="D85" s="154"/>
      <c r="E85" s="154"/>
      <c r="F85" s="154"/>
      <c r="G85" s="154"/>
      <c r="H85" s="154"/>
      <c r="I85" s="154"/>
      <c r="J85" s="154"/>
      <c r="K85" s="154"/>
      <c r="L85" s="154"/>
      <c r="M85" s="81" t="s">
        <v>34</v>
      </c>
      <c r="N85" s="154"/>
      <c r="O85" s="673" t="s">
        <v>35</v>
      </c>
      <c r="P85" s="673"/>
      <c r="Q85" s="673"/>
      <c r="R85" s="76">
        <v>4</v>
      </c>
      <c r="S85" s="141" t="s">
        <v>332</v>
      </c>
      <c r="T85" s="141">
        <v>2</v>
      </c>
      <c r="U85" s="77" t="s">
        <v>36</v>
      </c>
      <c r="V85" s="210">
        <f>SUM(N85*(R85+T85))</f>
        <v>0</v>
      </c>
      <c r="W85" s="63" t="s">
        <v>37</v>
      </c>
      <c r="Z85" s="154"/>
      <c r="AA85" s="154"/>
      <c r="AB85" s="154"/>
      <c r="AC85" s="154"/>
      <c r="AD85" s="154"/>
      <c r="AE85" s="79"/>
      <c r="AF85" s="60"/>
    </row>
    <row r="86" spans="1:32" s="77" customFormat="1" ht="14.25" customHeight="1">
      <c r="A86" s="76"/>
      <c r="B86" s="500"/>
      <c r="C86" s="80" t="s">
        <v>433</v>
      </c>
      <c r="D86" s="154"/>
      <c r="E86" s="154"/>
      <c r="F86" s="154"/>
      <c r="G86" s="154"/>
      <c r="H86" s="154"/>
      <c r="I86" s="154"/>
      <c r="J86" s="154"/>
      <c r="K86" s="154"/>
      <c r="L86" s="154"/>
      <c r="M86" s="81" t="s">
        <v>34</v>
      </c>
      <c r="N86" s="154"/>
      <c r="O86" s="673" t="s">
        <v>35</v>
      </c>
      <c r="P86" s="673"/>
      <c r="Q86" s="673"/>
      <c r="R86" s="76">
        <v>5</v>
      </c>
      <c r="S86" s="141" t="s">
        <v>332</v>
      </c>
      <c r="T86" s="141">
        <v>2</v>
      </c>
      <c r="U86" s="77" t="s">
        <v>36</v>
      </c>
      <c r="V86" s="210">
        <f>SUM(N86*(R86+T86))</f>
        <v>0</v>
      </c>
      <c r="W86" s="63" t="s">
        <v>37</v>
      </c>
      <c r="Z86" s="154"/>
      <c r="AA86" s="154"/>
      <c r="AB86" s="154"/>
      <c r="AC86" s="154"/>
      <c r="AD86" s="154"/>
      <c r="AE86" s="79"/>
      <c r="AF86" s="60"/>
    </row>
    <row r="87" spans="1:32" s="77" customFormat="1" ht="3.75" customHeight="1">
      <c r="A87" s="76"/>
      <c r="B87" s="450"/>
      <c r="C87" s="80"/>
      <c r="D87" s="154"/>
      <c r="E87" s="154"/>
      <c r="F87" s="154"/>
      <c r="G87" s="154"/>
      <c r="H87" s="154"/>
      <c r="I87" s="154"/>
      <c r="J87" s="154"/>
      <c r="K87" s="154"/>
      <c r="L87" s="154"/>
      <c r="M87" s="81"/>
      <c r="N87" s="154"/>
      <c r="O87" s="205"/>
      <c r="P87" s="205"/>
      <c r="Q87" s="205"/>
      <c r="R87" s="76"/>
      <c r="T87" s="78"/>
      <c r="U87" s="63"/>
      <c r="V87" s="154"/>
      <c r="W87" s="154"/>
      <c r="X87" s="154"/>
      <c r="Y87" s="154"/>
      <c r="Z87" s="154"/>
      <c r="AA87" s="154"/>
      <c r="AB87" s="154"/>
      <c r="AC87" s="154"/>
      <c r="AD87" s="154"/>
      <c r="AE87" s="79"/>
      <c r="AF87" s="60"/>
    </row>
    <row r="88" spans="1:32" s="77" customFormat="1" ht="18" customHeight="1">
      <c r="A88" s="76"/>
      <c r="B88" s="449" t="s">
        <v>190</v>
      </c>
      <c r="C88" s="451" t="s">
        <v>510</v>
      </c>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63"/>
      <c r="AD88" s="464"/>
      <c r="AE88" s="465"/>
      <c r="AF88" s="60" t="s">
        <v>222</v>
      </c>
    </row>
    <row r="89" spans="1:32" s="77" customFormat="1" ht="18" customHeight="1">
      <c r="A89" s="76"/>
      <c r="B89" s="450"/>
      <c r="C89" s="4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95"/>
      <c r="AD89" s="496"/>
      <c r="AE89" s="497"/>
      <c r="AF89" s="60"/>
    </row>
    <row r="90" spans="1:32" ht="16.5" customHeight="1">
      <c r="A90" s="2"/>
      <c r="B90" s="7"/>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203"/>
      <c r="AD90" s="203"/>
      <c r="AE90" s="203"/>
    </row>
    <row r="91" spans="1:32" ht="20.100000000000001" customHeight="1">
      <c r="A91" s="27" t="s">
        <v>210</v>
      </c>
      <c r="B91" s="2"/>
      <c r="C91" s="2"/>
      <c r="D91" s="2"/>
      <c r="E91" s="2"/>
      <c r="F91" s="2"/>
      <c r="G91" s="2"/>
      <c r="H91" s="2"/>
      <c r="I91" s="2"/>
      <c r="AC91" s="36"/>
      <c r="AD91" s="36"/>
      <c r="AE91" s="36"/>
    </row>
    <row r="92" spans="1:32" s="77" customFormat="1" ht="22.5" customHeight="1">
      <c r="A92" s="76"/>
      <c r="B92" s="552" t="s">
        <v>184</v>
      </c>
      <c r="C92" s="511" t="s">
        <v>394</v>
      </c>
      <c r="D92" s="717"/>
      <c r="E92" s="717"/>
      <c r="F92" s="717"/>
      <c r="G92" s="717"/>
      <c r="H92" s="717"/>
      <c r="I92" s="717"/>
      <c r="J92" s="717"/>
      <c r="K92" s="717"/>
      <c r="L92" s="717"/>
      <c r="M92" s="717"/>
      <c r="N92" s="717"/>
      <c r="O92" s="717"/>
      <c r="P92" s="717"/>
      <c r="Q92" s="717"/>
      <c r="R92" s="717"/>
      <c r="S92" s="717"/>
      <c r="T92" s="717"/>
      <c r="U92" s="717"/>
      <c r="V92" s="717"/>
      <c r="W92" s="717"/>
      <c r="X92" s="717"/>
      <c r="Y92" s="717"/>
      <c r="Z92" s="717"/>
      <c r="AA92" s="717"/>
      <c r="AB92" s="717"/>
      <c r="AC92" s="552"/>
      <c r="AD92" s="552"/>
      <c r="AE92" s="552"/>
      <c r="AF92" s="60" t="s">
        <v>222</v>
      </c>
    </row>
    <row r="93" spans="1:32" s="77" customFormat="1" ht="22.5" customHeight="1">
      <c r="A93" s="76"/>
      <c r="B93" s="552"/>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7"/>
      <c r="AC93" s="552"/>
      <c r="AD93" s="552"/>
      <c r="AE93" s="552"/>
      <c r="AF93" s="60"/>
    </row>
    <row r="94" spans="1:32" s="77" customFormat="1" ht="22.5" customHeight="1">
      <c r="A94" s="76"/>
      <c r="B94" s="552" t="s">
        <v>185</v>
      </c>
      <c r="C94" s="511" t="s">
        <v>395</v>
      </c>
      <c r="D94" s="717"/>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7"/>
      <c r="AC94" s="552"/>
      <c r="AD94" s="552"/>
      <c r="AE94" s="552"/>
      <c r="AF94" s="60" t="s">
        <v>44</v>
      </c>
    </row>
    <row r="95" spans="1:32" s="77" customFormat="1" ht="22.5" customHeight="1">
      <c r="A95" s="76"/>
      <c r="B95" s="552"/>
      <c r="C95" s="717"/>
      <c r="D95" s="717"/>
      <c r="E95" s="717"/>
      <c r="F95" s="717"/>
      <c r="G95" s="717"/>
      <c r="H95" s="717"/>
      <c r="I95" s="717"/>
      <c r="J95" s="717"/>
      <c r="K95" s="717"/>
      <c r="L95" s="717"/>
      <c r="M95" s="717"/>
      <c r="N95" s="717"/>
      <c r="O95" s="717"/>
      <c r="P95" s="717"/>
      <c r="Q95" s="717"/>
      <c r="R95" s="717"/>
      <c r="S95" s="717"/>
      <c r="T95" s="717"/>
      <c r="U95" s="717"/>
      <c r="V95" s="717"/>
      <c r="W95" s="717"/>
      <c r="X95" s="717"/>
      <c r="Y95" s="717"/>
      <c r="Z95" s="717"/>
      <c r="AA95" s="717"/>
      <c r="AB95" s="717"/>
      <c r="AC95" s="552"/>
      <c r="AD95" s="552"/>
      <c r="AE95" s="552"/>
      <c r="AF95" s="60"/>
    </row>
    <row r="96" spans="1:32" s="136" customFormat="1" ht="24">
      <c r="A96" s="113"/>
      <c r="B96" s="113"/>
      <c r="C96" s="114"/>
      <c r="D96" s="113"/>
      <c r="E96" s="113"/>
      <c r="F96" s="113"/>
      <c r="G96" s="113"/>
      <c r="H96" s="113"/>
      <c r="I96" s="113"/>
      <c r="Y96" s="115"/>
      <c r="Z96" s="115"/>
      <c r="AA96" s="115"/>
    </row>
    <row r="97" spans="1:31" s="136" customFormat="1" ht="24" customHeight="1">
      <c r="A97" s="113"/>
      <c r="B97" s="113"/>
      <c r="C97" s="114"/>
      <c r="D97" s="113"/>
      <c r="E97" s="113"/>
      <c r="F97" s="113"/>
      <c r="G97" s="113"/>
      <c r="H97" s="113"/>
      <c r="I97" s="113"/>
      <c r="Y97" s="115"/>
      <c r="Z97" s="115"/>
      <c r="AA97" s="115"/>
    </row>
    <row r="98" spans="1:31" s="136" customFormat="1" ht="19.5" customHeight="1">
      <c r="A98" s="116" t="s">
        <v>257</v>
      </c>
      <c r="B98" s="117"/>
      <c r="C98" s="113"/>
      <c r="D98" s="113"/>
      <c r="E98" s="113"/>
      <c r="F98" s="113"/>
      <c r="G98" s="113"/>
      <c r="H98" s="113"/>
      <c r="I98" s="113"/>
      <c r="U98" s="137"/>
      <c r="V98" s="137"/>
      <c r="W98" s="137"/>
      <c r="X98" s="137"/>
      <c r="Y98" s="137"/>
      <c r="Z98" s="137"/>
      <c r="AA98" s="137"/>
    </row>
    <row r="99" spans="1:31" s="136" customFormat="1" ht="15" customHeight="1">
      <c r="A99" s="113"/>
      <c r="B99" s="718" t="s">
        <v>184</v>
      </c>
      <c r="C99" s="692" t="s">
        <v>258</v>
      </c>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806"/>
      <c r="AD99" s="806"/>
      <c r="AE99" s="806"/>
    </row>
    <row r="100" spans="1:31" s="136" customFormat="1" ht="15" customHeight="1">
      <c r="A100" s="113"/>
      <c r="B100" s="718"/>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807"/>
      <c r="AD100" s="807"/>
      <c r="AE100" s="807"/>
    </row>
    <row r="101" spans="1:31" s="136" customFormat="1" ht="12.75" customHeight="1">
      <c r="A101" s="113"/>
      <c r="B101" s="118"/>
      <c r="C101" s="119"/>
      <c r="D101" s="118"/>
      <c r="E101" s="118"/>
      <c r="F101" s="118"/>
      <c r="G101" s="118"/>
      <c r="H101" s="118"/>
      <c r="I101" s="118"/>
      <c r="J101" s="120"/>
      <c r="K101" s="120"/>
      <c r="L101" s="120"/>
      <c r="M101" s="120"/>
      <c r="N101" s="120"/>
      <c r="O101" s="120"/>
      <c r="P101" s="120"/>
      <c r="Q101" s="120"/>
      <c r="R101" s="120"/>
      <c r="S101" s="120"/>
      <c r="T101" s="120"/>
      <c r="U101" s="120"/>
      <c r="V101" s="120"/>
      <c r="W101" s="120"/>
      <c r="X101" s="120"/>
      <c r="Y101" s="118"/>
      <c r="Z101" s="118"/>
      <c r="AA101" s="118"/>
    </row>
    <row r="102" spans="1:31" s="136" customFormat="1" ht="19.5" customHeight="1">
      <c r="A102" s="116" t="s">
        <v>259</v>
      </c>
      <c r="B102" s="121"/>
      <c r="C102" s="118"/>
      <c r="D102" s="118"/>
      <c r="E102" s="118"/>
      <c r="F102" s="118"/>
      <c r="G102" s="118"/>
      <c r="H102" s="118"/>
      <c r="I102" s="118"/>
      <c r="J102" s="120"/>
      <c r="K102" s="120"/>
      <c r="L102" s="120"/>
      <c r="M102" s="120"/>
      <c r="N102" s="120"/>
      <c r="O102" s="120"/>
      <c r="P102" s="120"/>
      <c r="Q102" s="120"/>
      <c r="R102" s="120"/>
      <c r="S102" s="120"/>
      <c r="T102" s="120"/>
      <c r="U102" s="685"/>
      <c r="V102" s="685"/>
      <c r="W102" s="685"/>
      <c r="X102" s="685"/>
      <c r="Y102" s="685"/>
      <c r="Z102" s="685"/>
      <c r="AA102" s="685"/>
    </row>
    <row r="103" spans="1:31" s="136" customFormat="1" ht="18" customHeight="1">
      <c r="A103" s="113"/>
      <c r="B103" s="718" t="s">
        <v>184</v>
      </c>
      <c r="C103" s="692" t="s">
        <v>265</v>
      </c>
      <c r="D103" s="692"/>
      <c r="E103" s="692"/>
      <c r="F103" s="692"/>
      <c r="G103" s="692"/>
      <c r="H103" s="692"/>
      <c r="I103" s="692"/>
      <c r="J103" s="692"/>
      <c r="K103" s="692"/>
      <c r="L103" s="692"/>
      <c r="M103" s="692"/>
      <c r="N103" s="692"/>
      <c r="O103" s="692"/>
      <c r="P103" s="692"/>
      <c r="Q103" s="692"/>
      <c r="R103" s="692"/>
      <c r="S103" s="692"/>
      <c r="T103" s="692"/>
      <c r="U103" s="692"/>
      <c r="V103" s="692"/>
      <c r="W103" s="692"/>
      <c r="X103" s="692"/>
      <c r="Y103" s="692"/>
      <c r="Z103" s="692"/>
      <c r="AA103" s="692"/>
      <c r="AB103" s="692"/>
      <c r="AC103" s="806"/>
      <c r="AD103" s="806"/>
      <c r="AE103" s="806"/>
    </row>
    <row r="104" spans="1:31" s="136" customFormat="1" ht="18" customHeight="1">
      <c r="A104" s="113"/>
      <c r="B104" s="718"/>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807"/>
      <c r="AD104" s="807"/>
      <c r="AE104" s="807"/>
    </row>
    <row r="105" spans="1:31" s="136" customFormat="1" ht="12.75" customHeight="1">
      <c r="A105" s="113"/>
      <c r="B105" s="118"/>
      <c r="C105" s="119"/>
      <c r="D105" s="118"/>
      <c r="E105" s="118"/>
      <c r="F105" s="118"/>
      <c r="G105" s="118"/>
      <c r="H105" s="118"/>
      <c r="I105" s="118"/>
      <c r="J105" s="120"/>
      <c r="K105" s="120"/>
      <c r="L105" s="120"/>
      <c r="M105" s="120"/>
      <c r="N105" s="120"/>
      <c r="O105" s="120"/>
      <c r="P105" s="120"/>
      <c r="Q105" s="120"/>
      <c r="R105" s="120"/>
      <c r="S105" s="120"/>
      <c r="T105" s="120"/>
      <c r="U105" s="120"/>
      <c r="V105" s="120"/>
      <c r="W105" s="120"/>
      <c r="X105" s="120"/>
      <c r="Y105" s="118"/>
      <c r="Z105" s="118"/>
      <c r="AA105" s="118"/>
    </row>
    <row r="106" spans="1:31" s="136" customFormat="1" ht="19.5" customHeight="1">
      <c r="A106" s="116" t="s">
        <v>266</v>
      </c>
      <c r="B106" s="121"/>
      <c r="C106" s="118"/>
      <c r="D106" s="118"/>
      <c r="E106" s="118"/>
      <c r="F106" s="118"/>
      <c r="G106" s="118"/>
      <c r="H106" s="118"/>
      <c r="I106" s="118"/>
      <c r="J106" s="120"/>
      <c r="K106" s="120"/>
      <c r="L106" s="120"/>
      <c r="M106" s="120"/>
      <c r="N106" s="120"/>
      <c r="O106" s="120"/>
      <c r="P106" s="120"/>
      <c r="Q106" s="120"/>
      <c r="R106" s="120"/>
      <c r="S106" s="120"/>
      <c r="T106" s="120"/>
      <c r="U106" s="685"/>
      <c r="V106" s="685"/>
      <c r="W106" s="685"/>
      <c r="X106" s="685"/>
      <c r="Y106" s="685"/>
      <c r="Z106" s="685"/>
      <c r="AA106" s="685"/>
    </row>
    <row r="107" spans="1:31" s="136" customFormat="1" ht="15" customHeight="1">
      <c r="A107" s="113"/>
      <c r="B107" s="682" t="s">
        <v>184</v>
      </c>
      <c r="C107" s="692" t="s">
        <v>310</v>
      </c>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806"/>
      <c r="AD107" s="806"/>
      <c r="AE107" s="806"/>
    </row>
    <row r="108" spans="1:31" s="136" customFormat="1" ht="15" customHeight="1">
      <c r="A108" s="113"/>
      <c r="B108" s="683"/>
      <c r="C108" s="803"/>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807"/>
      <c r="AD108" s="807"/>
      <c r="AE108" s="807"/>
    </row>
    <row r="109" spans="1:31" s="136" customFormat="1" ht="30" customHeight="1">
      <c r="A109" s="113"/>
      <c r="B109" s="684"/>
      <c r="C109" s="201"/>
      <c r="D109" s="672" t="s">
        <v>318</v>
      </c>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6"/>
      <c r="AD109" s="676"/>
      <c r="AE109" s="676"/>
    </row>
    <row r="110" spans="1:31" s="136" customFormat="1" ht="14.25" customHeight="1">
      <c r="A110" s="113"/>
      <c r="B110" s="119"/>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22"/>
      <c r="Z110" s="122"/>
      <c r="AA110" s="122"/>
    </row>
    <row r="111" spans="1:31" s="136" customFormat="1" ht="18" customHeight="1">
      <c r="A111" s="116" t="s">
        <v>267</v>
      </c>
      <c r="B111" s="121"/>
      <c r="C111" s="118"/>
      <c r="D111" s="118"/>
      <c r="E111" s="118"/>
      <c r="F111" s="118"/>
      <c r="G111" s="118"/>
      <c r="H111" s="118"/>
      <c r="I111" s="118"/>
      <c r="J111" s="120"/>
      <c r="K111" s="120"/>
      <c r="L111" s="120"/>
      <c r="M111" s="120"/>
      <c r="N111" s="120"/>
      <c r="O111" s="120"/>
      <c r="P111" s="120"/>
      <c r="Q111" s="120"/>
      <c r="R111" s="120"/>
      <c r="S111" s="120"/>
      <c r="T111" s="120"/>
      <c r="U111" s="121"/>
      <c r="V111" s="121"/>
      <c r="W111" s="121"/>
      <c r="X111" s="121"/>
      <c r="Y111" s="121"/>
      <c r="Z111" s="121"/>
      <c r="AA111" s="121"/>
    </row>
    <row r="112" spans="1:31" s="136" customFormat="1" ht="22.5" customHeight="1">
      <c r="A112" s="113"/>
      <c r="B112" s="682" t="s">
        <v>184</v>
      </c>
      <c r="C112" s="672" t="s">
        <v>608</v>
      </c>
      <c r="D112" s="672"/>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6"/>
      <c r="AD112" s="676"/>
      <c r="AE112" s="676"/>
    </row>
    <row r="113" spans="1:31" s="136" customFormat="1" ht="22.5" customHeight="1">
      <c r="A113" s="113"/>
      <c r="B113" s="684"/>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6"/>
      <c r="AD113" s="676"/>
      <c r="AE113" s="676"/>
    </row>
    <row r="114" spans="1:31" s="136" customFormat="1" ht="15" customHeight="1">
      <c r="A114" s="113"/>
      <c r="B114" s="682" t="s">
        <v>185</v>
      </c>
      <c r="C114" s="672" t="s">
        <v>451</v>
      </c>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6"/>
      <c r="AD114" s="676"/>
      <c r="AE114" s="676"/>
    </row>
    <row r="115" spans="1:31" s="136" customFormat="1" ht="15" customHeight="1">
      <c r="A115" s="113"/>
      <c r="B115" s="684"/>
      <c r="C115" s="672"/>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6"/>
      <c r="AD115" s="676"/>
      <c r="AE115" s="676"/>
    </row>
    <row r="116" spans="1:31" s="136" customFormat="1" ht="18" customHeight="1">
      <c r="A116" s="113"/>
      <c r="B116" s="682" t="s">
        <v>186</v>
      </c>
      <c r="C116" s="811" t="s">
        <v>320</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2"/>
      <c r="AA116" s="812"/>
      <c r="AB116" s="812"/>
      <c r="AC116" s="679"/>
      <c r="AD116" s="680"/>
      <c r="AE116" s="681"/>
    </row>
    <row r="117" spans="1:31" s="136" customFormat="1" ht="30" customHeight="1">
      <c r="A117" s="113"/>
      <c r="B117" s="683"/>
      <c r="D117" s="747" t="s">
        <v>73</v>
      </c>
      <c r="E117" s="784" t="s">
        <v>321</v>
      </c>
      <c r="F117" s="784"/>
      <c r="G117" s="784"/>
      <c r="H117" s="784"/>
      <c r="I117" s="784"/>
      <c r="J117" s="784"/>
      <c r="K117" s="784"/>
      <c r="L117" s="784"/>
      <c r="M117" s="784"/>
      <c r="N117" s="784"/>
      <c r="O117" s="784"/>
      <c r="P117" s="784"/>
      <c r="Q117" s="784"/>
      <c r="R117" s="784"/>
      <c r="S117" s="784"/>
      <c r="T117" s="784"/>
      <c r="U117" s="784"/>
      <c r="V117" s="784"/>
      <c r="W117" s="784"/>
      <c r="X117" s="784"/>
      <c r="Y117" s="784"/>
      <c r="Z117" s="784"/>
      <c r="AA117" s="784"/>
      <c r="AB117" s="784"/>
      <c r="AC117" s="676"/>
      <c r="AD117" s="676"/>
      <c r="AE117" s="676"/>
    </row>
    <row r="118" spans="1:31" s="136" customFormat="1" ht="15" customHeight="1">
      <c r="A118" s="113"/>
      <c r="B118" s="683"/>
      <c r="D118" s="748"/>
      <c r="E118" s="783" t="s">
        <v>324</v>
      </c>
      <c r="F118" s="783"/>
      <c r="G118" s="783"/>
      <c r="H118" s="783"/>
      <c r="I118" s="783"/>
      <c r="J118" s="783"/>
      <c r="K118" s="783"/>
      <c r="L118" s="783"/>
      <c r="M118" s="783"/>
      <c r="N118" s="783"/>
      <c r="O118" s="783"/>
      <c r="P118" s="783"/>
      <c r="Q118" s="783"/>
      <c r="R118" s="783"/>
      <c r="S118" s="783"/>
      <c r="T118" s="783"/>
      <c r="U118" s="783"/>
      <c r="V118" s="783"/>
      <c r="W118" s="783"/>
      <c r="X118" s="783"/>
      <c r="Y118" s="783"/>
      <c r="Z118" s="783"/>
      <c r="AA118" s="783"/>
      <c r="AB118" s="783"/>
      <c r="AC118" s="676"/>
      <c r="AD118" s="676"/>
      <c r="AE118" s="676"/>
    </row>
    <row r="119" spans="1:31" s="136" customFormat="1" ht="30" customHeight="1">
      <c r="A119" s="113"/>
      <c r="B119" s="683"/>
      <c r="C119" s="123"/>
      <c r="D119" s="689" t="s">
        <v>74</v>
      </c>
      <c r="E119" s="692" t="s">
        <v>322</v>
      </c>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76"/>
      <c r="AD119" s="676"/>
      <c r="AE119" s="676"/>
    </row>
    <row r="120" spans="1:31" s="136" customFormat="1" ht="15" customHeight="1">
      <c r="A120" s="113"/>
      <c r="B120" s="683"/>
      <c r="C120" s="123"/>
      <c r="D120" s="690"/>
      <c r="E120" s="700" t="s">
        <v>323</v>
      </c>
      <c r="F120" s="700"/>
      <c r="G120" s="700"/>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676"/>
      <c r="AD120" s="676"/>
      <c r="AE120" s="676"/>
    </row>
    <row r="121" spans="1:31" s="136" customFormat="1" ht="15" customHeight="1">
      <c r="A121" s="113"/>
      <c r="B121" s="683"/>
      <c r="C121" s="123"/>
      <c r="D121" s="691"/>
      <c r="E121" s="686" t="s">
        <v>325</v>
      </c>
      <c r="F121" s="686"/>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76"/>
      <c r="AD121" s="676"/>
      <c r="AE121" s="676"/>
    </row>
    <row r="122" spans="1:31" s="136" customFormat="1" ht="30" customHeight="1">
      <c r="A122" s="113"/>
      <c r="B122" s="683"/>
      <c r="C122" s="123"/>
      <c r="D122" s="185" t="s">
        <v>326</v>
      </c>
      <c r="E122" s="672" t="s">
        <v>290</v>
      </c>
      <c r="F122" s="672"/>
      <c r="G122" s="672"/>
      <c r="H122" s="672"/>
      <c r="I122" s="672"/>
      <c r="J122" s="672"/>
      <c r="K122" s="672"/>
      <c r="L122" s="672"/>
      <c r="M122" s="672"/>
      <c r="N122" s="672"/>
      <c r="O122" s="672"/>
      <c r="P122" s="672"/>
      <c r="Q122" s="672"/>
      <c r="R122" s="672"/>
      <c r="S122" s="672"/>
      <c r="T122" s="672"/>
      <c r="U122" s="672"/>
      <c r="V122" s="672"/>
      <c r="W122" s="672"/>
      <c r="X122" s="672"/>
      <c r="Y122" s="672"/>
      <c r="Z122" s="672"/>
      <c r="AA122" s="672"/>
      <c r="AB122" s="672"/>
      <c r="AC122" s="676"/>
      <c r="AD122" s="676"/>
      <c r="AE122" s="676"/>
    </row>
    <row r="123" spans="1:31" s="136" customFormat="1" ht="30" customHeight="1">
      <c r="A123" s="113"/>
      <c r="B123" s="683"/>
      <c r="C123" s="123"/>
      <c r="D123" s="185" t="s">
        <v>327</v>
      </c>
      <c r="E123" s="672" t="s">
        <v>291</v>
      </c>
      <c r="F123" s="672"/>
      <c r="G123" s="672"/>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6"/>
      <c r="AD123" s="676"/>
      <c r="AE123" s="676"/>
    </row>
    <row r="124" spans="1:31" s="136" customFormat="1" ht="30" customHeight="1">
      <c r="A124" s="113"/>
      <c r="B124" s="684"/>
      <c r="C124" s="130"/>
      <c r="D124" s="185" t="s">
        <v>328</v>
      </c>
      <c r="E124" s="672" t="s">
        <v>319</v>
      </c>
      <c r="F124" s="672"/>
      <c r="G124" s="672"/>
      <c r="H124" s="672"/>
      <c r="I124" s="672"/>
      <c r="J124" s="672"/>
      <c r="K124" s="672"/>
      <c r="L124" s="672"/>
      <c r="M124" s="672"/>
      <c r="N124" s="672"/>
      <c r="O124" s="672"/>
      <c r="P124" s="672"/>
      <c r="Q124" s="672"/>
      <c r="R124" s="672"/>
      <c r="S124" s="672"/>
      <c r="T124" s="672"/>
      <c r="U124" s="672"/>
      <c r="V124" s="672"/>
      <c r="W124" s="672"/>
      <c r="X124" s="672"/>
      <c r="Y124" s="672"/>
      <c r="Z124" s="672"/>
      <c r="AA124" s="672"/>
      <c r="AB124" s="672"/>
      <c r="AC124" s="676"/>
      <c r="AD124" s="676"/>
      <c r="AE124" s="676"/>
    </row>
    <row r="125" spans="1:31" s="136" customFormat="1" ht="12.75" customHeight="1">
      <c r="A125" s="113"/>
      <c r="B125" s="118"/>
      <c r="C125" s="119"/>
      <c r="D125" s="118"/>
      <c r="E125" s="118"/>
      <c r="F125" s="118"/>
      <c r="G125" s="118"/>
      <c r="H125" s="118"/>
      <c r="I125" s="118"/>
      <c r="J125" s="120"/>
      <c r="K125" s="120"/>
      <c r="L125" s="120"/>
      <c r="M125" s="120"/>
      <c r="N125" s="120"/>
      <c r="O125" s="120"/>
      <c r="P125" s="120"/>
      <c r="Q125" s="120"/>
      <c r="R125" s="120"/>
      <c r="S125" s="120"/>
      <c r="T125" s="120"/>
      <c r="U125" s="120"/>
      <c r="V125" s="120"/>
      <c r="W125" s="120"/>
      <c r="X125" s="120"/>
      <c r="Y125" s="118"/>
      <c r="Z125" s="118"/>
      <c r="AA125" s="118"/>
    </row>
    <row r="126" spans="1:31" s="136" customFormat="1" ht="19.5" customHeight="1">
      <c r="A126" s="116" t="s">
        <v>260</v>
      </c>
      <c r="B126" s="121"/>
      <c r="C126" s="118"/>
      <c r="D126" s="118"/>
      <c r="E126" s="118"/>
      <c r="F126" s="118"/>
      <c r="G126" s="118"/>
      <c r="H126" s="118"/>
      <c r="I126" s="118"/>
      <c r="J126" s="120"/>
      <c r="K126" s="120"/>
      <c r="L126" s="120"/>
      <c r="M126" s="120"/>
      <c r="N126" s="120"/>
      <c r="O126" s="120"/>
      <c r="P126" s="120"/>
      <c r="Q126" s="120"/>
      <c r="R126" s="120"/>
      <c r="S126" s="120"/>
      <c r="T126" s="120"/>
      <c r="U126" s="131"/>
      <c r="V126" s="131"/>
      <c r="W126" s="131"/>
      <c r="X126" s="131"/>
      <c r="Y126" s="131"/>
      <c r="Z126" s="131"/>
      <c r="AA126" s="131"/>
    </row>
    <row r="127" spans="1:31" s="136" customFormat="1" ht="15" customHeight="1">
      <c r="A127" s="113"/>
      <c r="B127" s="682" t="s">
        <v>261</v>
      </c>
      <c r="C127" s="693" t="s">
        <v>262</v>
      </c>
      <c r="D127" s="693"/>
      <c r="E127" s="693"/>
      <c r="F127" s="693"/>
      <c r="G127" s="693"/>
      <c r="H127" s="693"/>
      <c r="I127" s="693"/>
      <c r="J127" s="693"/>
      <c r="K127" s="693"/>
      <c r="L127" s="693"/>
      <c r="M127" s="693"/>
      <c r="N127" s="693"/>
      <c r="O127" s="693"/>
      <c r="P127" s="693"/>
      <c r="Q127" s="693"/>
      <c r="R127" s="693"/>
      <c r="S127" s="693"/>
      <c r="T127" s="693"/>
      <c r="U127" s="693"/>
      <c r="V127" s="693"/>
      <c r="W127" s="693"/>
      <c r="X127" s="693"/>
      <c r="Y127" s="693"/>
      <c r="Z127" s="693"/>
      <c r="AA127" s="693"/>
      <c r="AB127" s="693"/>
      <c r="AC127" s="676"/>
      <c r="AD127" s="676"/>
      <c r="AE127" s="676"/>
    </row>
    <row r="128" spans="1:31" s="136" customFormat="1" ht="15" customHeight="1">
      <c r="A128" s="113"/>
      <c r="B128" s="684"/>
      <c r="C128" s="693"/>
      <c r="D128" s="693"/>
      <c r="E128" s="693"/>
      <c r="F128" s="693"/>
      <c r="G128" s="693"/>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76"/>
      <c r="AD128" s="676"/>
      <c r="AE128" s="676"/>
    </row>
    <row r="129" spans="1:32" s="136" customFormat="1" ht="15" customHeight="1">
      <c r="A129" s="113"/>
      <c r="B129" s="682" t="s">
        <v>263</v>
      </c>
      <c r="C129" s="693" t="s">
        <v>264</v>
      </c>
      <c r="D129" s="693"/>
      <c r="E129" s="693"/>
      <c r="F129" s="693"/>
      <c r="G129" s="693"/>
      <c r="H129" s="693"/>
      <c r="I129" s="693"/>
      <c r="J129" s="693"/>
      <c r="K129" s="693"/>
      <c r="L129" s="693"/>
      <c r="M129" s="693"/>
      <c r="N129" s="693"/>
      <c r="O129" s="693"/>
      <c r="P129" s="693"/>
      <c r="Q129" s="693"/>
      <c r="R129" s="693"/>
      <c r="S129" s="693"/>
      <c r="T129" s="693"/>
      <c r="U129" s="693"/>
      <c r="V129" s="693"/>
      <c r="W129" s="693"/>
      <c r="X129" s="693"/>
      <c r="Y129" s="693"/>
      <c r="Z129" s="693"/>
      <c r="AA129" s="693"/>
      <c r="AB129" s="693"/>
      <c r="AC129" s="676"/>
      <c r="AD129" s="676"/>
      <c r="AE129" s="676"/>
    </row>
    <row r="130" spans="1:32" s="136" customFormat="1" ht="15" customHeight="1">
      <c r="A130" s="113"/>
      <c r="B130" s="684"/>
      <c r="C130" s="693"/>
      <c r="D130" s="693"/>
      <c r="E130" s="693"/>
      <c r="F130" s="693"/>
      <c r="G130" s="693"/>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76"/>
      <c r="AD130" s="676"/>
      <c r="AE130" s="676"/>
    </row>
    <row r="131" spans="1:32" s="136" customFormat="1" ht="12.75" customHeight="1">
      <c r="A131" s="113"/>
      <c r="B131" s="113"/>
      <c r="C131" s="114"/>
      <c r="D131" s="113"/>
      <c r="E131" s="113"/>
      <c r="F131" s="113"/>
      <c r="G131" s="113"/>
      <c r="H131" s="113"/>
      <c r="I131" s="113"/>
      <c r="Y131" s="115"/>
      <c r="Z131" s="115"/>
      <c r="AA131" s="115"/>
    </row>
    <row r="132" spans="1:32" s="136" customFormat="1" ht="12.75" customHeight="1">
      <c r="A132" s="113"/>
      <c r="B132" s="113"/>
      <c r="C132" s="114"/>
      <c r="D132" s="113"/>
      <c r="E132" s="113"/>
      <c r="F132" s="113"/>
      <c r="G132" s="113"/>
      <c r="H132" s="113"/>
      <c r="I132" s="113"/>
      <c r="Y132" s="115"/>
      <c r="Z132" s="115"/>
      <c r="AA132" s="115"/>
    </row>
    <row r="133" spans="1:32" ht="12.75" customHeight="1">
      <c r="A133" s="2"/>
      <c r="B133" s="2"/>
      <c r="C133" s="6"/>
      <c r="D133" s="2"/>
      <c r="E133" s="2"/>
      <c r="F133" s="2"/>
      <c r="G133" s="2"/>
      <c r="H133" s="2"/>
      <c r="I133" s="2"/>
      <c r="AC133" s="203"/>
      <c r="AD133" s="203"/>
      <c r="AE133" s="203"/>
    </row>
    <row r="134" spans="1:32" ht="12.75" customHeight="1">
      <c r="A134" s="2"/>
      <c r="B134" s="2"/>
      <c r="C134" s="6"/>
      <c r="D134" s="2"/>
      <c r="E134" s="2"/>
      <c r="F134" s="2"/>
      <c r="G134" s="2"/>
      <c r="H134" s="2"/>
      <c r="I134" s="2"/>
      <c r="AC134" s="203"/>
      <c r="AD134" s="203"/>
      <c r="AE134" s="203"/>
    </row>
    <row r="135" spans="1:32" ht="12.75" customHeight="1">
      <c r="A135" s="2"/>
      <c r="B135" s="2"/>
      <c r="C135" s="6"/>
      <c r="D135" s="2"/>
      <c r="E135" s="2"/>
      <c r="F135" s="2"/>
      <c r="G135" s="2"/>
      <c r="H135" s="2"/>
      <c r="I135" s="2"/>
      <c r="AC135" s="203"/>
      <c r="AD135" s="203"/>
      <c r="AE135" s="203"/>
    </row>
    <row r="136" spans="1:32" s="22" customFormat="1" ht="20.100000000000001" customHeight="1">
      <c r="A136" s="27" t="s">
        <v>206</v>
      </c>
      <c r="B136" s="20"/>
      <c r="C136" s="21"/>
      <c r="D136" s="21"/>
      <c r="E136" s="21"/>
      <c r="F136" s="21"/>
      <c r="G136" s="21"/>
      <c r="H136" s="21"/>
      <c r="I136" s="21"/>
      <c r="AC136" s="36"/>
      <c r="AD136" s="36"/>
      <c r="AE136" s="36"/>
      <c r="AF136" s="59"/>
    </row>
    <row r="137" spans="1:32" s="77" customFormat="1" ht="22.5" customHeight="1">
      <c r="A137" s="76"/>
      <c r="B137" s="449" t="s">
        <v>184</v>
      </c>
      <c r="C137" s="451" t="s">
        <v>155</v>
      </c>
      <c r="D137" s="452"/>
      <c r="E137" s="452"/>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63"/>
      <c r="AD137" s="464"/>
      <c r="AE137" s="465"/>
      <c r="AF137" s="60" t="s">
        <v>55</v>
      </c>
    </row>
    <row r="138" spans="1:32" s="77" customFormat="1" ht="22.5" customHeight="1">
      <c r="B138" s="450"/>
      <c r="C138" s="454"/>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95"/>
      <c r="AD138" s="496"/>
      <c r="AE138" s="497"/>
      <c r="AF138" s="60"/>
    </row>
    <row r="139" spans="1:32" ht="12.95" customHeight="1">
      <c r="Y139" s="36"/>
      <c r="Z139" s="36"/>
      <c r="AA139" s="36"/>
      <c r="AC139"/>
      <c r="AD139"/>
      <c r="AE139"/>
      <c r="AF139"/>
    </row>
    <row r="140" spans="1:32" s="22" customFormat="1" ht="20.100000000000001" customHeight="1">
      <c r="A140" s="27" t="s">
        <v>56</v>
      </c>
      <c r="B140" s="20"/>
      <c r="C140" s="21"/>
      <c r="D140" s="21"/>
      <c r="E140" s="21"/>
      <c r="F140" s="21"/>
      <c r="G140" s="21"/>
      <c r="H140" s="21"/>
      <c r="I140" s="21"/>
      <c r="Y140" s="36"/>
      <c r="Z140" s="36"/>
      <c r="AA140" s="36"/>
    </row>
    <row r="141" spans="1:32" s="77" customFormat="1" ht="18" customHeight="1">
      <c r="A141" s="76"/>
      <c r="B141" s="449" t="s">
        <v>184</v>
      </c>
      <c r="C141" s="451" t="s">
        <v>268</v>
      </c>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453"/>
      <c r="AC141" s="463"/>
      <c r="AD141" s="464"/>
      <c r="AE141" s="465"/>
      <c r="AF141" s="60" t="s">
        <v>66</v>
      </c>
    </row>
    <row r="142" spans="1:32" s="77" customFormat="1" ht="18" customHeight="1">
      <c r="A142" s="76"/>
      <c r="B142" s="450"/>
      <c r="C142" s="454" t="s">
        <v>57</v>
      </c>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6"/>
      <c r="AC142" s="495"/>
      <c r="AD142" s="496"/>
      <c r="AE142" s="497"/>
    </row>
    <row r="143" spans="1:32" s="23" customFormat="1" ht="12.95" customHeight="1">
      <c r="AC143" s="36"/>
      <c r="AD143" s="36"/>
      <c r="AE143" s="36"/>
      <c r="AF143" s="46"/>
    </row>
    <row r="144" spans="1:32" s="22" customFormat="1" ht="20.100000000000001" customHeight="1">
      <c r="A144" s="27" t="s">
        <v>58</v>
      </c>
      <c r="B144" s="20"/>
      <c r="C144" s="21"/>
      <c r="D144" s="21"/>
      <c r="E144" s="21"/>
      <c r="F144" s="21"/>
      <c r="G144" s="21"/>
      <c r="H144" s="21"/>
      <c r="I144" s="21"/>
      <c r="AC144" s="36"/>
      <c r="AD144" s="36"/>
      <c r="AE144" s="36"/>
      <c r="AF144" s="59"/>
    </row>
    <row r="145" spans="1:32" s="77" customFormat="1" ht="22.5" customHeight="1">
      <c r="B145" s="449" t="s">
        <v>184</v>
      </c>
      <c r="C145" s="451" t="s">
        <v>156</v>
      </c>
      <c r="D145" s="452"/>
      <c r="E145" s="452"/>
      <c r="F145" s="452"/>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63"/>
      <c r="AD145" s="464"/>
      <c r="AE145" s="465"/>
      <c r="AF145" s="60" t="s">
        <v>65</v>
      </c>
    </row>
    <row r="146" spans="1:32" s="77" customFormat="1" ht="22.5" customHeight="1">
      <c r="B146" s="450"/>
      <c r="C146" s="454"/>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95"/>
      <c r="AD146" s="496"/>
      <c r="AE146" s="497"/>
      <c r="AF146" s="60"/>
    </row>
    <row r="147" spans="1:32" s="10" customFormat="1" ht="12.75" customHeight="1">
      <c r="A147" s="7"/>
      <c r="B147" s="76"/>
      <c r="C147" s="5"/>
      <c r="D147" s="7"/>
      <c r="E147" s="7"/>
      <c r="F147" s="7"/>
      <c r="G147" s="7"/>
      <c r="H147" s="7"/>
      <c r="I147" s="7"/>
      <c r="Y147" s="196"/>
      <c r="Z147" s="196"/>
      <c r="AA147" s="196"/>
    </row>
    <row r="148" spans="1:32" s="10" customFormat="1" ht="20.100000000000001" customHeight="1">
      <c r="A148" s="27" t="s">
        <v>59</v>
      </c>
      <c r="B148" s="63"/>
      <c r="C148" s="7"/>
      <c r="D148" s="7"/>
      <c r="E148" s="7"/>
      <c r="F148" s="7"/>
      <c r="G148" s="7"/>
      <c r="H148" s="7"/>
      <c r="I148" s="7"/>
      <c r="Y148" s="42"/>
      <c r="Z148" s="42"/>
      <c r="AA148" s="42"/>
    </row>
    <row r="149" spans="1:32" s="10" customFormat="1" ht="18.75" customHeight="1">
      <c r="A149" s="7"/>
      <c r="B149" s="449" t="s">
        <v>184</v>
      </c>
      <c r="C149" s="511" t="s">
        <v>338</v>
      </c>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53"/>
      <c r="AD149" s="554"/>
      <c r="AE149" s="555"/>
      <c r="AF149" s="60" t="s">
        <v>63</v>
      </c>
    </row>
    <row r="150" spans="1:32" s="10" customFormat="1" ht="18.75" customHeight="1">
      <c r="A150" s="7"/>
      <c r="B150" s="500"/>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701"/>
      <c r="AD150" s="702"/>
      <c r="AE150" s="703"/>
    </row>
    <row r="151" spans="1:32" s="10" customFormat="1" ht="18.75" customHeight="1">
      <c r="A151" s="7"/>
      <c r="B151" s="552" t="s">
        <v>185</v>
      </c>
      <c r="C151" s="511" t="s">
        <v>339</v>
      </c>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674"/>
      <c r="AD151" s="674"/>
      <c r="AE151" s="674"/>
      <c r="AF151" s="60" t="s">
        <v>64</v>
      </c>
    </row>
    <row r="152" spans="1:32" s="10" customFormat="1" ht="18.75" customHeight="1">
      <c r="A152" s="7"/>
      <c r="B152" s="552"/>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674"/>
      <c r="AD152" s="674"/>
      <c r="AE152" s="674"/>
    </row>
    <row r="153" spans="1:32" s="10" customFormat="1" ht="18.75" customHeight="1">
      <c r="A153" s="7"/>
      <c r="B153" s="449" t="s">
        <v>296</v>
      </c>
      <c r="C153" s="804" t="s">
        <v>511</v>
      </c>
      <c r="D153" s="804"/>
      <c r="E153" s="804"/>
      <c r="F153" s="804"/>
      <c r="G153" s="804"/>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677"/>
      <c r="AD153" s="677"/>
      <c r="AE153" s="677"/>
    </row>
    <row r="154" spans="1:32" s="10" customFormat="1" ht="18.75" customHeight="1">
      <c r="A154" s="7"/>
      <c r="B154" s="450"/>
      <c r="C154" s="805"/>
      <c r="D154" s="805"/>
      <c r="E154" s="805"/>
      <c r="F154" s="805"/>
      <c r="G154" s="805"/>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678"/>
      <c r="AD154" s="678"/>
      <c r="AE154" s="678"/>
    </row>
    <row r="155" spans="1:32" s="10" customFormat="1" ht="12.75" customHeight="1">
      <c r="A155" s="7"/>
      <c r="B155" s="76"/>
      <c r="C155" s="5"/>
      <c r="D155" s="7"/>
      <c r="E155" s="7"/>
      <c r="F155" s="7"/>
      <c r="G155" s="7"/>
      <c r="H155" s="7"/>
      <c r="I155" s="7"/>
      <c r="AC155" s="196"/>
      <c r="AD155" s="196"/>
      <c r="AE155" s="196"/>
    </row>
    <row r="156" spans="1:32" s="10" customFormat="1" ht="20.100000000000001" customHeight="1">
      <c r="A156" s="27" t="s">
        <v>60</v>
      </c>
      <c r="B156" s="63"/>
      <c r="C156" s="7"/>
      <c r="D156" s="7"/>
      <c r="E156" s="7"/>
      <c r="F156" s="7"/>
      <c r="G156" s="7"/>
      <c r="H156" s="7"/>
      <c r="I156" s="7"/>
      <c r="AC156" s="42"/>
      <c r="AD156" s="42"/>
      <c r="AE156" s="42"/>
    </row>
    <row r="157" spans="1:32" s="10" customFormat="1" ht="22.5" customHeight="1">
      <c r="A157" s="7"/>
      <c r="B157" s="449" t="s">
        <v>184</v>
      </c>
      <c r="C157" s="451" t="s">
        <v>340</v>
      </c>
      <c r="D157" s="452"/>
      <c r="E157" s="452"/>
      <c r="F157" s="452"/>
      <c r="G157" s="452"/>
      <c r="H157" s="452"/>
      <c r="I157" s="452"/>
      <c r="J157" s="452"/>
      <c r="K157" s="452"/>
      <c r="L157" s="452"/>
      <c r="M157" s="452"/>
      <c r="N157" s="452"/>
      <c r="O157" s="452"/>
      <c r="P157" s="452"/>
      <c r="Q157" s="452"/>
      <c r="R157" s="452"/>
      <c r="S157" s="452"/>
      <c r="T157" s="452"/>
      <c r="U157" s="452"/>
      <c r="V157" s="452"/>
      <c r="W157" s="452"/>
      <c r="X157" s="452"/>
      <c r="Y157" s="452"/>
      <c r="Z157" s="452"/>
      <c r="AA157" s="452"/>
      <c r="AB157" s="453"/>
      <c r="AC157" s="553"/>
      <c r="AD157" s="554"/>
      <c r="AE157" s="555"/>
      <c r="AF157" s="60" t="s">
        <v>68</v>
      </c>
    </row>
    <row r="158" spans="1:32" s="10" customFormat="1" ht="22.5" customHeight="1">
      <c r="A158" s="7"/>
      <c r="B158" s="500"/>
      <c r="C158" s="454"/>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5"/>
      <c r="AB158" s="456"/>
      <c r="AC158" s="701"/>
      <c r="AD158" s="702"/>
      <c r="AE158" s="703"/>
    </row>
    <row r="159" spans="1:32" s="10" customFormat="1" ht="22.5" customHeight="1">
      <c r="A159" s="7"/>
      <c r="B159" s="552" t="s">
        <v>185</v>
      </c>
      <c r="C159" s="451" t="s">
        <v>61</v>
      </c>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3"/>
      <c r="AC159" s="674"/>
      <c r="AD159" s="674"/>
      <c r="AE159" s="674"/>
      <c r="AF159" s="60" t="s">
        <v>67</v>
      </c>
    </row>
    <row r="160" spans="1:32" s="10" customFormat="1" ht="22.5" customHeight="1">
      <c r="A160" s="7"/>
      <c r="B160" s="552"/>
      <c r="C160" s="454"/>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6"/>
      <c r="AC160" s="674"/>
      <c r="AD160" s="674"/>
      <c r="AE160" s="674"/>
    </row>
    <row r="161" spans="1:32" s="10" customFormat="1" ht="12.75" customHeight="1">
      <c r="A161" s="7"/>
      <c r="B161" s="76"/>
      <c r="C161" s="24"/>
      <c r="D161" s="7"/>
      <c r="E161" s="7"/>
      <c r="F161" s="7"/>
      <c r="G161" s="7"/>
      <c r="H161" s="7"/>
      <c r="I161" s="7"/>
      <c r="AC161" s="196"/>
      <c r="AD161" s="196"/>
      <c r="AE161" s="196"/>
    </row>
    <row r="162" spans="1:32" s="10" customFormat="1" ht="20.100000000000001" customHeight="1">
      <c r="A162" s="27" t="s">
        <v>62</v>
      </c>
      <c r="B162" s="63"/>
      <c r="C162" s="7"/>
      <c r="D162" s="7"/>
      <c r="E162" s="7"/>
      <c r="F162" s="7"/>
      <c r="G162" s="7"/>
      <c r="H162" s="7"/>
      <c r="I162" s="7"/>
      <c r="AC162" s="42"/>
      <c r="AD162" s="42"/>
      <c r="AE162" s="42"/>
    </row>
    <row r="163" spans="1:32" s="10" customFormat="1" ht="22.5" customHeight="1">
      <c r="A163" s="7"/>
      <c r="B163" s="552" t="s">
        <v>184</v>
      </c>
      <c r="C163" s="451" t="s">
        <v>341</v>
      </c>
      <c r="D163" s="452"/>
      <c r="E163" s="452"/>
      <c r="F163" s="452"/>
      <c r="G163" s="452"/>
      <c r="H163" s="452"/>
      <c r="I163" s="452"/>
      <c r="J163" s="452"/>
      <c r="K163" s="452"/>
      <c r="L163" s="452"/>
      <c r="M163" s="452"/>
      <c r="N163" s="452"/>
      <c r="O163" s="452"/>
      <c r="P163" s="452"/>
      <c r="Q163" s="452"/>
      <c r="R163" s="452"/>
      <c r="S163" s="452"/>
      <c r="T163" s="452"/>
      <c r="U163" s="452"/>
      <c r="V163" s="452"/>
      <c r="W163" s="452"/>
      <c r="X163" s="452"/>
      <c r="Y163" s="452"/>
      <c r="Z163" s="452"/>
      <c r="AA163" s="452"/>
      <c r="AB163" s="453"/>
      <c r="AC163" s="674"/>
      <c r="AD163" s="674"/>
      <c r="AE163" s="674"/>
      <c r="AF163" s="60" t="s">
        <v>69</v>
      </c>
    </row>
    <row r="164" spans="1:32" s="10" customFormat="1" ht="22.5" customHeight="1">
      <c r="A164" s="7"/>
      <c r="B164" s="552"/>
      <c r="C164" s="454"/>
      <c r="D164" s="455"/>
      <c r="E164" s="455"/>
      <c r="F164" s="455"/>
      <c r="G164" s="455"/>
      <c r="H164" s="455"/>
      <c r="I164" s="455"/>
      <c r="J164" s="455"/>
      <c r="K164" s="455"/>
      <c r="L164" s="455"/>
      <c r="M164" s="455"/>
      <c r="N164" s="455"/>
      <c r="O164" s="455"/>
      <c r="P164" s="455"/>
      <c r="Q164" s="455"/>
      <c r="R164" s="455"/>
      <c r="S164" s="455"/>
      <c r="T164" s="455"/>
      <c r="U164" s="455"/>
      <c r="V164" s="455"/>
      <c r="W164" s="455"/>
      <c r="X164" s="455"/>
      <c r="Y164" s="455"/>
      <c r="Z164" s="455"/>
      <c r="AA164" s="455"/>
      <c r="AB164" s="456"/>
      <c r="AC164" s="674"/>
      <c r="AD164" s="674"/>
      <c r="AE164" s="674"/>
    </row>
    <row r="165" spans="1:32" s="10" customFormat="1" ht="12.95" customHeight="1">
      <c r="B165" s="77"/>
      <c r="Y165" s="42"/>
      <c r="Z165" s="42"/>
      <c r="AA165" s="42"/>
    </row>
    <row r="166" spans="1:32" s="22" customFormat="1" ht="18.75" customHeight="1">
      <c r="A166" s="27" t="s">
        <v>70</v>
      </c>
      <c r="B166" s="20"/>
      <c r="C166" s="21"/>
      <c r="D166" s="21"/>
      <c r="E166" s="21"/>
      <c r="F166" s="21"/>
      <c r="G166" s="21"/>
      <c r="H166" s="21"/>
      <c r="I166" s="21"/>
      <c r="AC166" s="36"/>
      <c r="AD166" s="36"/>
      <c r="AE166" s="36"/>
      <c r="AF166" s="59"/>
    </row>
    <row r="167" spans="1:32" s="77" customFormat="1" ht="18" customHeight="1">
      <c r="B167" s="449" t="s">
        <v>184</v>
      </c>
      <c r="C167" s="451" t="s">
        <v>311</v>
      </c>
      <c r="D167" s="452"/>
      <c r="E167" s="452"/>
      <c r="F167" s="452"/>
      <c r="G167" s="452"/>
      <c r="H167" s="452"/>
      <c r="I167" s="452"/>
      <c r="J167" s="452"/>
      <c r="K167" s="452"/>
      <c r="L167" s="452"/>
      <c r="M167" s="452"/>
      <c r="N167" s="452"/>
      <c r="O167" s="452"/>
      <c r="P167" s="452"/>
      <c r="Q167" s="452"/>
      <c r="R167" s="452"/>
      <c r="S167" s="452"/>
      <c r="T167" s="452"/>
      <c r="U167" s="452"/>
      <c r="V167" s="452"/>
      <c r="W167" s="452"/>
      <c r="X167" s="452"/>
      <c r="Y167" s="452"/>
      <c r="Z167" s="452"/>
      <c r="AA167" s="452"/>
      <c r="AB167" s="453"/>
      <c r="AC167" s="463"/>
      <c r="AD167" s="464"/>
      <c r="AE167" s="465"/>
      <c r="AF167" s="60" t="s">
        <v>2</v>
      </c>
    </row>
    <row r="168" spans="1:32" s="77" customFormat="1" ht="18" customHeight="1">
      <c r="B168" s="450"/>
      <c r="C168" s="454"/>
      <c r="D168" s="455"/>
      <c r="E168" s="455"/>
      <c r="F168" s="455"/>
      <c r="G168" s="455"/>
      <c r="H168" s="455"/>
      <c r="I168" s="455"/>
      <c r="J168" s="455"/>
      <c r="K168" s="455"/>
      <c r="L168" s="455"/>
      <c r="M168" s="455"/>
      <c r="N168" s="455"/>
      <c r="O168" s="455"/>
      <c r="P168" s="455"/>
      <c r="Q168" s="455"/>
      <c r="R168" s="455"/>
      <c r="S168" s="455"/>
      <c r="T168" s="455"/>
      <c r="U168" s="455"/>
      <c r="V168" s="455"/>
      <c r="W168" s="455"/>
      <c r="X168" s="455"/>
      <c r="Y168" s="455"/>
      <c r="Z168" s="455"/>
      <c r="AA168" s="455"/>
      <c r="AB168" s="456"/>
      <c r="AC168" s="495"/>
      <c r="AD168" s="496"/>
      <c r="AE168" s="497"/>
      <c r="AF168" s="60"/>
    </row>
    <row r="169" spans="1:32" s="77" customFormat="1" ht="18" customHeight="1">
      <c r="B169" s="449" t="s">
        <v>185</v>
      </c>
      <c r="C169" s="451" t="s">
        <v>157</v>
      </c>
      <c r="D169" s="452"/>
      <c r="E169" s="452"/>
      <c r="F169" s="452"/>
      <c r="G169" s="452"/>
      <c r="H169" s="452"/>
      <c r="I169" s="452"/>
      <c r="J169" s="452"/>
      <c r="K169" s="452"/>
      <c r="L169" s="452"/>
      <c r="M169" s="452"/>
      <c r="N169" s="452"/>
      <c r="O169" s="452"/>
      <c r="P169" s="452"/>
      <c r="Q169" s="452"/>
      <c r="R169" s="452"/>
      <c r="S169" s="452"/>
      <c r="T169" s="452"/>
      <c r="U169" s="452"/>
      <c r="V169" s="452"/>
      <c r="W169" s="452"/>
      <c r="X169" s="452"/>
      <c r="Y169" s="452"/>
      <c r="Z169" s="452"/>
      <c r="AA169" s="452"/>
      <c r="AB169" s="453"/>
      <c r="AC169" s="463"/>
      <c r="AD169" s="464"/>
      <c r="AE169" s="465"/>
      <c r="AF169" s="60" t="s">
        <v>3</v>
      </c>
    </row>
    <row r="170" spans="1:32" s="77" customFormat="1" ht="18" customHeight="1">
      <c r="B170" s="450"/>
      <c r="C170" s="454"/>
      <c r="D170" s="455"/>
      <c r="E170" s="455"/>
      <c r="F170" s="455"/>
      <c r="G170" s="455"/>
      <c r="H170" s="455"/>
      <c r="I170" s="455"/>
      <c r="J170" s="455"/>
      <c r="K170" s="455"/>
      <c r="L170" s="455"/>
      <c r="M170" s="455"/>
      <c r="N170" s="455"/>
      <c r="O170" s="455"/>
      <c r="P170" s="455"/>
      <c r="Q170" s="455"/>
      <c r="R170" s="455"/>
      <c r="S170" s="455"/>
      <c r="T170" s="455"/>
      <c r="U170" s="455"/>
      <c r="V170" s="455"/>
      <c r="W170" s="455"/>
      <c r="X170" s="455"/>
      <c r="Y170" s="455"/>
      <c r="Z170" s="455"/>
      <c r="AA170" s="455"/>
      <c r="AB170" s="456"/>
      <c r="AC170" s="495"/>
      <c r="AD170" s="496"/>
      <c r="AE170" s="497"/>
      <c r="AF170" s="60"/>
    </row>
    <row r="171" spans="1:32" s="77" customFormat="1" ht="22.5" customHeight="1">
      <c r="B171" s="449" t="s">
        <v>186</v>
      </c>
      <c r="C171" s="451" t="s">
        <v>312</v>
      </c>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c r="Z171" s="452"/>
      <c r="AA171" s="452"/>
      <c r="AB171" s="453"/>
      <c r="AC171" s="463"/>
      <c r="AD171" s="464"/>
      <c r="AE171" s="465"/>
      <c r="AF171" s="60" t="s">
        <v>4</v>
      </c>
    </row>
    <row r="172" spans="1:32" s="77" customFormat="1" ht="22.5" customHeight="1">
      <c r="B172" s="450"/>
      <c r="C172" s="454"/>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5"/>
      <c r="AB172" s="456"/>
      <c r="AC172" s="495"/>
      <c r="AD172" s="496"/>
      <c r="AE172" s="497"/>
      <c r="AF172" s="60"/>
    </row>
    <row r="173" spans="1:32" ht="12.95" customHeight="1">
      <c r="AC173" s="36"/>
      <c r="AD173" s="36"/>
      <c r="AE173" s="36"/>
    </row>
    <row r="174" spans="1:32" s="22" customFormat="1" ht="20.100000000000001" customHeight="1">
      <c r="A174" s="27" t="s">
        <v>252</v>
      </c>
      <c r="B174" s="20"/>
      <c r="C174" s="21"/>
      <c r="D174" s="21"/>
      <c r="E174" s="21"/>
      <c r="F174" s="21"/>
      <c r="G174" s="21"/>
      <c r="H174" s="21"/>
      <c r="I174" s="21"/>
      <c r="AC174" s="36"/>
      <c r="AD174" s="36"/>
      <c r="AE174" s="36"/>
      <c r="AF174" s="59"/>
    </row>
    <row r="175" spans="1:32" s="77" customFormat="1" ht="18" customHeight="1">
      <c r="A175" s="76"/>
      <c r="B175" s="449" t="s">
        <v>184</v>
      </c>
      <c r="C175" s="451" t="s">
        <v>869</v>
      </c>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c r="AA175" s="452"/>
      <c r="AB175" s="453"/>
      <c r="AC175" s="463"/>
      <c r="AD175" s="464"/>
      <c r="AE175" s="465"/>
      <c r="AF175" s="60" t="s">
        <v>71</v>
      </c>
    </row>
    <row r="176" spans="1:32" s="77" customFormat="1" ht="18" customHeight="1">
      <c r="B176" s="450"/>
      <c r="C176" s="454"/>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6"/>
      <c r="AC176" s="495"/>
      <c r="AD176" s="496"/>
      <c r="AE176" s="497"/>
      <c r="AF176" s="60"/>
    </row>
    <row r="177" spans="1:32" ht="12.95" customHeight="1">
      <c r="AC177" s="36"/>
      <c r="AD177" s="36"/>
      <c r="AE177" s="36"/>
    </row>
    <row r="178" spans="1:32" s="22" customFormat="1" ht="20.100000000000001" customHeight="1">
      <c r="A178" s="27" t="s">
        <v>253</v>
      </c>
      <c r="B178" s="20"/>
      <c r="C178" s="21"/>
      <c r="D178" s="21"/>
      <c r="E178" s="21"/>
      <c r="F178" s="21"/>
      <c r="G178" s="21"/>
      <c r="H178" s="21"/>
      <c r="I178" s="21"/>
      <c r="AC178" s="36"/>
      <c r="AD178" s="36"/>
      <c r="AE178" s="36"/>
      <c r="AF178" s="59"/>
    </row>
    <row r="179" spans="1:32" s="77" customFormat="1" ht="18" customHeight="1">
      <c r="A179" s="76"/>
      <c r="B179" s="449" t="s">
        <v>184</v>
      </c>
      <c r="C179" s="451" t="s">
        <v>342</v>
      </c>
      <c r="D179" s="452"/>
      <c r="E179" s="452"/>
      <c r="F179" s="452"/>
      <c r="G179" s="452"/>
      <c r="H179" s="452"/>
      <c r="I179" s="452"/>
      <c r="J179" s="452"/>
      <c r="K179" s="452"/>
      <c r="L179" s="452"/>
      <c r="M179" s="452"/>
      <c r="N179" s="452"/>
      <c r="O179" s="452"/>
      <c r="P179" s="452"/>
      <c r="Q179" s="452"/>
      <c r="R179" s="452"/>
      <c r="S179" s="452"/>
      <c r="T179" s="452"/>
      <c r="U179" s="452"/>
      <c r="V179" s="452"/>
      <c r="W179" s="452"/>
      <c r="X179" s="452"/>
      <c r="Y179" s="452"/>
      <c r="Z179" s="452"/>
      <c r="AA179" s="452"/>
      <c r="AB179" s="453"/>
      <c r="AC179" s="463"/>
      <c r="AD179" s="464"/>
      <c r="AE179" s="465"/>
      <c r="AF179" s="60" t="s">
        <v>71</v>
      </c>
    </row>
    <row r="180" spans="1:32" s="77" customFormat="1" ht="18" customHeight="1">
      <c r="B180" s="450"/>
      <c r="C180" s="454"/>
      <c r="D180" s="455"/>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5"/>
      <c r="AA180" s="455"/>
      <c r="AB180" s="456"/>
      <c r="AC180" s="495"/>
      <c r="AD180" s="496"/>
      <c r="AE180" s="497"/>
      <c r="AF180" s="60"/>
    </row>
    <row r="181" spans="1:32" s="77" customFormat="1" ht="24" customHeight="1">
      <c r="A181" s="76"/>
      <c r="B181" s="449" t="s">
        <v>185</v>
      </c>
      <c r="C181" s="451" t="s">
        <v>343</v>
      </c>
      <c r="D181" s="452"/>
      <c r="E181" s="452"/>
      <c r="F181" s="452"/>
      <c r="G181" s="452"/>
      <c r="H181" s="452"/>
      <c r="I181" s="452"/>
      <c r="J181" s="452"/>
      <c r="K181" s="452"/>
      <c r="L181" s="452"/>
      <c r="M181" s="452"/>
      <c r="N181" s="452"/>
      <c r="O181" s="452"/>
      <c r="P181" s="452"/>
      <c r="Q181" s="452"/>
      <c r="R181" s="452"/>
      <c r="S181" s="452"/>
      <c r="T181" s="452"/>
      <c r="U181" s="452"/>
      <c r="V181" s="452"/>
      <c r="W181" s="452"/>
      <c r="X181" s="452"/>
      <c r="Y181" s="452"/>
      <c r="Z181" s="452"/>
      <c r="AA181" s="452"/>
      <c r="AB181" s="453"/>
      <c r="AC181" s="463"/>
      <c r="AD181" s="464"/>
      <c r="AE181" s="465"/>
      <c r="AF181" s="60" t="s">
        <v>72</v>
      </c>
    </row>
    <row r="182" spans="1:32" s="77" customFormat="1" ht="24" customHeight="1">
      <c r="B182" s="450"/>
      <c r="C182" s="454"/>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6"/>
      <c r="AC182" s="495"/>
      <c r="AD182" s="496"/>
      <c r="AE182" s="497"/>
      <c r="AF182" s="60"/>
    </row>
    <row r="183" spans="1:32" ht="12.95" customHeight="1">
      <c r="B183" s="7"/>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203"/>
      <c r="AD183" s="203"/>
      <c r="AE183" s="203"/>
    </row>
    <row r="184" spans="1:32" s="22" customFormat="1" ht="20.100000000000001" customHeight="1">
      <c r="A184" s="27" t="s">
        <v>254</v>
      </c>
      <c r="B184" s="20"/>
      <c r="C184" s="21"/>
      <c r="D184" s="21"/>
      <c r="E184" s="21"/>
      <c r="F184" s="21"/>
      <c r="G184" s="21"/>
      <c r="H184" s="21"/>
      <c r="I184" s="21"/>
      <c r="AC184" s="36"/>
      <c r="AD184" s="36"/>
      <c r="AE184" s="36"/>
      <c r="AF184" s="59"/>
    </row>
    <row r="185" spans="1:32" s="77" customFormat="1" ht="30" customHeight="1">
      <c r="A185" s="76"/>
      <c r="B185" s="449" t="s">
        <v>184</v>
      </c>
      <c r="C185" s="451" t="s">
        <v>344</v>
      </c>
      <c r="D185" s="452"/>
      <c r="E185" s="452"/>
      <c r="F185" s="452"/>
      <c r="G185" s="452"/>
      <c r="H185" s="452"/>
      <c r="I185" s="452"/>
      <c r="J185" s="452"/>
      <c r="K185" s="452"/>
      <c r="L185" s="452"/>
      <c r="M185" s="452"/>
      <c r="N185" s="452"/>
      <c r="O185" s="452"/>
      <c r="P185" s="452"/>
      <c r="Q185" s="452"/>
      <c r="R185" s="452"/>
      <c r="S185" s="452"/>
      <c r="T185" s="452"/>
      <c r="U185" s="452"/>
      <c r="V185" s="452"/>
      <c r="W185" s="452"/>
      <c r="X185" s="452"/>
      <c r="Y185" s="452"/>
      <c r="Z185" s="452"/>
      <c r="AA185" s="452"/>
      <c r="AB185" s="453"/>
      <c r="AC185" s="463"/>
      <c r="AD185" s="464"/>
      <c r="AE185" s="465"/>
      <c r="AF185" s="60" t="s">
        <v>123</v>
      </c>
    </row>
    <row r="186" spans="1:32" s="77" customFormat="1" ht="30" customHeight="1">
      <c r="A186" s="76"/>
      <c r="B186" s="500"/>
      <c r="C186" s="454"/>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6"/>
      <c r="AC186" s="532"/>
      <c r="AD186" s="533"/>
      <c r="AE186" s="534"/>
    </row>
    <row r="187" spans="1:32" s="77" customFormat="1" ht="22.5" customHeight="1">
      <c r="A187" s="76"/>
      <c r="B187" s="449" t="s">
        <v>185</v>
      </c>
      <c r="C187" s="451" t="s">
        <v>345</v>
      </c>
      <c r="D187" s="452"/>
      <c r="E187" s="452"/>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63"/>
      <c r="AD187" s="464"/>
      <c r="AE187" s="465"/>
      <c r="AF187" s="60" t="s">
        <v>124</v>
      </c>
    </row>
    <row r="188" spans="1:32" s="77" customFormat="1" ht="22.5" customHeight="1">
      <c r="A188" s="76"/>
      <c r="B188" s="500"/>
      <c r="C188" s="454"/>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c r="AA188" s="455"/>
      <c r="AB188" s="456"/>
      <c r="AC188" s="532"/>
      <c r="AD188" s="533"/>
      <c r="AE188" s="534"/>
    </row>
    <row r="189" spans="1:32" s="77" customFormat="1" ht="30" customHeight="1">
      <c r="A189" s="76"/>
      <c r="B189" s="449" t="s">
        <v>186</v>
      </c>
      <c r="C189" s="451" t="s">
        <v>269</v>
      </c>
      <c r="D189" s="452"/>
      <c r="E189" s="452"/>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3"/>
      <c r="AC189" s="463"/>
      <c r="AD189" s="464"/>
      <c r="AE189" s="465"/>
      <c r="AF189" s="60" t="s">
        <v>125</v>
      </c>
    </row>
    <row r="190" spans="1:32" s="77" customFormat="1" ht="30" customHeight="1">
      <c r="A190" s="76"/>
      <c r="B190" s="500"/>
      <c r="C190" s="454"/>
      <c r="D190" s="455"/>
      <c r="E190" s="455"/>
      <c r="F190" s="455"/>
      <c r="G190" s="455"/>
      <c r="H190" s="455"/>
      <c r="I190" s="455"/>
      <c r="J190" s="455"/>
      <c r="K190" s="455"/>
      <c r="L190" s="455"/>
      <c r="M190" s="455"/>
      <c r="N190" s="455"/>
      <c r="O190" s="455"/>
      <c r="P190" s="455"/>
      <c r="Q190" s="455"/>
      <c r="R190" s="455"/>
      <c r="S190" s="455"/>
      <c r="T190" s="455"/>
      <c r="U190" s="455"/>
      <c r="V190" s="455"/>
      <c r="W190" s="455"/>
      <c r="X190" s="455"/>
      <c r="Y190" s="455"/>
      <c r="Z190" s="455"/>
      <c r="AA190" s="455"/>
      <c r="AB190" s="456"/>
      <c r="AC190" s="495"/>
      <c r="AD190" s="496"/>
      <c r="AE190" s="497"/>
    </row>
    <row r="191" spans="1:32" s="77" customFormat="1" ht="18" customHeight="1">
      <c r="A191" s="76"/>
      <c r="B191" s="552" t="s">
        <v>187</v>
      </c>
      <c r="C191" s="451" t="s">
        <v>158</v>
      </c>
      <c r="D191" s="452"/>
      <c r="E191" s="452"/>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3"/>
      <c r="AC191" s="463"/>
      <c r="AD191" s="464"/>
      <c r="AE191" s="465"/>
      <c r="AF191" s="60" t="s">
        <v>223</v>
      </c>
    </row>
    <row r="192" spans="1:32" s="77" customFormat="1" ht="18" customHeight="1">
      <c r="B192" s="552"/>
      <c r="C192" s="454"/>
      <c r="D192" s="455"/>
      <c r="E192" s="455"/>
      <c r="F192" s="455"/>
      <c r="G192" s="455"/>
      <c r="H192" s="455"/>
      <c r="I192" s="455"/>
      <c r="J192" s="455"/>
      <c r="K192" s="455"/>
      <c r="L192" s="455"/>
      <c r="M192" s="455"/>
      <c r="N192" s="455"/>
      <c r="O192" s="455"/>
      <c r="P192" s="455"/>
      <c r="Q192" s="455"/>
      <c r="R192" s="455"/>
      <c r="S192" s="455"/>
      <c r="T192" s="455"/>
      <c r="U192" s="455"/>
      <c r="V192" s="455"/>
      <c r="W192" s="455"/>
      <c r="X192" s="455"/>
      <c r="Y192" s="455"/>
      <c r="Z192" s="455"/>
      <c r="AA192" s="455"/>
      <c r="AB192" s="456"/>
      <c r="AC192" s="495"/>
      <c r="AD192" s="496"/>
      <c r="AE192" s="497"/>
      <c r="AF192" s="60"/>
    </row>
    <row r="193" spans="1:35" ht="12.95" customHeight="1">
      <c r="B193" s="7"/>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203"/>
      <c r="AD193" s="203"/>
      <c r="AE193" s="203"/>
    </row>
    <row r="194" spans="1:35" s="23" customFormat="1" ht="19.5" customHeight="1">
      <c r="A194" s="27" t="s">
        <v>255</v>
      </c>
      <c r="Y194" s="36"/>
      <c r="Z194" s="36"/>
      <c r="AA194" s="36"/>
    </row>
    <row r="195" spans="1:35" s="77" customFormat="1" ht="22.5" customHeight="1">
      <c r="B195" s="449" t="s">
        <v>184</v>
      </c>
      <c r="C195" s="451" t="s">
        <v>870</v>
      </c>
      <c r="D195" s="452"/>
      <c r="E195" s="452"/>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3"/>
      <c r="AC195" s="463"/>
      <c r="AD195" s="464"/>
      <c r="AE195" s="465"/>
      <c r="AF195" s="111" t="s">
        <v>126</v>
      </c>
      <c r="AG195" s="112"/>
      <c r="AH195" s="112"/>
      <c r="AI195" s="112"/>
    </row>
    <row r="196" spans="1:35" s="77" customFormat="1" ht="22.5" customHeight="1">
      <c r="B196" s="450"/>
      <c r="C196" s="454"/>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c r="AA196" s="455"/>
      <c r="AB196" s="456"/>
      <c r="AC196" s="495"/>
      <c r="AD196" s="496"/>
      <c r="AE196" s="497"/>
      <c r="AF196" s="111"/>
      <c r="AG196" s="112"/>
      <c r="AH196" s="112"/>
      <c r="AI196" s="112"/>
    </row>
    <row r="197" spans="1:35" s="77" customFormat="1" ht="18" customHeight="1">
      <c r="B197" s="449" t="s">
        <v>185</v>
      </c>
      <c r="C197" s="451" t="s">
        <v>286</v>
      </c>
      <c r="D197" s="452"/>
      <c r="E197" s="452"/>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3"/>
      <c r="AC197" s="705"/>
      <c r="AD197" s="706"/>
      <c r="AE197" s="707"/>
      <c r="AF197" s="60" t="s">
        <v>78</v>
      </c>
    </row>
    <row r="198" spans="1:35" s="77" customFormat="1" ht="30" customHeight="1">
      <c r="B198" s="500"/>
      <c r="C198" s="101"/>
      <c r="D198" s="195" t="s">
        <v>73</v>
      </c>
      <c r="E198" s="816" t="s">
        <v>313</v>
      </c>
      <c r="F198" s="817"/>
      <c r="G198" s="817"/>
      <c r="H198" s="817"/>
      <c r="I198" s="817"/>
      <c r="J198" s="817"/>
      <c r="K198" s="817"/>
      <c r="L198" s="817"/>
      <c r="M198" s="817"/>
      <c r="N198" s="817"/>
      <c r="O198" s="817"/>
      <c r="P198" s="817"/>
      <c r="Q198" s="817"/>
      <c r="R198" s="817"/>
      <c r="S198" s="817"/>
      <c r="T198" s="817"/>
      <c r="U198" s="817"/>
      <c r="V198" s="817"/>
      <c r="W198" s="817"/>
      <c r="X198" s="817"/>
      <c r="Y198" s="817"/>
      <c r="Z198" s="818"/>
      <c r="AA198" s="687"/>
      <c r="AB198" s="688"/>
      <c r="AC198" s="708"/>
      <c r="AD198" s="709"/>
      <c r="AE198" s="710"/>
    </row>
    <row r="199" spans="1:35" s="77" customFormat="1" ht="30" customHeight="1">
      <c r="B199" s="500"/>
      <c r="C199" s="138"/>
      <c r="D199" s="195" t="s">
        <v>74</v>
      </c>
      <c r="E199" s="511" t="s">
        <v>75</v>
      </c>
      <c r="F199" s="511"/>
      <c r="G199" s="511"/>
      <c r="H199" s="511"/>
      <c r="I199" s="511"/>
      <c r="J199" s="511"/>
      <c r="K199" s="511"/>
      <c r="L199" s="511"/>
      <c r="M199" s="511"/>
      <c r="N199" s="511"/>
      <c r="O199" s="511"/>
      <c r="P199" s="511"/>
      <c r="Q199" s="511"/>
      <c r="R199" s="511"/>
      <c r="S199" s="511"/>
      <c r="T199" s="511"/>
      <c r="U199" s="511"/>
      <c r="V199" s="511"/>
      <c r="W199" s="511"/>
      <c r="X199" s="511"/>
      <c r="Y199" s="511"/>
      <c r="Z199" s="511"/>
      <c r="AA199" s="687"/>
      <c r="AB199" s="688"/>
      <c r="AC199" s="708"/>
      <c r="AD199" s="709"/>
      <c r="AE199" s="710"/>
    </row>
    <row r="200" spans="1:35" s="77" customFormat="1" ht="30" customHeight="1">
      <c r="B200" s="500"/>
      <c r="C200" s="138"/>
      <c r="D200" s="208" t="s">
        <v>76</v>
      </c>
      <c r="E200" s="511" t="s">
        <v>287</v>
      </c>
      <c r="F200" s="511"/>
      <c r="G200" s="511"/>
      <c r="H200" s="511"/>
      <c r="I200" s="511"/>
      <c r="J200" s="511"/>
      <c r="K200" s="511"/>
      <c r="L200" s="511"/>
      <c r="M200" s="511"/>
      <c r="N200" s="511"/>
      <c r="O200" s="511"/>
      <c r="P200" s="511"/>
      <c r="Q200" s="511"/>
      <c r="R200" s="511"/>
      <c r="S200" s="511"/>
      <c r="T200" s="511"/>
      <c r="U200" s="511"/>
      <c r="V200" s="511"/>
      <c r="W200" s="511"/>
      <c r="X200" s="511"/>
      <c r="Y200" s="511"/>
      <c r="Z200" s="511"/>
      <c r="AA200" s="687"/>
      <c r="AB200" s="688"/>
      <c r="AC200" s="708"/>
      <c r="AD200" s="709"/>
      <c r="AE200" s="710"/>
    </row>
    <row r="201" spans="1:35" s="77" customFormat="1" ht="30" customHeight="1">
      <c r="B201" s="450"/>
      <c r="C201" s="194"/>
      <c r="D201" s="208" t="s">
        <v>77</v>
      </c>
      <c r="E201" s="511" t="s">
        <v>512</v>
      </c>
      <c r="F201" s="511"/>
      <c r="G201" s="511"/>
      <c r="H201" s="511"/>
      <c r="I201" s="511"/>
      <c r="J201" s="511"/>
      <c r="K201" s="511"/>
      <c r="L201" s="511"/>
      <c r="M201" s="511"/>
      <c r="N201" s="511"/>
      <c r="O201" s="511"/>
      <c r="P201" s="511"/>
      <c r="Q201" s="511"/>
      <c r="R201" s="511"/>
      <c r="S201" s="511"/>
      <c r="T201" s="511"/>
      <c r="U201" s="511"/>
      <c r="V201" s="511"/>
      <c r="W201" s="511"/>
      <c r="X201" s="511"/>
      <c r="Y201" s="511"/>
      <c r="Z201" s="511"/>
      <c r="AA201" s="687"/>
      <c r="AB201" s="688"/>
      <c r="AC201" s="711"/>
      <c r="AD201" s="712"/>
      <c r="AE201" s="713"/>
    </row>
    <row r="202" spans="1:35" ht="12.95" customHeight="1">
      <c r="B202" s="7"/>
      <c r="C202" s="44"/>
      <c r="D202" s="44"/>
      <c r="E202" s="44"/>
      <c r="F202" s="44"/>
      <c r="G202" s="44"/>
      <c r="H202" s="44"/>
      <c r="I202" s="44"/>
      <c r="J202" s="44"/>
      <c r="K202" s="44"/>
      <c r="L202" s="44"/>
      <c r="M202" s="44"/>
      <c r="N202" s="44"/>
      <c r="O202" s="44"/>
      <c r="P202" s="44"/>
      <c r="Q202" s="44"/>
      <c r="R202" s="44"/>
      <c r="S202" s="44"/>
      <c r="T202" s="44"/>
      <c r="U202" s="44"/>
      <c r="V202" s="44"/>
      <c r="W202" s="44"/>
      <c r="X202" s="44"/>
      <c r="Y202" s="203"/>
      <c r="Z202" s="203"/>
      <c r="AA202" s="203"/>
      <c r="AC202"/>
      <c r="AD202"/>
      <c r="AE202"/>
      <c r="AF202"/>
    </row>
    <row r="203" spans="1:35" s="22" customFormat="1" ht="20.100000000000001" customHeight="1">
      <c r="A203" s="27" t="s">
        <v>335</v>
      </c>
      <c r="B203" s="20"/>
      <c r="C203" s="21"/>
      <c r="D203" s="21"/>
      <c r="E203" s="21"/>
      <c r="F203" s="21"/>
      <c r="G203" s="21"/>
      <c r="H203" s="21"/>
      <c r="I203" s="21"/>
      <c r="AC203" s="36"/>
      <c r="AD203" s="36"/>
      <c r="AE203" s="36"/>
      <c r="AF203" s="59"/>
    </row>
    <row r="204" spans="1:35" s="77" customFormat="1" ht="18" customHeight="1">
      <c r="B204" s="449" t="s">
        <v>184</v>
      </c>
      <c r="C204" s="511" t="s">
        <v>595</v>
      </c>
      <c r="D204" s="511"/>
      <c r="E204" s="511"/>
      <c r="F204" s="511"/>
      <c r="G204" s="511"/>
      <c r="H204" s="511"/>
      <c r="I204" s="511"/>
      <c r="J204" s="511"/>
      <c r="K204" s="511"/>
      <c r="L204" s="511"/>
      <c r="M204" s="511"/>
      <c r="N204" s="511"/>
      <c r="O204" s="511"/>
      <c r="P204" s="511"/>
      <c r="Q204" s="511"/>
      <c r="R204" s="511"/>
      <c r="S204" s="511"/>
      <c r="T204" s="511"/>
      <c r="U204" s="511"/>
      <c r="V204" s="511"/>
      <c r="W204" s="511"/>
      <c r="X204" s="511"/>
      <c r="Y204" s="511"/>
      <c r="Z204" s="511"/>
      <c r="AA204" s="511"/>
      <c r="AB204" s="511"/>
      <c r="AC204" s="463"/>
      <c r="AD204" s="464"/>
      <c r="AE204" s="465"/>
    </row>
    <row r="205" spans="1:35" s="77" customFormat="1" ht="18" customHeight="1">
      <c r="B205" s="500"/>
      <c r="C205" s="511"/>
      <c r="D205" s="511"/>
      <c r="E205" s="511"/>
      <c r="F205" s="511"/>
      <c r="G205" s="511"/>
      <c r="H205" s="511"/>
      <c r="I205" s="511"/>
      <c r="J205" s="511"/>
      <c r="K205" s="511"/>
      <c r="L205" s="511"/>
      <c r="M205" s="511"/>
      <c r="N205" s="511"/>
      <c r="O205" s="511"/>
      <c r="P205" s="511"/>
      <c r="Q205" s="511"/>
      <c r="R205" s="511"/>
      <c r="S205" s="511"/>
      <c r="T205" s="511"/>
      <c r="U205" s="511"/>
      <c r="V205" s="511"/>
      <c r="W205" s="511"/>
      <c r="X205" s="511"/>
      <c r="Y205" s="511"/>
      <c r="Z205" s="511"/>
      <c r="AA205" s="511"/>
      <c r="AB205" s="511"/>
      <c r="AC205" s="495"/>
      <c r="AD205" s="496"/>
      <c r="AE205" s="497"/>
    </row>
    <row r="206" spans="1:35" s="77" customFormat="1" ht="18" customHeight="1">
      <c r="B206" s="449" t="s">
        <v>185</v>
      </c>
      <c r="C206" s="511" t="s">
        <v>596</v>
      </c>
      <c r="D206" s="511"/>
      <c r="E206" s="511"/>
      <c r="F206" s="511"/>
      <c r="G206" s="511"/>
      <c r="H206" s="511"/>
      <c r="I206" s="511"/>
      <c r="J206" s="511"/>
      <c r="K206" s="511"/>
      <c r="L206" s="511"/>
      <c r="M206" s="511"/>
      <c r="N206" s="511"/>
      <c r="O206" s="511"/>
      <c r="P206" s="511"/>
      <c r="Q206" s="511"/>
      <c r="R206" s="511"/>
      <c r="S206" s="511"/>
      <c r="T206" s="511"/>
      <c r="U206" s="511"/>
      <c r="V206" s="511"/>
      <c r="W206" s="511"/>
      <c r="X206" s="511"/>
      <c r="Y206" s="511"/>
      <c r="Z206" s="511"/>
      <c r="AA206" s="511"/>
      <c r="AB206" s="511"/>
      <c r="AC206" s="463"/>
      <c r="AD206" s="464"/>
      <c r="AE206" s="465"/>
    </row>
    <row r="207" spans="1:35" s="77" customFormat="1" ht="18" customHeight="1">
      <c r="B207" s="500"/>
      <c r="C207" s="511"/>
      <c r="D207" s="511"/>
      <c r="E207" s="511"/>
      <c r="F207" s="511"/>
      <c r="G207" s="511"/>
      <c r="H207" s="511"/>
      <c r="I207" s="511"/>
      <c r="J207" s="511"/>
      <c r="K207" s="511"/>
      <c r="L207" s="511"/>
      <c r="M207" s="511"/>
      <c r="N207" s="511"/>
      <c r="O207" s="511"/>
      <c r="P207" s="511"/>
      <c r="Q207" s="511"/>
      <c r="R207" s="511"/>
      <c r="S207" s="511"/>
      <c r="T207" s="511"/>
      <c r="U207" s="511"/>
      <c r="V207" s="511"/>
      <c r="W207" s="511"/>
      <c r="X207" s="511"/>
      <c r="Y207" s="511"/>
      <c r="Z207" s="511"/>
      <c r="AA207" s="511"/>
      <c r="AB207" s="511"/>
      <c r="AC207" s="495"/>
      <c r="AD207" s="496"/>
      <c r="AE207" s="497"/>
    </row>
    <row r="208" spans="1:35" s="77" customFormat="1" ht="18" customHeight="1">
      <c r="B208" s="449" t="s">
        <v>186</v>
      </c>
      <c r="C208" s="511" t="s">
        <v>817</v>
      </c>
      <c r="D208" s="511"/>
      <c r="E208" s="511"/>
      <c r="F208" s="511"/>
      <c r="G208" s="511"/>
      <c r="H208" s="511"/>
      <c r="I208" s="511"/>
      <c r="J208" s="511"/>
      <c r="K208" s="511"/>
      <c r="L208" s="511"/>
      <c r="M208" s="511"/>
      <c r="N208" s="511"/>
      <c r="O208" s="511"/>
      <c r="P208" s="511"/>
      <c r="Q208" s="511"/>
      <c r="R208" s="511"/>
      <c r="S208" s="511"/>
      <c r="T208" s="511"/>
      <c r="U208" s="511"/>
      <c r="V208" s="511"/>
      <c r="W208" s="511"/>
      <c r="X208" s="511"/>
      <c r="Y208" s="511"/>
      <c r="Z208" s="511"/>
      <c r="AA208" s="511"/>
      <c r="AB208" s="511"/>
      <c r="AC208" s="463"/>
      <c r="AD208" s="464"/>
      <c r="AE208" s="465"/>
    </row>
    <row r="209" spans="2:31" s="77" customFormat="1" ht="18" customHeight="1">
      <c r="B209" s="500"/>
      <c r="C209" s="511"/>
      <c r="D209" s="511"/>
      <c r="E209" s="511"/>
      <c r="F209" s="511"/>
      <c r="G209" s="511"/>
      <c r="H209" s="511"/>
      <c r="I209" s="511"/>
      <c r="J209" s="511"/>
      <c r="K209" s="511"/>
      <c r="L209" s="511"/>
      <c r="M209" s="511"/>
      <c r="N209" s="511"/>
      <c r="O209" s="511"/>
      <c r="P209" s="511"/>
      <c r="Q209" s="511"/>
      <c r="R209" s="511"/>
      <c r="S209" s="511"/>
      <c r="T209" s="511"/>
      <c r="U209" s="511"/>
      <c r="V209" s="511"/>
      <c r="W209" s="511"/>
      <c r="X209" s="511"/>
      <c r="Y209" s="511"/>
      <c r="Z209" s="511"/>
      <c r="AA209" s="511"/>
      <c r="AB209" s="511"/>
      <c r="AC209" s="495"/>
      <c r="AD209" s="496"/>
      <c r="AE209" s="497"/>
    </row>
    <row r="210" spans="2:31" s="77" customFormat="1" ht="15" customHeight="1">
      <c r="B210" s="449" t="s">
        <v>187</v>
      </c>
      <c r="C210" s="511" t="s">
        <v>818</v>
      </c>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463"/>
      <c r="AD210" s="464"/>
      <c r="AE210" s="465"/>
    </row>
    <row r="211" spans="2:31" s="77" customFormat="1" ht="15" customHeight="1">
      <c r="B211" s="500"/>
      <c r="C211" s="511"/>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495"/>
      <c r="AD211" s="496"/>
      <c r="AE211" s="497"/>
    </row>
    <row r="212" spans="2:31" s="77" customFormat="1" ht="15" customHeight="1">
      <c r="B212" s="449" t="s">
        <v>188</v>
      </c>
      <c r="C212" s="511" t="s">
        <v>819</v>
      </c>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463"/>
      <c r="AD212" s="464"/>
      <c r="AE212" s="465"/>
    </row>
    <row r="213" spans="2:31" s="77" customFormat="1" ht="15" customHeight="1">
      <c r="B213" s="500"/>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495"/>
      <c r="AD213" s="496"/>
      <c r="AE213" s="497"/>
    </row>
    <row r="214" spans="2:31" s="77" customFormat="1" ht="14.25" customHeight="1">
      <c r="B214" s="449" t="s">
        <v>189</v>
      </c>
      <c r="C214" s="511" t="s">
        <v>820</v>
      </c>
      <c r="D214" s="511"/>
      <c r="E214" s="511"/>
      <c r="F214" s="511"/>
      <c r="G214" s="511"/>
      <c r="H214" s="511"/>
      <c r="I214" s="511"/>
      <c r="J214" s="511"/>
      <c r="K214" s="511"/>
      <c r="L214" s="511"/>
      <c r="M214" s="511"/>
      <c r="N214" s="511"/>
      <c r="O214" s="511"/>
      <c r="P214" s="511"/>
      <c r="Q214" s="511"/>
      <c r="R214" s="511"/>
      <c r="S214" s="511"/>
      <c r="T214" s="511"/>
      <c r="U214" s="511"/>
      <c r="V214" s="511"/>
      <c r="W214" s="511"/>
      <c r="X214" s="511"/>
      <c r="Y214" s="511"/>
      <c r="Z214" s="511"/>
      <c r="AA214" s="511"/>
      <c r="AB214" s="511"/>
      <c r="AC214" s="463"/>
      <c r="AD214" s="464"/>
      <c r="AE214" s="465"/>
    </row>
    <row r="215" spans="2:31" s="77" customFormat="1" ht="14.25" customHeight="1">
      <c r="B215" s="500"/>
      <c r="C215" s="511"/>
      <c r="D215" s="511"/>
      <c r="E215" s="511"/>
      <c r="F215" s="511"/>
      <c r="G215" s="511"/>
      <c r="H215" s="511"/>
      <c r="I215" s="511"/>
      <c r="J215" s="511"/>
      <c r="K215" s="511"/>
      <c r="L215" s="511"/>
      <c r="M215" s="511"/>
      <c r="N215" s="511"/>
      <c r="O215" s="511"/>
      <c r="P215" s="511"/>
      <c r="Q215" s="511"/>
      <c r="R215" s="511"/>
      <c r="S215" s="511"/>
      <c r="T215" s="511"/>
      <c r="U215" s="511"/>
      <c r="V215" s="511"/>
      <c r="W215" s="511"/>
      <c r="X215" s="511"/>
      <c r="Y215" s="511"/>
      <c r="Z215" s="511"/>
      <c r="AA215" s="511"/>
      <c r="AB215" s="511"/>
      <c r="AC215" s="495"/>
      <c r="AD215" s="496"/>
      <c r="AE215" s="497"/>
    </row>
    <row r="216" spans="2:31" s="77" customFormat="1" ht="14.25" customHeight="1">
      <c r="B216" s="449" t="s">
        <v>190</v>
      </c>
      <c r="C216" s="511" t="s">
        <v>821</v>
      </c>
      <c r="D216" s="511"/>
      <c r="E216" s="511"/>
      <c r="F216" s="511"/>
      <c r="G216" s="511"/>
      <c r="H216" s="511"/>
      <c r="I216" s="511"/>
      <c r="J216" s="511"/>
      <c r="K216" s="511"/>
      <c r="L216" s="511"/>
      <c r="M216" s="511"/>
      <c r="N216" s="511"/>
      <c r="O216" s="511"/>
      <c r="P216" s="511"/>
      <c r="Q216" s="511"/>
      <c r="R216" s="511"/>
      <c r="S216" s="511"/>
      <c r="T216" s="511"/>
      <c r="U216" s="511"/>
      <c r="V216" s="511"/>
      <c r="W216" s="511"/>
      <c r="X216" s="511"/>
      <c r="Y216" s="511"/>
      <c r="Z216" s="511"/>
      <c r="AA216" s="511"/>
      <c r="AB216" s="511"/>
      <c r="AC216" s="463"/>
      <c r="AD216" s="464"/>
      <c r="AE216" s="465"/>
    </row>
    <row r="217" spans="2:31" s="77" customFormat="1" ht="14.25" customHeight="1">
      <c r="B217" s="500"/>
      <c r="C217" s="511"/>
      <c r="D217" s="511"/>
      <c r="E217" s="511"/>
      <c r="F217" s="511"/>
      <c r="G217" s="511"/>
      <c r="H217" s="511"/>
      <c r="I217" s="511"/>
      <c r="J217" s="511"/>
      <c r="K217" s="511"/>
      <c r="L217" s="511"/>
      <c r="M217" s="511"/>
      <c r="N217" s="511"/>
      <c r="O217" s="511"/>
      <c r="P217" s="511"/>
      <c r="Q217" s="511"/>
      <c r="R217" s="511"/>
      <c r="S217" s="511"/>
      <c r="T217" s="511"/>
      <c r="U217" s="511"/>
      <c r="V217" s="511"/>
      <c r="W217" s="511"/>
      <c r="X217" s="511"/>
      <c r="Y217" s="511"/>
      <c r="Z217" s="511"/>
      <c r="AA217" s="511"/>
      <c r="AB217" s="511"/>
      <c r="AC217" s="495"/>
      <c r="AD217" s="496"/>
      <c r="AE217" s="497"/>
    </row>
    <row r="218" spans="2:31" s="77" customFormat="1" ht="22.5" customHeight="1">
      <c r="B218" s="449" t="s">
        <v>193</v>
      </c>
      <c r="C218" s="511" t="s">
        <v>871</v>
      </c>
      <c r="D218" s="511"/>
      <c r="E218" s="511"/>
      <c r="F218" s="511"/>
      <c r="G218" s="511"/>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463"/>
      <c r="AD218" s="464"/>
      <c r="AE218" s="465"/>
    </row>
    <row r="219" spans="2:31" s="77" customFormat="1" ht="22.5" customHeight="1">
      <c r="B219" s="500"/>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c r="AA219" s="511"/>
      <c r="AB219" s="511"/>
      <c r="AC219" s="495"/>
      <c r="AD219" s="496"/>
      <c r="AE219" s="497"/>
    </row>
    <row r="220" spans="2:31" s="77" customFormat="1" ht="30.75" customHeight="1">
      <c r="B220" s="449" t="s">
        <v>194</v>
      </c>
      <c r="C220" s="511" t="s">
        <v>822</v>
      </c>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463"/>
      <c r="AD220" s="464"/>
      <c r="AE220" s="465"/>
    </row>
    <row r="221" spans="2:31" s="77" customFormat="1" ht="30.75" customHeight="1">
      <c r="B221" s="500"/>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495"/>
      <c r="AD221" s="496"/>
      <c r="AE221" s="497"/>
    </row>
    <row r="222" spans="2:31" s="77" customFormat="1" ht="24.75" customHeight="1">
      <c r="B222" s="449" t="s">
        <v>195</v>
      </c>
      <c r="C222" s="511" t="s">
        <v>597</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463"/>
      <c r="AD222" s="464"/>
      <c r="AE222" s="465"/>
    </row>
    <row r="223" spans="2:31" s="77" customFormat="1" ht="24.75" customHeight="1">
      <c r="B223" s="500"/>
      <c r="C223" s="511"/>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495"/>
      <c r="AD223" s="496"/>
      <c r="AE223" s="497"/>
    </row>
    <row r="224" spans="2:31" s="77" customFormat="1" ht="18" customHeight="1">
      <c r="B224" s="449" t="s">
        <v>196</v>
      </c>
      <c r="C224" s="511" t="s">
        <v>598</v>
      </c>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463"/>
      <c r="AD224" s="464"/>
      <c r="AE224" s="465"/>
    </row>
    <row r="225" spans="2:31" s="77" customFormat="1" ht="18" customHeight="1">
      <c r="B225" s="500"/>
      <c r="C225" s="511"/>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495"/>
      <c r="AD225" s="496"/>
      <c r="AE225" s="497"/>
    </row>
    <row r="226" spans="2:31" s="77" customFormat="1" ht="18" customHeight="1">
      <c r="B226" s="449" t="s">
        <v>197</v>
      </c>
      <c r="C226" s="511" t="s">
        <v>872</v>
      </c>
      <c r="D226" s="511"/>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463"/>
      <c r="AD226" s="464"/>
      <c r="AE226" s="465"/>
    </row>
    <row r="227" spans="2:31" s="77" customFormat="1" ht="18" customHeight="1">
      <c r="B227" s="500"/>
      <c r="C227" s="511"/>
      <c r="D227" s="511"/>
      <c r="E227" s="511"/>
      <c r="F227" s="511"/>
      <c r="G227" s="511"/>
      <c r="H227" s="511"/>
      <c r="I227" s="511"/>
      <c r="J227" s="511"/>
      <c r="K227" s="511"/>
      <c r="L227" s="511"/>
      <c r="M227" s="511"/>
      <c r="N227" s="511"/>
      <c r="O227" s="511"/>
      <c r="P227" s="511"/>
      <c r="Q227" s="511"/>
      <c r="R227" s="511"/>
      <c r="S227" s="511"/>
      <c r="T227" s="511"/>
      <c r="U227" s="511"/>
      <c r="V227" s="511"/>
      <c r="W227" s="511"/>
      <c r="X227" s="511"/>
      <c r="Y227" s="511"/>
      <c r="Z227" s="511"/>
      <c r="AA227" s="511"/>
      <c r="AB227" s="511"/>
      <c r="AC227" s="495"/>
      <c r="AD227" s="496"/>
      <c r="AE227" s="497"/>
    </row>
    <row r="228" spans="2:31" s="77" customFormat="1" ht="18" customHeight="1">
      <c r="B228" s="449" t="s">
        <v>198</v>
      </c>
      <c r="C228" s="511" t="s">
        <v>599</v>
      </c>
      <c r="D228" s="511"/>
      <c r="E228" s="511"/>
      <c r="F228" s="511"/>
      <c r="G228" s="511"/>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463"/>
      <c r="AD228" s="464"/>
      <c r="AE228" s="465"/>
    </row>
    <row r="229" spans="2:31" s="77" customFormat="1" ht="18" customHeight="1">
      <c r="B229" s="500"/>
      <c r="C229" s="511"/>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495"/>
      <c r="AD229" s="496"/>
      <c r="AE229" s="497"/>
    </row>
    <row r="230" spans="2:31" s="77" customFormat="1" ht="18" customHeight="1">
      <c r="B230" s="449" t="s">
        <v>199</v>
      </c>
      <c r="C230" s="511" t="s">
        <v>823</v>
      </c>
      <c r="D230" s="511"/>
      <c r="E230" s="511"/>
      <c r="F230" s="511"/>
      <c r="G230" s="511"/>
      <c r="H230" s="511"/>
      <c r="I230" s="511"/>
      <c r="J230" s="511"/>
      <c r="K230" s="511"/>
      <c r="L230" s="511"/>
      <c r="M230" s="511"/>
      <c r="N230" s="511"/>
      <c r="O230" s="511"/>
      <c r="P230" s="511"/>
      <c r="Q230" s="511"/>
      <c r="R230" s="511"/>
      <c r="S230" s="511"/>
      <c r="T230" s="511"/>
      <c r="U230" s="511"/>
      <c r="V230" s="511"/>
      <c r="W230" s="511"/>
      <c r="X230" s="511"/>
      <c r="Y230" s="511"/>
      <c r="Z230" s="511"/>
      <c r="AA230" s="511"/>
      <c r="AB230" s="511"/>
      <c r="AC230" s="463"/>
      <c r="AD230" s="464"/>
      <c r="AE230" s="465"/>
    </row>
    <row r="231" spans="2:31" s="77" customFormat="1" ht="18" customHeight="1">
      <c r="B231" s="500"/>
      <c r="C231" s="511"/>
      <c r="D231" s="511"/>
      <c r="E231" s="511"/>
      <c r="F231" s="511"/>
      <c r="G231" s="511"/>
      <c r="H231" s="511"/>
      <c r="I231" s="511"/>
      <c r="J231" s="511"/>
      <c r="K231" s="511"/>
      <c r="L231" s="511"/>
      <c r="M231" s="511"/>
      <c r="N231" s="511"/>
      <c r="O231" s="511"/>
      <c r="P231" s="511"/>
      <c r="Q231" s="511"/>
      <c r="R231" s="511"/>
      <c r="S231" s="511"/>
      <c r="T231" s="511"/>
      <c r="U231" s="511"/>
      <c r="V231" s="511"/>
      <c r="W231" s="511"/>
      <c r="X231" s="511"/>
      <c r="Y231" s="511"/>
      <c r="Z231" s="511"/>
      <c r="AA231" s="511"/>
      <c r="AB231" s="511"/>
      <c r="AC231" s="495"/>
      <c r="AD231" s="496"/>
      <c r="AE231" s="497"/>
    </row>
    <row r="232" spans="2:31" s="77" customFormat="1" ht="15" customHeight="1">
      <c r="B232" s="449" t="s">
        <v>200</v>
      </c>
      <c r="C232" s="511" t="s">
        <v>873</v>
      </c>
      <c r="D232" s="511"/>
      <c r="E232" s="511"/>
      <c r="F232" s="511"/>
      <c r="G232" s="511"/>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463"/>
      <c r="AD232" s="464"/>
      <c r="AE232" s="465"/>
    </row>
    <row r="233" spans="2:31" s="77" customFormat="1" ht="15" customHeight="1">
      <c r="B233" s="500"/>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495"/>
      <c r="AD233" s="496"/>
      <c r="AE233" s="497"/>
    </row>
    <row r="234" spans="2:31" s="77" customFormat="1" ht="18" customHeight="1">
      <c r="B234" s="449" t="s">
        <v>201</v>
      </c>
      <c r="C234" s="511" t="s">
        <v>874</v>
      </c>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463"/>
      <c r="AD234" s="464"/>
      <c r="AE234" s="465"/>
    </row>
    <row r="235" spans="2:31" s="77" customFormat="1" ht="18" customHeight="1">
      <c r="B235" s="500"/>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495"/>
      <c r="AD235" s="496"/>
      <c r="AE235" s="497"/>
    </row>
    <row r="236" spans="2:31" s="77" customFormat="1" ht="14.25" customHeight="1">
      <c r="B236" s="449" t="s">
        <v>202</v>
      </c>
      <c r="C236" s="511" t="s">
        <v>824</v>
      </c>
      <c r="D236" s="511"/>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463"/>
      <c r="AD236" s="464"/>
      <c r="AE236" s="465"/>
    </row>
    <row r="237" spans="2:31" s="77" customFormat="1" ht="14.25" customHeight="1">
      <c r="B237" s="500"/>
      <c r="C237" s="511"/>
      <c r="D237" s="511"/>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495"/>
      <c r="AD237" s="496"/>
      <c r="AE237" s="497"/>
    </row>
    <row r="238" spans="2:31" s="77" customFormat="1" ht="18" customHeight="1">
      <c r="B238" s="552" t="s">
        <v>203</v>
      </c>
      <c r="C238" s="511" t="s">
        <v>825</v>
      </c>
      <c r="D238" s="511"/>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463"/>
      <c r="AD238" s="464"/>
      <c r="AE238" s="465"/>
    </row>
    <row r="239" spans="2:31" s="77" customFormat="1" ht="18" customHeight="1">
      <c r="B239" s="552"/>
      <c r="C239" s="511"/>
      <c r="D239" s="511"/>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495"/>
      <c r="AD239" s="496"/>
      <c r="AE239" s="497"/>
    </row>
    <row r="240" spans="2:31" ht="12.95" customHeight="1">
      <c r="AC240" s="36"/>
      <c r="AD240" s="36"/>
      <c r="AE240" s="36"/>
    </row>
    <row r="241" spans="1:32" s="23" customFormat="1" ht="19.5" customHeight="1">
      <c r="A241" s="27" t="s">
        <v>513</v>
      </c>
      <c r="B241" s="20"/>
      <c r="C241" s="21"/>
      <c r="D241" s="21"/>
      <c r="E241" s="21"/>
      <c r="F241" s="21"/>
      <c r="G241" s="21"/>
      <c r="H241" s="21"/>
      <c r="I241" s="21"/>
      <c r="J241" s="22"/>
      <c r="K241" s="22"/>
      <c r="L241" s="22"/>
      <c r="M241" s="22"/>
      <c r="N241" s="22"/>
      <c r="O241" s="22"/>
      <c r="P241" s="22"/>
      <c r="Q241" s="22"/>
      <c r="R241" s="22"/>
      <c r="S241" s="22"/>
      <c r="T241" s="22"/>
      <c r="U241" s="22"/>
      <c r="V241" s="22"/>
      <c r="W241" s="22"/>
      <c r="X241" s="22"/>
      <c r="Y241" s="22"/>
      <c r="Z241" s="22"/>
      <c r="AA241" s="22"/>
      <c r="AB241" s="22"/>
      <c r="AC241" s="36"/>
      <c r="AD241" s="36"/>
      <c r="AE241" s="36"/>
      <c r="AF241" s="46"/>
    </row>
    <row r="242" spans="1:32" s="23" customFormat="1" ht="18" customHeight="1">
      <c r="A242" s="27"/>
      <c r="B242" s="449" t="s">
        <v>184</v>
      </c>
      <c r="C242" s="451" t="s">
        <v>419</v>
      </c>
      <c r="D242" s="452"/>
      <c r="E242" s="452"/>
      <c r="F242" s="452"/>
      <c r="G242" s="452"/>
      <c r="H242" s="452"/>
      <c r="I242" s="452"/>
      <c r="J242" s="452"/>
      <c r="K242" s="452"/>
      <c r="L242" s="452"/>
      <c r="M242" s="452"/>
      <c r="N242" s="452"/>
      <c r="O242" s="452"/>
      <c r="P242" s="452"/>
      <c r="Q242" s="452"/>
      <c r="R242" s="452"/>
      <c r="S242" s="452"/>
      <c r="T242" s="452"/>
      <c r="U242" s="452"/>
      <c r="V242" s="452"/>
      <c r="W242" s="452"/>
      <c r="X242" s="452"/>
      <c r="Y242" s="452"/>
      <c r="Z242" s="452"/>
      <c r="AA242" s="452"/>
      <c r="AB242" s="453"/>
      <c r="AC242" s="573"/>
      <c r="AD242" s="574"/>
      <c r="AE242" s="575"/>
      <c r="AF242" s="46"/>
    </row>
    <row r="243" spans="1:32" s="23" customFormat="1" ht="18" customHeight="1">
      <c r="A243" s="27"/>
      <c r="B243" s="450"/>
      <c r="C243" s="454"/>
      <c r="D243" s="455"/>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6"/>
      <c r="AC243" s="576"/>
      <c r="AD243" s="577"/>
      <c r="AE243" s="578"/>
      <c r="AF243" s="46"/>
    </row>
    <row r="244" spans="1:32" s="77" customFormat="1" ht="18" customHeight="1">
      <c r="A244" s="76"/>
      <c r="B244" s="449" t="s">
        <v>185</v>
      </c>
      <c r="C244" s="819" t="s">
        <v>418</v>
      </c>
      <c r="D244" s="820"/>
      <c r="E244" s="820"/>
      <c r="F244" s="820"/>
      <c r="G244" s="820"/>
      <c r="H244" s="820"/>
      <c r="I244" s="820"/>
      <c r="J244" s="820"/>
      <c r="K244" s="820"/>
      <c r="L244" s="820"/>
      <c r="M244" s="820"/>
      <c r="N244" s="820"/>
      <c r="O244" s="820"/>
      <c r="P244" s="820"/>
      <c r="Q244" s="820"/>
      <c r="R244" s="820"/>
      <c r="S244" s="820"/>
      <c r="T244" s="820"/>
      <c r="U244" s="820"/>
      <c r="V244" s="820"/>
      <c r="W244" s="820"/>
      <c r="X244" s="820"/>
      <c r="Y244" s="820"/>
      <c r="Z244" s="820"/>
      <c r="AA244" s="820"/>
      <c r="AB244" s="821"/>
      <c r="AC244" s="463"/>
      <c r="AD244" s="464"/>
      <c r="AE244" s="465"/>
      <c r="AF244" s="60"/>
    </row>
    <row r="245" spans="1:32" s="77" customFormat="1" ht="18" customHeight="1">
      <c r="A245" s="76"/>
      <c r="B245" s="450"/>
      <c r="C245" s="822"/>
      <c r="D245" s="823"/>
      <c r="E245" s="823"/>
      <c r="F245" s="823"/>
      <c r="G245" s="823"/>
      <c r="H245" s="823"/>
      <c r="I245" s="823"/>
      <c r="J245" s="823"/>
      <c r="K245" s="823"/>
      <c r="L245" s="823"/>
      <c r="M245" s="823"/>
      <c r="N245" s="823"/>
      <c r="O245" s="823"/>
      <c r="P245" s="823"/>
      <c r="Q245" s="823"/>
      <c r="R245" s="823"/>
      <c r="S245" s="823"/>
      <c r="T245" s="823"/>
      <c r="U245" s="823"/>
      <c r="V245" s="823"/>
      <c r="W245" s="823"/>
      <c r="X245" s="823"/>
      <c r="Y245" s="823"/>
      <c r="Z245" s="823"/>
      <c r="AA245" s="823"/>
      <c r="AB245" s="824"/>
      <c r="AC245" s="495"/>
      <c r="AD245" s="496"/>
      <c r="AE245" s="497"/>
      <c r="AF245" s="60" t="s">
        <v>224</v>
      </c>
    </row>
    <row r="246" spans="1:32" s="77" customFormat="1" ht="18" customHeight="1">
      <c r="B246" s="449" t="s">
        <v>186</v>
      </c>
      <c r="C246" s="451" t="s">
        <v>420</v>
      </c>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c r="Z246" s="452"/>
      <c r="AA246" s="452"/>
      <c r="AB246" s="453"/>
      <c r="AC246" s="463"/>
      <c r="AD246" s="464"/>
      <c r="AE246" s="465"/>
      <c r="AF246" s="60"/>
    </row>
    <row r="247" spans="1:32" s="77" customFormat="1" ht="18" customHeight="1">
      <c r="B247" s="450"/>
      <c r="C247" s="454"/>
      <c r="D247" s="455"/>
      <c r="E247" s="455"/>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6"/>
      <c r="AC247" s="495"/>
      <c r="AD247" s="496"/>
      <c r="AE247" s="497"/>
      <c r="AF247" s="60" t="s">
        <v>225</v>
      </c>
    </row>
    <row r="248" spans="1:32" s="143" customFormat="1" ht="18.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36"/>
      <c r="AD248" s="36"/>
      <c r="AE248" s="36"/>
      <c r="AF248" s="145"/>
    </row>
    <row r="249" spans="1:32" s="22" customFormat="1" ht="20.100000000000001" customHeight="1">
      <c r="A249" s="27" t="s">
        <v>514</v>
      </c>
      <c r="B249" s="20"/>
      <c r="C249" s="21"/>
      <c r="D249" s="21"/>
      <c r="E249" s="21"/>
      <c r="F249" s="21"/>
      <c r="G249" s="21"/>
      <c r="H249" s="21"/>
      <c r="I249" s="21"/>
      <c r="AC249" s="36"/>
      <c r="AD249" s="36"/>
      <c r="AE249" s="36"/>
      <c r="AF249" s="59"/>
    </row>
    <row r="250" spans="1:32" s="77" customFormat="1" ht="13.5" customHeight="1">
      <c r="A250" s="76"/>
      <c r="B250" s="449" t="s">
        <v>184</v>
      </c>
      <c r="C250" s="704" t="s">
        <v>147</v>
      </c>
      <c r="D250" s="616"/>
      <c r="E250" s="616"/>
      <c r="F250" s="616"/>
      <c r="G250" s="616"/>
      <c r="H250" s="616"/>
      <c r="I250" s="616"/>
      <c r="J250" s="616"/>
      <c r="K250" s="616"/>
      <c r="L250" s="616"/>
      <c r="M250" s="616"/>
      <c r="N250" s="616"/>
      <c r="O250" s="616"/>
      <c r="P250" s="616"/>
      <c r="Q250" s="616"/>
      <c r="R250" s="616"/>
      <c r="S250" s="616"/>
      <c r="T250" s="616"/>
      <c r="U250" s="616"/>
      <c r="V250" s="616"/>
      <c r="W250" s="616"/>
      <c r="X250" s="616"/>
      <c r="Y250" s="616"/>
      <c r="Z250" s="616"/>
      <c r="AA250" s="616"/>
      <c r="AB250" s="617"/>
      <c r="AC250" s="463"/>
      <c r="AD250" s="464"/>
      <c r="AE250" s="465"/>
      <c r="AF250" s="60" t="s">
        <v>226</v>
      </c>
    </row>
    <row r="251" spans="1:32" s="77" customFormat="1" ht="13.5" customHeight="1">
      <c r="A251" s="76"/>
      <c r="B251" s="450"/>
      <c r="C251" s="618"/>
      <c r="D251" s="619"/>
      <c r="E251" s="619"/>
      <c r="F251" s="619"/>
      <c r="G251" s="619"/>
      <c r="H251" s="619"/>
      <c r="I251" s="619"/>
      <c r="J251" s="619"/>
      <c r="K251" s="619"/>
      <c r="L251" s="619"/>
      <c r="M251" s="619"/>
      <c r="N251" s="619"/>
      <c r="O251" s="619"/>
      <c r="P251" s="619"/>
      <c r="Q251" s="619"/>
      <c r="R251" s="619"/>
      <c r="S251" s="619"/>
      <c r="T251" s="619"/>
      <c r="U251" s="619"/>
      <c r="V251" s="619"/>
      <c r="W251" s="619"/>
      <c r="X251" s="619"/>
      <c r="Y251" s="619"/>
      <c r="Z251" s="619"/>
      <c r="AA251" s="619"/>
      <c r="AB251" s="620"/>
      <c r="AC251" s="532"/>
      <c r="AD251" s="533"/>
      <c r="AE251" s="534"/>
      <c r="AF251" s="60"/>
    </row>
    <row r="252" spans="1:32" s="77" customFormat="1" ht="13.5" customHeight="1">
      <c r="B252" s="449" t="s">
        <v>185</v>
      </c>
      <c r="C252" s="451" t="s">
        <v>148</v>
      </c>
      <c r="D252" s="452"/>
      <c r="E252" s="452"/>
      <c r="F252" s="452"/>
      <c r="G252" s="452"/>
      <c r="H252" s="452"/>
      <c r="I252" s="452"/>
      <c r="J252" s="452"/>
      <c r="K252" s="452"/>
      <c r="L252" s="452"/>
      <c r="M252" s="452"/>
      <c r="N252" s="452"/>
      <c r="O252" s="452"/>
      <c r="P252" s="452"/>
      <c r="Q252" s="452"/>
      <c r="R252" s="452"/>
      <c r="S252" s="452"/>
      <c r="T252" s="452"/>
      <c r="U252" s="452"/>
      <c r="V252" s="452"/>
      <c r="W252" s="452"/>
      <c r="X252" s="452"/>
      <c r="Y252" s="452"/>
      <c r="Z252" s="452"/>
      <c r="AA252" s="452"/>
      <c r="AB252" s="453"/>
      <c r="AC252" s="463"/>
      <c r="AD252" s="464"/>
      <c r="AE252" s="465"/>
      <c r="AF252" s="60" t="s">
        <v>226</v>
      </c>
    </row>
    <row r="253" spans="1:32" s="77" customFormat="1" ht="13.5" customHeight="1">
      <c r="B253" s="450"/>
      <c r="C253" s="454"/>
      <c r="D253" s="455"/>
      <c r="E253" s="455"/>
      <c r="F253" s="455"/>
      <c r="G253" s="455"/>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95"/>
      <c r="AD253" s="496"/>
      <c r="AE253" s="497"/>
      <c r="AF253" s="60"/>
    </row>
    <row r="254" spans="1:32" s="77" customFormat="1" ht="24" customHeight="1">
      <c r="B254" s="449" t="s">
        <v>186</v>
      </c>
      <c r="C254" s="451" t="s">
        <v>806</v>
      </c>
      <c r="D254" s="452"/>
      <c r="E254" s="452"/>
      <c r="F254" s="452"/>
      <c r="G254" s="452"/>
      <c r="H254" s="452"/>
      <c r="I254" s="452"/>
      <c r="J254" s="452"/>
      <c r="K254" s="452"/>
      <c r="L254" s="452"/>
      <c r="M254" s="452"/>
      <c r="N254" s="452"/>
      <c r="O254" s="452"/>
      <c r="P254" s="452"/>
      <c r="Q254" s="452"/>
      <c r="R254" s="452"/>
      <c r="S254" s="452"/>
      <c r="T254" s="452"/>
      <c r="U254" s="452"/>
      <c r="V254" s="452"/>
      <c r="W254" s="452"/>
      <c r="X254" s="452"/>
      <c r="Y254" s="452"/>
      <c r="Z254" s="452"/>
      <c r="AA254" s="452"/>
      <c r="AB254" s="453"/>
      <c r="AC254" s="463"/>
      <c r="AD254" s="464"/>
      <c r="AE254" s="465"/>
      <c r="AF254" s="60" t="s">
        <v>80</v>
      </c>
    </row>
    <row r="255" spans="1:32" s="77" customFormat="1" ht="24" customHeight="1">
      <c r="B255" s="450"/>
      <c r="C255" s="454"/>
      <c r="D255" s="455"/>
      <c r="E255" s="455"/>
      <c r="F255" s="455"/>
      <c r="G255" s="455"/>
      <c r="H255" s="455"/>
      <c r="I255" s="455"/>
      <c r="J255" s="455"/>
      <c r="K255" s="455"/>
      <c r="L255" s="455"/>
      <c r="M255" s="455"/>
      <c r="N255" s="455"/>
      <c r="O255" s="455"/>
      <c r="P255" s="455"/>
      <c r="Q255" s="455"/>
      <c r="R255" s="455"/>
      <c r="S255" s="455"/>
      <c r="T255" s="455"/>
      <c r="U255" s="455"/>
      <c r="V255" s="455"/>
      <c r="W255" s="455"/>
      <c r="X255" s="455"/>
      <c r="Y255" s="455"/>
      <c r="Z255" s="455"/>
      <c r="AA255" s="455"/>
      <c r="AB255" s="456"/>
      <c r="AC255" s="495"/>
      <c r="AD255" s="496"/>
      <c r="AE255" s="497"/>
      <c r="AF255" s="60" t="s">
        <v>81</v>
      </c>
    </row>
    <row r="256" spans="1:32" s="77" customFormat="1" ht="14.25" customHeight="1">
      <c r="B256" s="449" t="s">
        <v>187</v>
      </c>
      <c r="C256" s="451" t="s">
        <v>807</v>
      </c>
      <c r="D256" s="452"/>
      <c r="E256" s="452"/>
      <c r="F256" s="452"/>
      <c r="G256" s="452"/>
      <c r="H256" s="452"/>
      <c r="I256" s="452"/>
      <c r="J256" s="452"/>
      <c r="K256" s="452"/>
      <c r="L256" s="452"/>
      <c r="M256" s="452"/>
      <c r="N256" s="452"/>
      <c r="O256" s="452"/>
      <c r="P256" s="452"/>
      <c r="Q256" s="452"/>
      <c r="R256" s="452"/>
      <c r="S256" s="452"/>
      <c r="T256" s="452"/>
      <c r="U256" s="452"/>
      <c r="V256" s="452"/>
      <c r="W256" s="452"/>
      <c r="X256" s="452"/>
      <c r="Y256" s="452"/>
      <c r="Z256" s="452"/>
      <c r="AA256" s="452"/>
      <c r="AB256" s="453"/>
      <c r="AC256" s="463"/>
      <c r="AD256" s="464"/>
      <c r="AE256" s="465"/>
      <c r="AF256" s="60" t="s">
        <v>15</v>
      </c>
    </row>
    <row r="257" spans="2:32" s="77" customFormat="1" ht="14.25" customHeight="1">
      <c r="B257" s="450"/>
      <c r="C257" s="454"/>
      <c r="D257" s="455"/>
      <c r="E257" s="455"/>
      <c r="F257" s="455"/>
      <c r="G257" s="455"/>
      <c r="H257" s="455"/>
      <c r="I257" s="455"/>
      <c r="J257" s="455"/>
      <c r="K257" s="455"/>
      <c r="L257" s="455"/>
      <c r="M257" s="455"/>
      <c r="N257" s="455"/>
      <c r="O257" s="455"/>
      <c r="P257" s="455"/>
      <c r="Q257" s="455"/>
      <c r="R257" s="455"/>
      <c r="S257" s="455"/>
      <c r="T257" s="455"/>
      <c r="U257" s="455"/>
      <c r="V257" s="455"/>
      <c r="W257" s="455"/>
      <c r="X257" s="455"/>
      <c r="Y257" s="455"/>
      <c r="Z257" s="455"/>
      <c r="AA257" s="455"/>
      <c r="AB257" s="456"/>
      <c r="AC257" s="495"/>
      <c r="AD257" s="496"/>
      <c r="AE257" s="497"/>
      <c r="AF257" s="60"/>
    </row>
    <row r="258" spans="2:32" s="77" customFormat="1" ht="14.25" customHeight="1">
      <c r="B258" s="449" t="s">
        <v>188</v>
      </c>
      <c r="C258" s="451" t="s">
        <v>149</v>
      </c>
      <c r="D258" s="452"/>
      <c r="E258" s="452"/>
      <c r="F258" s="452"/>
      <c r="G258" s="452"/>
      <c r="H258" s="452"/>
      <c r="I258" s="452"/>
      <c r="J258" s="452"/>
      <c r="K258" s="452"/>
      <c r="L258" s="452"/>
      <c r="M258" s="452"/>
      <c r="N258" s="452"/>
      <c r="O258" s="452"/>
      <c r="P258" s="452"/>
      <c r="Q258" s="452"/>
      <c r="R258" s="452"/>
      <c r="S258" s="452"/>
      <c r="T258" s="452"/>
      <c r="U258" s="452"/>
      <c r="V258" s="452"/>
      <c r="W258" s="452"/>
      <c r="X258" s="452"/>
      <c r="Y258" s="452"/>
      <c r="Z258" s="452"/>
      <c r="AA258" s="452"/>
      <c r="AB258" s="453"/>
      <c r="AC258" s="463"/>
      <c r="AD258" s="464"/>
      <c r="AE258" s="465"/>
      <c r="AF258" s="60" t="s">
        <v>16</v>
      </c>
    </row>
    <row r="259" spans="2:32" s="77" customFormat="1" ht="14.25" customHeight="1">
      <c r="B259" s="450"/>
      <c r="C259" s="454"/>
      <c r="D259" s="455"/>
      <c r="E259" s="455"/>
      <c r="F259" s="455"/>
      <c r="G259" s="455"/>
      <c r="H259" s="455"/>
      <c r="I259" s="455"/>
      <c r="J259" s="455"/>
      <c r="K259" s="455"/>
      <c r="L259" s="455"/>
      <c r="M259" s="455"/>
      <c r="N259" s="455"/>
      <c r="O259" s="455"/>
      <c r="P259" s="455"/>
      <c r="Q259" s="455"/>
      <c r="R259" s="455"/>
      <c r="S259" s="455"/>
      <c r="T259" s="455"/>
      <c r="U259" s="455"/>
      <c r="V259" s="455"/>
      <c r="W259" s="455"/>
      <c r="X259" s="455"/>
      <c r="Y259" s="455"/>
      <c r="Z259" s="455"/>
      <c r="AA259" s="455"/>
      <c r="AB259" s="456"/>
      <c r="AC259" s="495"/>
      <c r="AD259" s="496"/>
      <c r="AE259" s="497"/>
      <c r="AF259" s="60"/>
    </row>
    <row r="260" spans="2:32" s="77" customFormat="1" ht="9" customHeight="1">
      <c r="B260" s="449" t="s">
        <v>189</v>
      </c>
      <c r="C260" s="451" t="s">
        <v>152</v>
      </c>
      <c r="D260" s="452"/>
      <c r="E260" s="452"/>
      <c r="F260" s="452"/>
      <c r="G260" s="452"/>
      <c r="H260" s="452"/>
      <c r="I260" s="452"/>
      <c r="J260" s="452"/>
      <c r="K260" s="452"/>
      <c r="L260" s="452"/>
      <c r="M260" s="452"/>
      <c r="N260" s="452"/>
      <c r="O260" s="452"/>
      <c r="P260" s="452"/>
      <c r="Q260" s="452"/>
      <c r="R260" s="452"/>
      <c r="S260" s="452"/>
      <c r="T260" s="452"/>
      <c r="U260" s="452"/>
      <c r="V260" s="452"/>
      <c r="W260" s="452"/>
      <c r="X260" s="452"/>
      <c r="Y260" s="452"/>
      <c r="Z260" s="452"/>
      <c r="AA260" s="452"/>
      <c r="AB260" s="453"/>
      <c r="AC260" s="675"/>
      <c r="AD260" s="675"/>
      <c r="AE260" s="675"/>
      <c r="AF260" s="60" t="s">
        <v>16</v>
      </c>
    </row>
    <row r="261" spans="2:32" s="77" customFormat="1" ht="9" customHeight="1">
      <c r="B261" s="500"/>
      <c r="C261" s="530"/>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31"/>
      <c r="AC261" s="675"/>
      <c r="AD261" s="675"/>
      <c r="AE261" s="675"/>
      <c r="AF261" s="60"/>
    </row>
    <row r="262" spans="2:32" s="63" customFormat="1" ht="15" customHeight="1">
      <c r="B262" s="500"/>
      <c r="C262" s="80"/>
      <c r="D262" s="503" t="s">
        <v>808</v>
      </c>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207"/>
      <c r="AC262" s="675"/>
      <c r="AD262" s="675"/>
      <c r="AE262" s="675"/>
    </row>
    <row r="263" spans="2:32" s="63" customFormat="1" ht="15" customHeight="1">
      <c r="B263" s="500"/>
      <c r="C263" s="80"/>
      <c r="D263" s="503" t="s">
        <v>228</v>
      </c>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503"/>
      <c r="AA263" s="503"/>
      <c r="AB263" s="207"/>
      <c r="AC263" s="675"/>
      <c r="AD263" s="675"/>
      <c r="AE263" s="675"/>
    </row>
    <row r="264" spans="2:32" s="63" customFormat="1" ht="15" customHeight="1">
      <c r="B264" s="500"/>
      <c r="C264" s="80"/>
      <c r="D264" s="503" t="s">
        <v>229</v>
      </c>
      <c r="E264" s="503"/>
      <c r="F264" s="503"/>
      <c r="G264" s="503"/>
      <c r="H264" s="503"/>
      <c r="I264" s="503"/>
      <c r="J264" s="503"/>
      <c r="K264" s="503"/>
      <c r="L264" s="503"/>
      <c r="M264" s="503"/>
      <c r="N264" s="503"/>
      <c r="O264" s="503"/>
      <c r="P264" s="503"/>
      <c r="Q264" s="503"/>
      <c r="R264" s="503"/>
      <c r="S264" s="503"/>
      <c r="T264" s="503"/>
      <c r="U264" s="503"/>
      <c r="V264" s="503"/>
      <c r="W264" s="503"/>
      <c r="X264" s="503"/>
      <c r="Y264" s="503"/>
      <c r="Z264" s="503"/>
      <c r="AA264" s="503"/>
      <c r="AB264" s="207"/>
      <c r="AC264" s="675"/>
      <c r="AD264" s="675"/>
      <c r="AE264" s="675"/>
    </row>
    <row r="265" spans="2:32" s="63" customFormat="1" ht="15" customHeight="1">
      <c r="B265" s="500"/>
      <c r="C265" s="80"/>
      <c r="D265" s="503" t="s">
        <v>230</v>
      </c>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207"/>
      <c r="AC265" s="675"/>
      <c r="AD265" s="675"/>
      <c r="AE265" s="675"/>
    </row>
    <row r="266" spans="2:32" s="63" customFormat="1" ht="15" customHeight="1">
      <c r="B266" s="500"/>
      <c r="C266" s="80"/>
      <c r="D266" s="503" t="s">
        <v>231</v>
      </c>
      <c r="E266" s="503"/>
      <c r="F266" s="503"/>
      <c r="G266" s="503"/>
      <c r="H266" s="503"/>
      <c r="I266" s="503"/>
      <c r="J266" s="503"/>
      <c r="K266" s="503"/>
      <c r="L266" s="503"/>
      <c r="M266" s="503"/>
      <c r="N266" s="503"/>
      <c r="O266" s="503"/>
      <c r="P266" s="503"/>
      <c r="Q266" s="503"/>
      <c r="R266" s="503"/>
      <c r="S266" s="503"/>
      <c r="T266" s="503"/>
      <c r="U266" s="503"/>
      <c r="V266" s="503"/>
      <c r="W266" s="503"/>
      <c r="X266" s="503"/>
      <c r="Y266" s="503"/>
      <c r="Z266" s="503"/>
      <c r="AA266" s="503"/>
      <c r="AB266" s="207"/>
      <c r="AC266" s="675"/>
      <c r="AD266" s="675"/>
      <c r="AE266" s="675"/>
    </row>
    <row r="267" spans="2:32" s="63" customFormat="1" ht="15" customHeight="1">
      <c r="B267" s="450"/>
      <c r="C267" s="186"/>
      <c r="D267" s="455" t="s">
        <v>232</v>
      </c>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209"/>
      <c r="AC267" s="675"/>
      <c r="AD267" s="675"/>
      <c r="AE267" s="675"/>
    </row>
    <row r="268" spans="2:32" s="77" customFormat="1" ht="21" customHeight="1">
      <c r="B268" s="449" t="s">
        <v>190</v>
      </c>
      <c r="C268" s="530" t="s">
        <v>150</v>
      </c>
      <c r="D268" s="503"/>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31"/>
      <c r="AC268" s="463"/>
      <c r="AD268" s="464"/>
      <c r="AE268" s="465"/>
      <c r="AF268" s="60" t="s">
        <v>17</v>
      </c>
    </row>
    <row r="269" spans="2:32" s="77" customFormat="1" ht="21" customHeight="1">
      <c r="B269" s="450"/>
      <c r="C269" s="454"/>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5"/>
      <c r="AA269" s="455"/>
      <c r="AB269" s="456"/>
      <c r="AC269" s="495"/>
      <c r="AD269" s="496"/>
      <c r="AE269" s="497"/>
      <c r="AF269" s="60"/>
    </row>
    <row r="270" spans="2:32" s="77" customFormat="1" ht="13.5" customHeight="1">
      <c r="B270" s="449" t="s">
        <v>193</v>
      </c>
      <c r="C270" s="451" t="s">
        <v>151</v>
      </c>
      <c r="D270" s="452"/>
      <c r="E270" s="452"/>
      <c r="F270" s="452"/>
      <c r="G270" s="452"/>
      <c r="H270" s="452"/>
      <c r="I270" s="452"/>
      <c r="J270" s="452"/>
      <c r="K270" s="452"/>
      <c r="L270" s="452"/>
      <c r="M270" s="452"/>
      <c r="N270" s="452"/>
      <c r="O270" s="452"/>
      <c r="P270" s="452"/>
      <c r="Q270" s="452"/>
      <c r="R270" s="452"/>
      <c r="S270" s="452"/>
      <c r="T270" s="452"/>
      <c r="U270" s="452"/>
      <c r="V270" s="452"/>
      <c r="W270" s="452"/>
      <c r="X270" s="452"/>
      <c r="Y270" s="452"/>
      <c r="Z270" s="452"/>
      <c r="AA270" s="452"/>
      <c r="AB270" s="453"/>
      <c r="AC270" s="463"/>
      <c r="AD270" s="464"/>
      <c r="AE270" s="465"/>
      <c r="AF270" s="60" t="s">
        <v>19</v>
      </c>
    </row>
    <row r="271" spans="2:32" s="77" customFormat="1" ht="14.25" customHeight="1">
      <c r="B271" s="450"/>
      <c r="C271" s="454"/>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5"/>
      <c r="AA271" s="455"/>
      <c r="AB271" s="456"/>
      <c r="AC271" s="495"/>
      <c r="AD271" s="496"/>
      <c r="AE271" s="497"/>
      <c r="AF271" s="60"/>
    </row>
    <row r="272" spans="2:32" s="77" customFormat="1" ht="18.75" customHeight="1">
      <c r="B272" s="449" t="s">
        <v>194</v>
      </c>
      <c r="C272" s="451" t="s">
        <v>421</v>
      </c>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c r="AB272" s="453"/>
      <c r="AC272" s="463"/>
      <c r="AD272" s="464"/>
      <c r="AE272" s="465"/>
      <c r="AF272" s="60" t="s">
        <v>18</v>
      </c>
    </row>
    <row r="273" spans="2:39" s="77" customFormat="1" ht="18.75" customHeight="1">
      <c r="B273" s="450"/>
      <c r="C273" s="454"/>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c r="AA273" s="455"/>
      <c r="AB273" s="456"/>
      <c r="AC273" s="495"/>
      <c r="AD273" s="496"/>
      <c r="AE273" s="497"/>
      <c r="AF273" s="60"/>
    </row>
    <row r="274" spans="2:39" s="77" customFormat="1" ht="13.5" customHeight="1">
      <c r="B274" s="449" t="s">
        <v>307</v>
      </c>
      <c r="C274" s="451" t="s">
        <v>422</v>
      </c>
      <c r="D274" s="452"/>
      <c r="E274" s="452"/>
      <c r="F274" s="452"/>
      <c r="G274" s="452"/>
      <c r="H274" s="452"/>
      <c r="I274" s="452"/>
      <c r="J274" s="452"/>
      <c r="K274" s="452"/>
      <c r="L274" s="452"/>
      <c r="M274" s="452"/>
      <c r="N274" s="452"/>
      <c r="O274" s="452"/>
      <c r="P274" s="452"/>
      <c r="Q274" s="452"/>
      <c r="R274" s="452"/>
      <c r="S274" s="452"/>
      <c r="T274" s="452"/>
      <c r="U274" s="452"/>
      <c r="V274" s="452"/>
      <c r="W274" s="452"/>
      <c r="X274" s="452"/>
      <c r="Y274" s="452"/>
      <c r="Z274" s="452"/>
      <c r="AA274" s="452"/>
      <c r="AB274" s="453"/>
      <c r="AC274" s="463"/>
      <c r="AD274" s="464"/>
      <c r="AE274" s="465"/>
      <c r="AF274" s="60"/>
    </row>
    <row r="275" spans="2:39" s="77" customFormat="1" ht="13.5" customHeight="1">
      <c r="B275" s="450"/>
      <c r="C275" s="454"/>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c r="AA275" s="455"/>
      <c r="AB275" s="456"/>
      <c r="AC275" s="495"/>
      <c r="AD275" s="496"/>
      <c r="AE275" s="497"/>
      <c r="AF275" s="60"/>
    </row>
    <row r="276" spans="2:39" s="77" customFormat="1" ht="22.5" customHeight="1">
      <c r="B276" s="449" t="s">
        <v>308</v>
      </c>
      <c r="C276" s="451" t="s">
        <v>423</v>
      </c>
      <c r="D276" s="452"/>
      <c r="E276" s="452"/>
      <c r="F276" s="452"/>
      <c r="G276" s="452"/>
      <c r="H276" s="452"/>
      <c r="I276" s="452"/>
      <c r="J276" s="452"/>
      <c r="K276" s="452"/>
      <c r="L276" s="452"/>
      <c r="M276" s="452"/>
      <c r="N276" s="452"/>
      <c r="O276" s="452"/>
      <c r="P276" s="452"/>
      <c r="Q276" s="452"/>
      <c r="R276" s="452"/>
      <c r="S276" s="452"/>
      <c r="T276" s="452"/>
      <c r="U276" s="452"/>
      <c r="V276" s="452"/>
      <c r="W276" s="452"/>
      <c r="X276" s="452"/>
      <c r="Y276" s="452"/>
      <c r="Z276" s="452"/>
      <c r="AA276" s="452"/>
      <c r="AB276" s="453"/>
      <c r="AC276" s="463"/>
      <c r="AD276" s="464"/>
      <c r="AE276" s="465"/>
      <c r="AF276" s="60"/>
    </row>
    <row r="277" spans="2:39" s="77" customFormat="1" ht="22.5" customHeight="1">
      <c r="B277" s="450"/>
      <c r="C277" s="454"/>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6"/>
      <c r="AC277" s="495"/>
      <c r="AD277" s="496"/>
      <c r="AE277" s="497"/>
      <c r="AF277" s="60"/>
    </row>
    <row r="278" spans="2:39" s="77" customFormat="1" ht="30" customHeight="1">
      <c r="B278" s="449" t="s">
        <v>197</v>
      </c>
      <c r="C278" s="451" t="s">
        <v>920</v>
      </c>
      <c r="D278" s="452"/>
      <c r="E278" s="452"/>
      <c r="F278" s="452"/>
      <c r="G278" s="452"/>
      <c r="H278" s="452"/>
      <c r="I278" s="452"/>
      <c r="J278" s="452"/>
      <c r="K278" s="452"/>
      <c r="L278" s="452"/>
      <c r="M278" s="452"/>
      <c r="N278" s="452"/>
      <c r="O278" s="452"/>
      <c r="P278" s="452"/>
      <c r="Q278" s="452"/>
      <c r="R278" s="452"/>
      <c r="S278" s="452"/>
      <c r="T278" s="452"/>
      <c r="U278" s="452"/>
      <c r="V278" s="452"/>
      <c r="W278" s="452"/>
      <c r="X278" s="452"/>
      <c r="Y278" s="452"/>
      <c r="Z278" s="452"/>
      <c r="AA278" s="452"/>
      <c r="AB278" s="453"/>
      <c r="AC278" s="463"/>
      <c r="AD278" s="464"/>
      <c r="AE278" s="465"/>
      <c r="AF278" s="60" t="s">
        <v>82</v>
      </c>
      <c r="AG278" s="102"/>
      <c r="AH278" s="102"/>
      <c r="AI278" s="102"/>
      <c r="AJ278" s="102"/>
      <c r="AK278" s="102"/>
      <c r="AL278" s="102"/>
      <c r="AM278" s="102"/>
    </row>
    <row r="279" spans="2:39" s="77" customFormat="1" ht="30" customHeight="1">
      <c r="B279" s="450"/>
      <c r="C279" s="454"/>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6"/>
      <c r="AC279" s="495"/>
      <c r="AD279" s="496"/>
      <c r="AE279" s="497"/>
      <c r="AF279" s="60" t="s">
        <v>83</v>
      </c>
    </row>
    <row r="280" spans="2:39" s="77" customFormat="1" ht="30" customHeight="1">
      <c r="B280" s="449" t="s">
        <v>198</v>
      </c>
      <c r="C280" s="451" t="s">
        <v>424</v>
      </c>
      <c r="D280" s="452"/>
      <c r="E280" s="452"/>
      <c r="F280" s="452"/>
      <c r="G280" s="452"/>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532"/>
      <c r="AD280" s="533"/>
      <c r="AE280" s="534"/>
      <c r="AF280" s="60" t="s">
        <v>20</v>
      </c>
    </row>
    <row r="281" spans="2:39" s="77" customFormat="1" ht="30" customHeight="1">
      <c r="B281" s="450"/>
      <c r="C281" s="454"/>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6"/>
      <c r="AC281" s="495"/>
      <c r="AD281" s="496"/>
      <c r="AE281" s="497"/>
      <c r="AF281" s="60" t="s">
        <v>38</v>
      </c>
    </row>
    <row r="282" spans="2:39" s="77" customFormat="1" ht="26.25" customHeight="1">
      <c r="B282" s="449" t="s">
        <v>199</v>
      </c>
      <c r="C282" s="586" t="s">
        <v>904</v>
      </c>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8"/>
      <c r="AC282" s="532"/>
      <c r="AD282" s="533"/>
      <c r="AE282" s="534"/>
      <c r="AF282" s="60" t="s">
        <v>84</v>
      </c>
    </row>
    <row r="283" spans="2:39" s="77" customFormat="1" ht="26.25" customHeight="1">
      <c r="B283" s="450"/>
      <c r="C283" s="597"/>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9"/>
      <c r="AC283" s="495"/>
      <c r="AD283" s="496"/>
      <c r="AE283" s="497"/>
      <c r="AF283" s="60"/>
    </row>
    <row r="284" spans="2:39" s="77" customFormat="1" ht="22.5" customHeight="1">
      <c r="B284" s="449" t="s">
        <v>200</v>
      </c>
      <c r="C284" s="586" t="s">
        <v>905</v>
      </c>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8"/>
      <c r="AC284" s="532"/>
      <c r="AD284" s="533"/>
      <c r="AE284" s="534"/>
      <c r="AF284" s="60" t="s">
        <v>21</v>
      </c>
    </row>
    <row r="285" spans="2:39" s="77" customFormat="1" ht="22.5" customHeight="1">
      <c r="B285" s="450"/>
      <c r="C285" s="597"/>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9"/>
      <c r="AC285" s="495"/>
      <c r="AD285" s="496"/>
      <c r="AE285" s="497"/>
      <c r="AF285" s="60"/>
    </row>
    <row r="286" spans="2:39" s="77" customFormat="1" ht="22.5" customHeight="1">
      <c r="B286" s="449" t="s">
        <v>375</v>
      </c>
      <c r="C286" s="451" t="s">
        <v>921</v>
      </c>
      <c r="D286" s="452"/>
      <c r="E286" s="452"/>
      <c r="F286" s="452"/>
      <c r="G286" s="452"/>
      <c r="H286" s="452"/>
      <c r="I286" s="452"/>
      <c r="J286" s="452"/>
      <c r="K286" s="452"/>
      <c r="L286" s="452"/>
      <c r="M286" s="452"/>
      <c r="N286" s="452"/>
      <c r="O286" s="452"/>
      <c r="P286" s="452"/>
      <c r="Q286" s="452"/>
      <c r="R286" s="452"/>
      <c r="S286" s="452"/>
      <c r="T286" s="452"/>
      <c r="U286" s="452"/>
      <c r="V286" s="452"/>
      <c r="W286" s="452"/>
      <c r="X286" s="452"/>
      <c r="Y286" s="452"/>
      <c r="Z286" s="452"/>
      <c r="AA286" s="452"/>
      <c r="AB286" s="453"/>
      <c r="AC286" s="463"/>
      <c r="AD286" s="464"/>
      <c r="AE286" s="465"/>
      <c r="AF286" s="60"/>
    </row>
    <row r="287" spans="2:39" s="77" customFormat="1" ht="22.5" customHeight="1">
      <c r="B287" s="450"/>
      <c r="C287" s="454"/>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6"/>
      <c r="AC287" s="495"/>
      <c r="AD287" s="496"/>
      <c r="AE287" s="497"/>
      <c r="AF287" s="60"/>
    </row>
    <row r="288" spans="2:39" s="77" customFormat="1" ht="27.75" customHeight="1">
      <c r="B288" s="449" t="s">
        <v>202</v>
      </c>
      <c r="C288" s="586" t="s">
        <v>906</v>
      </c>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8"/>
      <c r="AC288" s="463"/>
      <c r="AD288" s="464"/>
      <c r="AE288" s="465"/>
      <c r="AF288" s="60"/>
    </row>
    <row r="289" spans="2:32" s="77" customFormat="1" ht="27.75" customHeight="1">
      <c r="B289" s="450"/>
      <c r="C289" s="597"/>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9"/>
      <c r="AC289" s="495"/>
      <c r="AD289" s="496"/>
      <c r="AE289" s="497"/>
      <c r="AF289" s="60"/>
    </row>
    <row r="290" spans="2:32" s="77" customFormat="1" ht="18" customHeight="1">
      <c r="B290" s="449" t="s">
        <v>203</v>
      </c>
      <c r="C290" s="504" t="s">
        <v>515</v>
      </c>
      <c r="D290" s="505"/>
      <c r="E290" s="505"/>
      <c r="F290" s="505"/>
      <c r="G290" s="505"/>
      <c r="H290" s="505"/>
      <c r="I290" s="505"/>
      <c r="J290" s="505"/>
      <c r="K290" s="505"/>
      <c r="L290" s="505"/>
      <c r="M290" s="505"/>
      <c r="N290" s="505"/>
      <c r="O290" s="505"/>
      <c r="P290" s="505"/>
      <c r="Q290" s="505"/>
      <c r="R290" s="505"/>
      <c r="S290" s="505"/>
      <c r="T290" s="505"/>
      <c r="U290" s="505"/>
      <c r="V290" s="505"/>
      <c r="W290" s="505"/>
      <c r="X290" s="505"/>
      <c r="Y290" s="505"/>
      <c r="Z290" s="505"/>
      <c r="AA290" s="505"/>
      <c r="AB290" s="662"/>
      <c r="AC290" s="463"/>
      <c r="AD290" s="464"/>
      <c r="AE290" s="465"/>
      <c r="AF290" s="60" t="s">
        <v>22</v>
      </c>
    </row>
    <row r="291" spans="2:32" s="77" customFormat="1" ht="18" customHeight="1">
      <c r="B291" s="450"/>
      <c r="C291" s="663"/>
      <c r="D291" s="664"/>
      <c r="E291" s="664"/>
      <c r="F291" s="664"/>
      <c r="G291" s="664"/>
      <c r="H291" s="664"/>
      <c r="I291" s="664"/>
      <c r="J291" s="664"/>
      <c r="K291" s="664"/>
      <c r="L291" s="664"/>
      <c r="M291" s="664"/>
      <c r="N291" s="664"/>
      <c r="O291" s="664"/>
      <c r="P291" s="664"/>
      <c r="Q291" s="664"/>
      <c r="R291" s="664"/>
      <c r="S291" s="664"/>
      <c r="T291" s="664"/>
      <c r="U291" s="664"/>
      <c r="V291" s="664"/>
      <c r="W291" s="664"/>
      <c r="X291" s="664"/>
      <c r="Y291" s="664"/>
      <c r="Z291" s="664"/>
      <c r="AA291" s="664"/>
      <c r="AB291" s="665"/>
      <c r="AC291" s="495"/>
      <c r="AD291" s="496"/>
      <c r="AE291" s="497"/>
      <c r="AF291" s="60"/>
    </row>
    <row r="292" spans="2:32" s="77" customFormat="1" ht="9" customHeight="1">
      <c r="B292" s="449" t="s">
        <v>204</v>
      </c>
      <c r="C292" s="794" t="s">
        <v>402</v>
      </c>
      <c r="D292" s="795"/>
      <c r="E292" s="795"/>
      <c r="F292" s="795"/>
      <c r="G292" s="795"/>
      <c r="H292" s="795"/>
      <c r="I292" s="795"/>
      <c r="J292" s="795"/>
      <c r="K292" s="795"/>
      <c r="L292" s="795"/>
      <c r="M292" s="795"/>
      <c r="N292" s="795"/>
      <c r="O292" s="795"/>
      <c r="P292" s="795"/>
      <c r="Q292" s="795"/>
      <c r="R292" s="795"/>
      <c r="S292" s="795"/>
      <c r="T292" s="795"/>
      <c r="U292" s="795"/>
      <c r="V292" s="795"/>
      <c r="W292" s="795"/>
      <c r="X292" s="795"/>
      <c r="Y292" s="795"/>
      <c r="Z292" s="795"/>
      <c r="AA292" s="795"/>
      <c r="AB292" s="795"/>
      <c r="AC292" s="625"/>
      <c r="AD292" s="626"/>
      <c r="AE292" s="627"/>
      <c r="AF292" s="60" t="s">
        <v>23</v>
      </c>
    </row>
    <row r="293" spans="2:32" s="77" customFormat="1" ht="9" customHeight="1">
      <c r="B293" s="500"/>
      <c r="C293" s="796"/>
      <c r="D293" s="797"/>
      <c r="E293" s="797"/>
      <c r="F293" s="797"/>
      <c r="G293" s="797"/>
      <c r="H293" s="797"/>
      <c r="I293" s="797"/>
      <c r="J293" s="797"/>
      <c r="K293" s="797"/>
      <c r="L293" s="797"/>
      <c r="M293" s="797"/>
      <c r="N293" s="797"/>
      <c r="O293" s="797"/>
      <c r="P293" s="797"/>
      <c r="Q293" s="797"/>
      <c r="R293" s="797"/>
      <c r="S293" s="797"/>
      <c r="T293" s="797"/>
      <c r="U293" s="797"/>
      <c r="V293" s="797"/>
      <c r="W293" s="797"/>
      <c r="X293" s="797"/>
      <c r="Y293" s="797"/>
      <c r="Z293" s="797"/>
      <c r="AA293" s="797"/>
      <c r="AB293" s="797"/>
      <c r="AC293" s="813"/>
      <c r="AD293" s="814"/>
      <c r="AE293" s="815"/>
      <c r="AF293" s="60"/>
    </row>
    <row r="294" spans="2:32" s="63" customFormat="1" ht="15" customHeight="1">
      <c r="B294" s="500"/>
      <c r="D294" s="503" t="s">
        <v>39</v>
      </c>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78"/>
      <c r="AC294" s="813"/>
      <c r="AD294" s="814"/>
      <c r="AE294" s="815"/>
    </row>
    <row r="295" spans="2:32" s="63" customFormat="1" ht="15" customHeight="1">
      <c r="B295" s="500"/>
      <c r="D295" s="503" t="s">
        <v>170</v>
      </c>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78"/>
      <c r="AC295" s="813"/>
      <c r="AD295" s="814"/>
      <c r="AE295" s="815"/>
    </row>
    <row r="296" spans="2:32" s="63" customFormat="1" ht="15" customHeight="1">
      <c r="B296" s="500"/>
      <c r="D296" s="503" t="s">
        <v>171</v>
      </c>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78"/>
      <c r="AC296" s="813"/>
      <c r="AD296" s="814"/>
      <c r="AE296" s="815"/>
    </row>
    <row r="297" spans="2:32" s="63" customFormat="1" ht="15" customHeight="1">
      <c r="B297" s="500"/>
      <c r="D297" s="503" t="s">
        <v>172</v>
      </c>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78"/>
      <c r="AC297" s="813"/>
      <c r="AD297" s="814"/>
      <c r="AE297" s="815"/>
    </row>
    <row r="298" spans="2:32" s="63" customFormat="1" ht="15" customHeight="1">
      <c r="B298" s="500"/>
      <c r="D298" s="503" t="s">
        <v>173</v>
      </c>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78"/>
      <c r="AC298" s="813"/>
      <c r="AD298" s="814"/>
      <c r="AE298" s="815"/>
    </row>
    <row r="299" spans="2:32" s="41" customFormat="1" ht="45" customHeight="1">
      <c r="B299" s="450"/>
      <c r="C299" s="697" t="s">
        <v>516</v>
      </c>
      <c r="D299" s="698"/>
      <c r="E299" s="698"/>
      <c r="F299" s="698"/>
      <c r="G299" s="698"/>
      <c r="H299" s="698"/>
      <c r="I299" s="698"/>
      <c r="J299" s="698"/>
      <c r="K299" s="698"/>
      <c r="L299" s="698"/>
      <c r="M299" s="698"/>
      <c r="N299" s="698"/>
      <c r="O299" s="698"/>
      <c r="P299" s="698"/>
      <c r="Q299" s="698"/>
      <c r="R299" s="698"/>
      <c r="S299" s="698"/>
      <c r="T299" s="698"/>
      <c r="U299" s="698"/>
      <c r="V299" s="698"/>
      <c r="W299" s="698"/>
      <c r="X299" s="698"/>
      <c r="Y299" s="698"/>
      <c r="Z299" s="698"/>
      <c r="AA299" s="698"/>
      <c r="AB299" s="698"/>
      <c r="AC299" s="628"/>
      <c r="AD299" s="629"/>
      <c r="AE299" s="630"/>
      <c r="AF299" s="60"/>
    </row>
    <row r="300" spans="2:32" s="77" customFormat="1" ht="35.25" customHeight="1">
      <c r="B300" s="449" t="s">
        <v>174</v>
      </c>
      <c r="C300" s="451" t="s">
        <v>907</v>
      </c>
      <c r="D300" s="452"/>
      <c r="E300" s="452"/>
      <c r="F300" s="452"/>
      <c r="G300" s="452"/>
      <c r="H300" s="452"/>
      <c r="I300" s="452"/>
      <c r="J300" s="452"/>
      <c r="K300" s="452"/>
      <c r="L300" s="452"/>
      <c r="M300" s="452"/>
      <c r="N300" s="452"/>
      <c r="O300" s="452"/>
      <c r="P300" s="452"/>
      <c r="Q300" s="452"/>
      <c r="R300" s="452"/>
      <c r="S300" s="452"/>
      <c r="T300" s="452"/>
      <c r="U300" s="452"/>
      <c r="V300" s="452"/>
      <c r="W300" s="452"/>
      <c r="X300" s="452"/>
      <c r="Y300" s="452"/>
      <c r="Z300" s="452"/>
      <c r="AA300" s="452"/>
      <c r="AB300" s="453"/>
      <c r="AC300" s="532"/>
      <c r="AD300" s="533"/>
      <c r="AE300" s="534"/>
      <c r="AF300" s="60" t="s">
        <v>24</v>
      </c>
    </row>
    <row r="301" spans="2:32" s="77" customFormat="1" ht="35.25" customHeight="1">
      <c r="B301" s="450"/>
      <c r="C301" s="454"/>
      <c r="D301" s="455"/>
      <c r="E301" s="455"/>
      <c r="F301" s="455"/>
      <c r="G301" s="455"/>
      <c r="H301" s="455"/>
      <c r="I301" s="455"/>
      <c r="J301" s="455"/>
      <c r="K301" s="455"/>
      <c r="L301" s="455"/>
      <c r="M301" s="455"/>
      <c r="N301" s="455"/>
      <c r="O301" s="455"/>
      <c r="P301" s="455"/>
      <c r="Q301" s="455"/>
      <c r="R301" s="455"/>
      <c r="S301" s="455"/>
      <c r="T301" s="455"/>
      <c r="U301" s="455"/>
      <c r="V301" s="455"/>
      <c r="W301" s="455"/>
      <c r="X301" s="455"/>
      <c r="Y301" s="455"/>
      <c r="Z301" s="455"/>
      <c r="AA301" s="455"/>
      <c r="AB301" s="456"/>
      <c r="AC301" s="495"/>
      <c r="AD301" s="496"/>
      <c r="AE301" s="497"/>
      <c r="AF301" s="60"/>
    </row>
    <row r="302" spans="2:32" s="77" customFormat="1" ht="18" customHeight="1">
      <c r="B302" s="449" t="s">
        <v>85</v>
      </c>
      <c r="C302" s="451" t="s">
        <v>153</v>
      </c>
      <c r="D302" s="452"/>
      <c r="E302" s="452"/>
      <c r="F302" s="452"/>
      <c r="G302" s="452"/>
      <c r="H302" s="452"/>
      <c r="I302" s="452"/>
      <c r="J302" s="452"/>
      <c r="K302" s="452"/>
      <c r="L302" s="452"/>
      <c r="M302" s="452"/>
      <c r="N302" s="452"/>
      <c r="O302" s="452"/>
      <c r="P302" s="452"/>
      <c r="Q302" s="452"/>
      <c r="R302" s="452"/>
      <c r="S302" s="452"/>
      <c r="T302" s="452"/>
      <c r="U302" s="452"/>
      <c r="V302" s="452"/>
      <c r="W302" s="452"/>
      <c r="X302" s="452"/>
      <c r="Y302" s="452"/>
      <c r="Z302" s="452"/>
      <c r="AA302" s="452"/>
      <c r="AB302" s="453"/>
      <c r="AC302" s="532"/>
      <c r="AD302" s="533"/>
      <c r="AE302" s="534"/>
      <c r="AF302" s="60" t="s">
        <v>25</v>
      </c>
    </row>
    <row r="303" spans="2:32" s="77" customFormat="1" ht="18" customHeight="1">
      <c r="B303" s="450"/>
      <c r="C303" s="454"/>
      <c r="D303" s="455"/>
      <c r="E303" s="455"/>
      <c r="F303" s="455"/>
      <c r="G303" s="455"/>
      <c r="H303" s="455"/>
      <c r="I303" s="455"/>
      <c r="J303" s="455"/>
      <c r="K303" s="455"/>
      <c r="L303" s="455"/>
      <c r="M303" s="455"/>
      <c r="N303" s="455"/>
      <c r="O303" s="455"/>
      <c r="P303" s="455"/>
      <c r="Q303" s="455"/>
      <c r="R303" s="455"/>
      <c r="S303" s="455"/>
      <c r="T303" s="455"/>
      <c r="U303" s="455"/>
      <c r="V303" s="455"/>
      <c r="W303" s="455"/>
      <c r="X303" s="455"/>
      <c r="Y303" s="455"/>
      <c r="Z303" s="455"/>
      <c r="AA303" s="455"/>
      <c r="AB303" s="456"/>
      <c r="AC303" s="495"/>
      <c r="AD303" s="496"/>
      <c r="AE303" s="497"/>
      <c r="AF303" s="60"/>
    </row>
    <row r="304" spans="2:32" s="77" customFormat="1" ht="46.5" customHeight="1">
      <c r="B304" s="449" t="s">
        <v>386</v>
      </c>
      <c r="C304" s="586" t="s">
        <v>908</v>
      </c>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8"/>
      <c r="AC304" s="463"/>
      <c r="AD304" s="464"/>
      <c r="AE304" s="465"/>
      <c r="AF304" s="60" t="s">
        <v>25</v>
      </c>
    </row>
    <row r="305" spans="1:32" s="77" customFormat="1" ht="46.5" customHeight="1">
      <c r="B305" s="450"/>
      <c r="C305" s="597"/>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9"/>
      <c r="AC305" s="495"/>
      <c r="AD305" s="496"/>
      <c r="AE305" s="497"/>
      <c r="AF305" s="60"/>
    </row>
    <row r="306" spans="1:32" s="77" customFormat="1" ht="30" customHeight="1">
      <c r="B306" s="449" t="s">
        <v>387</v>
      </c>
      <c r="C306" s="451" t="s">
        <v>913</v>
      </c>
      <c r="D306" s="452"/>
      <c r="E306" s="452"/>
      <c r="F306" s="452"/>
      <c r="G306" s="452"/>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532"/>
      <c r="AD306" s="533"/>
      <c r="AE306" s="534"/>
      <c r="AF306" s="60" t="s">
        <v>26</v>
      </c>
    </row>
    <row r="307" spans="1:32" s="77" customFormat="1" ht="30" customHeight="1">
      <c r="B307" s="450"/>
      <c r="C307" s="454"/>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6"/>
      <c r="AC307" s="495"/>
      <c r="AD307" s="496"/>
      <c r="AE307" s="497"/>
      <c r="AF307" s="60"/>
    </row>
    <row r="308" spans="1:32" s="77" customFormat="1" ht="23.25" customHeight="1">
      <c r="B308" s="449" t="s">
        <v>388</v>
      </c>
      <c r="C308" s="451" t="s">
        <v>912</v>
      </c>
      <c r="D308" s="452"/>
      <c r="E308" s="452"/>
      <c r="F308" s="452"/>
      <c r="G308" s="452"/>
      <c r="H308" s="452"/>
      <c r="I308" s="452"/>
      <c r="J308" s="452"/>
      <c r="K308" s="452"/>
      <c r="L308" s="452"/>
      <c r="M308" s="452"/>
      <c r="N308" s="452"/>
      <c r="O308" s="452"/>
      <c r="P308" s="452"/>
      <c r="Q308" s="452"/>
      <c r="R308" s="452"/>
      <c r="S308" s="452"/>
      <c r="T308" s="452"/>
      <c r="U308" s="452"/>
      <c r="V308" s="452"/>
      <c r="W308" s="452"/>
      <c r="X308" s="452"/>
      <c r="Y308" s="452"/>
      <c r="Z308" s="452"/>
      <c r="AA308" s="452"/>
      <c r="AB308" s="453"/>
      <c r="AC308" s="532"/>
      <c r="AD308" s="533"/>
      <c r="AE308" s="534"/>
      <c r="AF308" s="60" t="s">
        <v>25</v>
      </c>
    </row>
    <row r="309" spans="1:32" s="77" customFormat="1" ht="23.25" customHeight="1">
      <c r="B309" s="450"/>
      <c r="C309" s="454"/>
      <c r="D309" s="455"/>
      <c r="E309" s="455"/>
      <c r="F309" s="455"/>
      <c r="G309" s="455"/>
      <c r="H309" s="455"/>
      <c r="I309" s="455"/>
      <c r="J309" s="455"/>
      <c r="K309" s="455"/>
      <c r="L309" s="455"/>
      <c r="M309" s="455"/>
      <c r="N309" s="455"/>
      <c r="O309" s="455"/>
      <c r="P309" s="455"/>
      <c r="Q309" s="455"/>
      <c r="R309" s="455"/>
      <c r="S309" s="455"/>
      <c r="T309" s="455"/>
      <c r="U309" s="455"/>
      <c r="V309" s="455"/>
      <c r="W309" s="455"/>
      <c r="X309" s="455"/>
      <c r="Y309" s="455"/>
      <c r="Z309" s="455"/>
      <c r="AA309" s="455"/>
      <c r="AB309" s="456"/>
      <c r="AC309" s="495"/>
      <c r="AD309" s="496"/>
      <c r="AE309" s="497"/>
      <c r="AF309" s="60"/>
    </row>
    <row r="310" spans="1:32" s="77" customFormat="1" ht="19.5" customHeight="1">
      <c r="B310" s="76"/>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76"/>
      <c r="AD310" s="76"/>
      <c r="AE310" s="76"/>
      <c r="AF310" s="60"/>
    </row>
    <row r="311" spans="1:32" s="23" customFormat="1" ht="19.5" customHeight="1">
      <c r="A311" s="27" t="s">
        <v>404</v>
      </c>
      <c r="B311" s="20"/>
      <c r="C311" s="21"/>
      <c r="D311" s="21"/>
      <c r="E311" s="21"/>
      <c r="F311" s="21"/>
      <c r="G311" s="21"/>
      <c r="H311" s="21"/>
      <c r="I311" s="21"/>
      <c r="J311" s="22"/>
      <c r="K311" s="22"/>
      <c r="L311" s="22"/>
      <c r="M311" s="22"/>
      <c r="N311" s="22"/>
      <c r="O311" s="22"/>
      <c r="P311" s="22"/>
      <c r="Q311" s="22"/>
      <c r="R311" s="22"/>
      <c r="S311" s="22"/>
      <c r="T311" s="22"/>
      <c r="U311" s="22"/>
      <c r="V311" s="22"/>
      <c r="W311" s="22"/>
      <c r="X311" s="22"/>
      <c r="Y311" s="22"/>
      <c r="Z311" s="22"/>
      <c r="AA311" s="22"/>
      <c r="AB311" s="22"/>
      <c r="AC311" s="36"/>
      <c r="AD311" s="36"/>
      <c r="AE311" s="36"/>
      <c r="AF311" s="46"/>
    </row>
    <row r="312" spans="1:32" s="22" customFormat="1" ht="18" customHeight="1">
      <c r="A312" s="76"/>
      <c r="B312" s="449" t="s">
        <v>184</v>
      </c>
      <c r="C312" s="451" t="s">
        <v>346</v>
      </c>
      <c r="D312" s="452"/>
      <c r="E312" s="452"/>
      <c r="F312" s="452"/>
      <c r="G312" s="452"/>
      <c r="H312" s="452"/>
      <c r="I312" s="452"/>
      <c r="J312" s="452"/>
      <c r="K312" s="452"/>
      <c r="L312" s="452"/>
      <c r="M312" s="452"/>
      <c r="N312" s="452"/>
      <c r="O312" s="452"/>
      <c r="P312" s="452"/>
      <c r="Q312" s="452"/>
      <c r="R312" s="452"/>
      <c r="S312" s="452"/>
      <c r="T312" s="452"/>
      <c r="U312" s="452"/>
      <c r="V312" s="452"/>
      <c r="W312" s="452"/>
      <c r="X312" s="452"/>
      <c r="Y312" s="452"/>
      <c r="Z312" s="452"/>
      <c r="AA312" s="452"/>
      <c r="AB312" s="453"/>
      <c r="AC312" s="463"/>
      <c r="AD312" s="464"/>
      <c r="AE312" s="465"/>
      <c r="AF312" s="59"/>
    </row>
    <row r="313" spans="1:32" s="77" customFormat="1" ht="18" customHeight="1">
      <c r="A313" s="76"/>
      <c r="B313" s="450"/>
      <c r="C313" s="454"/>
      <c r="D313" s="455"/>
      <c r="E313" s="455"/>
      <c r="F313" s="455"/>
      <c r="G313" s="455"/>
      <c r="H313" s="455"/>
      <c r="I313" s="455"/>
      <c r="J313" s="455"/>
      <c r="K313" s="455"/>
      <c r="L313" s="455"/>
      <c r="M313" s="455"/>
      <c r="N313" s="455"/>
      <c r="O313" s="455"/>
      <c r="P313" s="455"/>
      <c r="Q313" s="455"/>
      <c r="R313" s="455"/>
      <c r="S313" s="455"/>
      <c r="T313" s="455"/>
      <c r="U313" s="455"/>
      <c r="V313" s="455"/>
      <c r="W313" s="455"/>
      <c r="X313" s="455"/>
      <c r="Y313" s="455"/>
      <c r="Z313" s="455"/>
      <c r="AA313" s="455"/>
      <c r="AB313" s="456"/>
      <c r="AC313" s="495"/>
      <c r="AD313" s="496"/>
      <c r="AE313" s="497"/>
      <c r="AF313" s="60" t="s">
        <v>243</v>
      </c>
    </row>
    <row r="314" spans="1:32" s="77" customFormat="1" ht="18" customHeight="1">
      <c r="A314" s="76"/>
      <c r="B314" s="449" t="s">
        <v>185</v>
      </c>
      <c r="C314" s="819" t="s">
        <v>809</v>
      </c>
      <c r="D314" s="820"/>
      <c r="E314" s="820"/>
      <c r="F314" s="820"/>
      <c r="G314" s="820"/>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463"/>
      <c r="AD314" s="464"/>
      <c r="AE314" s="465"/>
      <c r="AF314" s="60"/>
    </row>
    <row r="315" spans="1:32" s="77" customFormat="1" ht="18" customHeight="1">
      <c r="A315" s="76"/>
      <c r="B315" s="450"/>
      <c r="C315" s="822"/>
      <c r="D315" s="823"/>
      <c r="E315" s="823"/>
      <c r="F315" s="823"/>
      <c r="G315" s="823"/>
      <c r="H315" s="823"/>
      <c r="I315" s="823"/>
      <c r="J315" s="823"/>
      <c r="K315" s="823"/>
      <c r="L315" s="823"/>
      <c r="M315" s="823"/>
      <c r="N315" s="823"/>
      <c r="O315" s="823"/>
      <c r="P315" s="823"/>
      <c r="Q315" s="823"/>
      <c r="R315" s="823"/>
      <c r="S315" s="823"/>
      <c r="T315" s="823"/>
      <c r="U315" s="823"/>
      <c r="V315" s="823"/>
      <c r="W315" s="823"/>
      <c r="X315" s="823"/>
      <c r="Y315" s="823"/>
      <c r="Z315" s="823"/>
      <c r="AA315" s="823"/>
      <c r="AB315" s="824"/>
      <c r="AC315" s="495"/>
      <c r="AD315" s="496"/>
      <c r="AE315" s="497"/>
      <c r="AF315" s="60" t="s">
        <v>244</v>
      </c>
    </row>
    <row r="316" spans="1:32" s="77" customFormat="1" ht="18" customHeight="1">
      <c r="A316" s="76"/>
      <c r="B316" s="449" t="s">
        <v>186</v>
      </c>
      <c r="C316" s="451" t="s">
        <v>347</v>
      </c>
      <c r="D316" s="452"/>
      <c r="E316" s="452"/>
      <c r="F316" s="452"/>
      <c r="G316" s="452"/>
      <c r="H316" s="452"/>
      <c r="I316" s="452"/>
      <c r="J316" s="452"/>
      <c r="K316" s="452"/>
      <c r="L316" s="452"/>
      <c r="M316" s="452"/>
      <c r="N316" s="452"/>
      <c r="O316" s="452"/>
      <c r="P316" s="452"/>
      <c r="Q316" s="452"/>
      <c r="R316" s="452"/>
      <c r="S316" s="452"/>
      <c r="T316" s="452"/>
      <c r="U316" s="452"/>
      <c r="V316" s="452"/>
      <c r="W316" s="452"/>
      <c r="X316" s="452"/>
      <c r="Y316" s="452"/>
      <c r="Z316" s="452"/>
      <c r="AA316" s="452"/>
      <c r="AB316" s="453"/>
      <c r="AC316" s="463"/>
      <c r="AD316" s="464"/>
      <c r="AE316" s="465"/>
      <c r="AF316" s="60"/>
    </row>
    <row r="317" spans="1:32" s="23" customFormat="1" ht="18" customHeight="1">
      <c r="A317" s="76"/>
      <c r="B317" s="450"/>
      <c r="C317" s="454"/>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5"/>
      <c r="AA317" s="455"/>
      <c r="AB317" s="456"/>
      <c r="AC317" s="495"/>
      <c r="AD317" s="496"/>
      <c r="AE317" s="497"/>
      <c r="AF317" s="46"/>
    </row>
    <row r="318" spans="1:32" s="22" customFormat="1" ht="22.5" customHeight="1">
      <c r="A318" s="76"/>
      <c r="B318" s="449" t="s">
        <v>187</v>
      </c>
      <c r="C318" s="451" t="s">
        <v>348</v>
      </c>
      <c r="D318" s="452"/>
      <c r="E318" s="452"/>
      <c r="F318" s="452"/>
      <c r="G318" s="452"/>
      <c r="H318" s="452"/>
      <c r="I318" s="452"/>
      <c r="J318" s="452"/>
      <c r="K318" s="452"/>
      <c r="L318" s="452"/>
      <c r="M318" s="452"/>
      <c r="N318" s="452"/>
      <c r="O318" s="452"/>
      <c r="P318" s="452"/>
      <c r="Q318" s="452"/>
      <c r="R318" s="452"/>
      <c r="S318" s="452"/>
      <c r="T318" s="452"/>
      <c r="U318" s="452"/>
      <c r="V318" s="452"/>
      <c r="W318" s="452"/>
      <c r="X318" s="452"/>
      <c r="Y318" s="452"/>
      <c r="Z318" s="452"/>
      <c r="AA318" s="452"/>
      <c r="AB318" s="453"/>
      <c r="AC318" s="463"/>
      <c r="AD318" s="464"/>
      <c r="AE318" s="465"/>
      <c r="AF318" s="59"/>
    </row>
    <row r="319" spans="1:32" s="77" customFormat="1" ht="22.5" customHeight="1">
      <c r="A319" s="76"/>
      <c r="B319" s="450"/>
      <c r="C319" s="454"/>
      <c r="D319" s="455"/>
      <c r="E319" s="455"/>
      <c r="F319" s="455"/>
      <c r="G319" s="455"/>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95"/>
      <c r="AD319" s="496"/>
      <c r="AE319" s="497"/>
      <c r="AF319" s="60" t="s">
        <v>245</v>
      </c>
    </row>
    <row r="320" spans="1:32" s="77" customFormat="1" ht="22.5" customHeight="1">
      <c r="B320" s="449" t="s">
        <v>188</v>
      </c>
      <c r="C320" s="451" t="s">
        <v>349</v>
      </c>
      <c r="D320" s="452"/>
      <c r="E320" s="452"/>
      <c r="F320" s="452"/>
      <c r="G320" s="452"/>
      <c r="H320" s="452"/>
      <c r="I320" s="452"/>
      <c r="J320" s="452"/>
      <c r="K320" s="452"/>
      <c r="L320" s="452"/>
      <c r="M320" s="452"/>
      <c r="N320" s="452"/>
      <c r="O320" s="452"/>
      <c r="P320" s="452"/>
      <c r="Q320" s="452"/>
      <c r="R320" s="452"/>
      <c r="S320" s="452"/>
      <c r="T320" s="452"/>
      <c r="U320" s="452"/>
      <c r="V320" s="452"/>
      <c r="W320" s="452"/>
      <c r="X320" s="452"/>
      <c r="Y320" s="452"/>
      <c r="Z320" s="452"/>
      <c r="AA320" s="452"/>
      <c r="AB320" s="453"/>
      <c r="AC320" s="463"/>
      <c r="AD320" s="464"/>
      <c r="AE320" s="465"/>
      <c r="AF320" s="60"/>
    </row>
    <row r="321" spans="1:32" s="77" customFormat="1" ht="22.5" customHeight="1">
      <c r="B321" s="450"/>
      <c r="C321" s="454"/>
      <c r="D321" s="455"/>
      <c r="E321" s="455"/>
      <c r="F321" s="455"/>
      <c r="G321" s="455"/>
      <c r="H321" s="455"/>
      <c r="I321" s="455"/>
      <c r="J321" s="455"/>
      <c r="K321" s="455"/>
      <c r="L321" s="455"/>
      <c r="M321" s="455"/>
      <c r="N321" s="455"/>
      <c r="O321" s="455"/>
      <c r="P321" s="455"/>
      <c r="Q321" s="455"/>
      <c r="R321" s="455"/>
      <c r="S321" s="455"/>
      <c r="T321" s="455"/>
      <c r="U321" s="455"/>
      <c r="V321" s="455"/>
      <c r="W321" s="455"/>
      <c r="X321" s="455"/>
      <c r="Y321" s="455"/>
      <c r="Z321" s="455"/>
      <c r="AA321" s="455"/>
      <c r="AB321" s="456"/>
      <c r="AC321" s="495"/>
      <c r="AD321" s="496"/>
      <c r="AE321" s="497"/>
      <c r="AF321" s="60" t="s">
        <v>0</v>
      </c>
    </row>
    <row r="322" spans="1:32" s="77" customFormat="1" ht="22.5" customHeight="1">
      <c r="B322" s="449" t="s">
        <v>189</v>
      </c>
      <c r="C322" s="451" t="s">
        <v>517</v>
      </c>
      <c r="D322" s="452"/>
      <c r="E322" s="452"/>
      <c r="F322" s="452"/>
      <c r="G322" s="452"/>
      <c r="H322" s="452"/>
      <c r="I322" s="452"/>
      <c r="J322" s="452"/>
      <c r="K322" s="452"/>
      <c r="L322" s="452"/>
      <c r="M322" s="452"/>
      <c r="N322" s="452"/>
      <c r="O322" s="452"/>
      <c r="P322" s="452"/>
      <c r="Q322" s="452"/>
      <c r="R322" s="452"/>
      <c r="S322" s="452"/>
      <c r="T322" s="452"/>
      <c r="U322" s="452"/>
      <c r="V322" s="452"/>
      <c r="W322" s="452"/>
      <c r="X322" s="452"/>
      <c r="Y322" s="452"/>
      <c r="Z322" s="452"/>
      <c r="AA322" s="452"/>
      <c r="AB322" s="453"/>
      <c r="AC322" s="463"/>
      <c r="AD322" s="464"/>
      <c r="AE322" s="465"/>
      <c r="AF322" s="60"/>
    </row>
    <row r="323" spans="1:32" s="77" customFormat="1" ht="22.5" customHeight="1">
      <c r="B323" s="450"/>
      <c r="C323" s="454"/>
      <c r="D323" s="455"/>
      <c r="E323" s="455"/>
      <c r="F323" s="455"/>
      <c r="G323" s="455"/>
      <c r="H323" s="455"/>
      <c r="I323" s="455"/>
      <c r="J323" s="455"/>
      <c r="K323" s="455"/>
      <c r="L323" s="455"/>
      <c r="M323" s="455"/>
      <c r="N323" s="455"/>
      <c r="O323" s="455"/>
      <c r="P323" s="455"/>
      <c r="Q323" s="455"/>
      <c r="R323" s="455"/>
      <c r="S323" s="455"/>
      <c r="T323" s="455"/>
      <c r="U323" s="455"/>
      <c r="V323" s="455"/>
      <c r="W323" s="455"/>
      <c r="X323" s="455"/>
      <c r="Y323" s="455"/>
      <c r="Z323" s="455"/>
      <c r="AA323" s="455"/>
      <c r="AB323" s="456"/>
      <c r="AC323" s="495"/>
      <c r="AD323" s="496"/>
      <c r="AE323" s="497"/>
      <c r="AF323" s="60" t="s">
        <v>1</v>
      </c>
    </row>
    <row r="324" spans="1:32" s="77" customFormat="1" ht="30" customHeight="1">
      <c r="A324" s="23"/>
      <c r="B324" s="124" t="s">
        <v>293</v>
      </c>
      <c r="C324" s="592" t="s">
        <v>350</v>
      </c>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4"/>
      <c r="AC324" s="535"/>
      <c r="AD324" s="536"/>
      <c r="AE324" s="537"/>
      <c r="AF324" s="60"/>
    </row>
    <row r="325" spans="1:32" s="23" customFormat="1" ht="45" customHeight="1">
      <c r="B325" s="124" t="s">
        <v>304</v>
      </c>
      <c r="C325" s="592" t="s">
        <v>425</v>
      </c>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4"/>
      <c r="AC325" s="535"/>
      <c r="AD325" s="536"/>
      <c r="AE325" s="537"/>
    </row>
    <row r="326" spans="1:32" s="22" customFormat="1" ht="90" customHeight="1">
      <c r="A326" s="143"/>
      <c r="B326" s="144" t="s">
        <v>306</v>
      </c>
      <c r="C326" s="592" t="s">
        <v>810</v>
      </c>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4"/>
      <c r="AC326" s="788"/>
      <c r="AD326" s="789"/>
      <c r="AE326" s="790"/>
    </row>
    <row r="327" spans="1:32" s="77" customFormat="1" ht="45" customHeight="1">
      <c r="A327" s="143"/>
      <c r="B327" s="144" t="s">
        <v>307</v>
      </c>
      <c r="C327" s="592" t="s">
        <v>403</v>
      </c>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4"/>
      <c r="AC327" s="785"/>
      <c r="AD327" s="786"/>
      <c r="AE327" s="787"/>
      <c r="AF327" s="60" t="s">
        <v>92</v>
      </c>
    </row>
    <row r="328" spans="1:32" s="77" customFormat="1" ht="45" customHeight="1">
      <c r="A328" s="143"/>
      <c r="B328" s="144" t="s">
        <v>308</v>
      </c>
      <c r="C328" s="592" t="s">
        <v>407</v>
      </c>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4"/>
      <c r="AC328" s="785"/>
      <c r="AD328" s="786"/>
      <c r="AE328" s="787"/>
    </row>
    <row r="329" spans="1:32" s="77" customFormat="1" ht="18" customHeight="1">
      <c r="A329" s="23"/>
      <c r="B329" s="7"/>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203"/>
      <c r="AD329" s="203"/>
      <c r="AE329" s="203"/>
    </row>
    <row r="330" spans="1:32" s="77" customFormat="1" ht="18.75" customHeight="1">
      <c r="A330" s="27" t="s">
        <v>405</v>
      </c>
      <c r="B330" s="20"/>
      <c r="C330" s="21"/>
      <c r="D330" s="21"/>
      <c r="E330" s="21"/>
      <c r="F330" s="21"/>
      <c r="G330" s="21"/>
      <c r="H330" s="21"/>
      <c r="I330" s="21"/>
      <c r="J330" s="22"/>
      <c r="K330" s="22"/>
      <c r="L330" s="22"/>
      <c r="M330" s="22"/>
      <c r="N330" s="22"/>
      <c r="O330" s="22"/>
      <c r="P330" s="22"/>
      <c r="Q330" s="22"/>
      <c r="R330" s="22"/>
      <c r="S330" s="22"/>
      <c r="T330" s="22"/>
      <c r="U330" s="22"/>
      <c r="V330" s="22"/>
      <c r="W330" s="22"/>
      <c r="X330" s="22"/>
      <c r="Y330" s="22"/>
      <c r="Z330" s="22"/>
      <c r="AA330" s="22"/>
      <c r="AB330" s="22"/>
      <c r="AC330" s="36"/>
      <c r="AD330" s="36"/>
      <c r="AE330" s="36"/>
    </row>
    <row r="331" spans="1:32" s="23" customFormat="1" ht="18.75" customHeight="1">
      <c r="A331" s="77"/>
      <c r="B331" s="449" t="s">
        <v>184</v>
      </c>
      <c r="C331" s="451" t="s">
        <v>518</v>
      </c>
      <c r="D331" s="452"/>
      <c r="E331" s="452"/>
      <c r="F331" s="452"/>
      <c r="G331" s="452"/>
      <c r="H331" s="452"/>
      <c r="I331" s="452"/>
      <c r="J331" s="452"/>
      <c r="K331" s="452"/>
      <c r="L331" s="452"/>
      <c r="M331" s="452"/>
      <c r="N331" s="452"/>
      <c r="O331" s="452"/>
      <c r="P331" s="452"/>
      <c r="Q331" s="452"/>
      <c r="R331" s="452"/>
      <c r="S331" s="452"/>
      <c r="T331" s="452"/>
      <c r="U331" s="452"/>
      <c r="V331" s="452"/>
      <c r="W331" s="452"/>
      <c r="X331" s="452"/>
      <c r="Y331" s="452"/>
      <c r="Z331" s="452"/>
      <c r="AA331" s="452"/>
      <c r="AB331" s="453"/>
      <c r="AC331" s="463"/>
      <c r="AD331" s="464"/>
      <c r="AE331" s="465"/>
      <c r="AF331" s="46"/>
    </row>
    <row r="332" spans="1:32" s="22" customFormat="1" ht="18.75" customHeight="1">
      <c r="A332" s="77"/>
      <c r="B332" s="450"/>
      <c r="C332" s="454"/>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6"/>
      <c r="AC332" s="495"/>
      <c r="AD332" s="496"/>
      <c r="AE332" s="497"/>
      <c r="AF332" s="59"/>
    </row>
    <row r="333" spans="1:32" s="77" customFormat="1" ht="15" customHeight="1">
      <c r="B333" s="449" t="s">
        <v>185</v>
      </c>
      <c r="C333" s="451" t="s">
        <v>146</v>
      </c>
      <c r="D333" s="452"/>
      <c r="E333" s="452"/>
      <c r="F333" s="452"/>
      <c r="G333" s="452"/>
      <c r="H333" s="452"/>
      <c r="I333" s="452"/>
      <c r="J333" s="452"/>
      <c r="K333" s="452"/>
      <c r="L333" s="452"/>
      <c r="M333" s="452"/>
      <c r="N333" s="452"/>
      <c r="O333" s="452"/>
      <c r="P333" s="452"/>
      <c r="Q333" s="452"/>
      <c r="R333" s="452"/>
      <c r="S333" s="452"/>
      <c r="T333" s="452"/>
      <c r="U333" s="452"/>
      <c r="V333" s="452"/>
      <c r="W333" s="452"/>
      <c r="X333" s="452"/>
      <c r="Y333" s="452"/>
      <c r="Z333" s="452"/>
      <c r="AA333" s="452"/>
      <c r="AB333" s="453"/>
      <c r="AC333" s="463"/>
      <c r="AD333" s="464"/>
      <c r="AE333" s="465"/>
      <c r="AF333" s="60" t="s">
        <v>5</v>
      </c>
    </row>
    <row r="334" spans="1:32" s="77" customFormat="1" ht="15" customHeight="1">
      <c r="B334" s="450"/>
      <c r="C334" s="454"/>
      <c r="D334" s="455"/>
      <c r="E334" s="455"/>
      <c r="F334" s="455"/>
      <c r="G334" s="455"/>
      <c r="H334" s="455"/>
      <c r="I334" s="455"/>
      <c r="J334" s="455"/>
      <c r="K334" s="455"/>
      <c r="L334" s="455"/>
      <c r="M334" s="455"/>
      <c r="N334" s="455"/>
      <c r="O334" s="455"/>
      <c r="P334" s="455"/>
      <c r="Q334" s="455"/>
      <c r="R334" s="455"/>
      <c r="S334" s="455"/>
      <c r="T334" s="455"/>
      <c r="U334" s="455"/>
      <c r="V334" s="455"/>
      <c r="W334" s="455"/>
      <c r="X334" s="455"/>
      <c r="Y334" s="455"/>
      <c r="Z334" s="455"/>
      <c r="AA334" s="455"/>
      <c r="AB334" s="456"/>
      <c r="AC334" s="495"/>
      <c r="AD334" s="496"/>
      <c r="AE334" s="497"/>
      <c r="AF334" s="60"/>
    </row>
    <row r="335" spans="1:32" s="77" customFormat="1" ht="1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36"/>
      <c r="AD335" s="36"/>
      <c r="AE335" s="36"/>
      <c r="AF335" s="60" t="s">
        <v>6</v>
      </c>
    </row>
    <row r="336" spans="1:32" s="77" customFormat="1" ht="19.5" customHeight="1">
      <c r="A336" s="27" t="s">
        <v>406</v>
      </c>
      <c r="B336" s="20"/>
      <c r="C336" s="21"/>
      <c r="D336" s="21"/>
      <c r="E336" s="21"/>
      <c r="F336" s="21"/>
      <c r="G336" s="21"/>
      <c r="H336" s="21"/>
      <c r="I336" s="21"/>
      <c r="J336" s="22"/>
      <c r="K336" s="22"/>
      <c r="L336" s="22"/>
      <c r="M336" s="22"/>
      <c r="N336" s="22"/>
      <c r="O336" s="22"/>
      <c r="P336" s="22"/>
      <c r="Q336" s="22"/>
      <c r="R336" s="22"/>
      <c r="S336" s="22"/>
      <c r="T336" s="22"/>
      <c r="U336" s="22"/>
      <c r="V336" s="22"/>
      <c r="W336" s="22"/>
      <c r="X336" s="22"/>
      <c r="Y336" s="22"/>
      <c r="Z336" s="22"/>
      <c r="AA336" s="22"/>
      <c r="AB336" s="22"/>
      <c r="AC336" s="36"/>
      <c r="AD336" s="36"/>
      <c r="AE336" s="36"/>
      <c r="AF336" s="60"/>
    </row>
    <row r="337" spans="1:32" s="23" customFormat="1" ht="15" customHeight="1">
      <c r="A337" s="77"/>
      <c r="B337" s="449" t="s">
        <v>184</v>
      </c>
      <c r="C337" s="451" t="s">
        <v>143</v>
      </c>
      <c r="D337" s="452"/>
      <c r="E337" s="452"/>
      <c r="F337" s="452"/>
      <c r="G337" s="452"/>
      <c r="H337" s="452"/>
      <c r="I337" s="452"/>
      <c r="J337" s="452"/>
      <c r="K337" s="452"/>
      <c r="L337" s="452"/>
      <c r="M337" s="452"/>
      <c r="N337" s="452"/>
      <c r="O337" s="452"/>
      <c r="P337" s="452"/>
      <c r="Q337" s="452"/>
      <c r="R337" s="452"/>
      <c r="S337" s="452"/>
      <c r="T337" s="452"/>
      <c r="U337" s="452"/>
      <c r="V337" s="452"/>
      <c r="W337" s="452"/>
      <c r="X337" s="452"/>
      <c r="Y337" s="452"/>
      <c r="Z337" s="452"/>
      <c r="AA337" s="452"/>
      <c r="AB337" s="453"/>
      <c r="AC337" s="463"/>
      <c r="AD337" s="464"/>
      <c r="AE337" s="465"/>
      <c r="AF337" s="46"/>
    </row>
    <row r="338" spans="1:32" s="10" customFormat="1" ht="15" customHeight="1">
      <c r="A338" s="77"/>
      <c r="B338" s="450"/>
      <c r="C338" s="454"/>
      <c r="D338" s="455"/>
      <c r="E338" s="455"/>
      <c r="F338" s="455"/>
      <c r="G338" s="455"/>
      <c r="H338" s="455"/>
      <c r="I338" s="455"/>
      <c r="J338" s="455"/>
      <c r="K338" s="455"/>
      <c r="L338" s="455"/>
      <c r="M338" s="455"/>
      <c r="N338" s="455"/>
      <c r="O338" s="455"/>
      <c r="P338" s="455"/>
      <c r="Q338" s="455"/>
      <c r="R338" s="455"/>
      <c r="S338" s="455"/>
      <c r="T338" s="455"/>
      <c r="U338" s="455"/>
      <c r="V338" s="455"/>
      <c r="W338" s="455"/>
      <c r="X338" s="455"/>
      <c r="Y338" s="455"/>
      <c r="Z338" s="455"/>
      <c r="AA338" s="455"/>
      <c r="AB338" s="456"/>
      <c r="AC338" s="495"/>
      <c r="AD338" s="496"/>
      <c r="AE338" s="497"/>
    </row>
    <row r="339" spans="1:32" s="10" customFormat="1" ht="18.75" customHeight="1">
      <c r="A339" s="77"/>
      <c r="B339" s="449" t="s">
        <v>185</v>
      </c>
      <c r="C339" s="451" t="s">
        <v>144</v>
      </c>
      <c r="D339" s="452"/>
      <c r="E339" s="452"/>
      <c r="F339" s="452"/>
      <c r="G339" s="452"/>
      <c r="H339" s="452"/>
      <c r="I339" s="452"/>
      <c r="J339" s="452"/>
      <c r="K339" s="452"/>
      <c r="L339" s="452"/>
      <c r="M339" s="452"/>
      <c r="N339" s="452"/>
      <c r="O339" s="452"/>
      <c r="P339" s="452"/>
      <c r="Q339" s="452"/>
      <c r="R339" s="452"/>
      <c r="S339" s="452"/>
      <c r="T339" s="452"/>
      <c r="U339" s="452"/>
      <c r="V339" s="452"/>
      <c r="W339" s="452"/>
      <c r="X339" s="452"/>
      <c r="Y339" s="452"/>
      <c r="Z339" s="452"/>
      <c r="AA339" s="452"/>
      <c r="AB339" s="453"/>
      <c r="AC339" s="463"/>
      <c r="AD339" s="464"/>
      <c r="AE339" s="465"/>
      <c r="AF339" s="60" t="s">
        <v>91</v>
      </c>
    </row>
    <row r="340" spans="1:32" s="10" customFormat="1" ht="18.75" customHeight="1">
      <c r="A340" s="77"/>
      <c r="B340" s="450"/>
      <c r="C340" s="454"/>
      <c r="D340" s="455"/>
      <c r="E340" s="455"/>
      <c r="F340" s="455"/>
      <c r="G340" s="455"/>
      <c r="H340" s="455"/>
      <c r="I340" s="455"/>
      <c r="J340" s="455"/>
      <c r="K340" s="455"/>
      <c r="L340" s="455"/>
      <c r="M340" s="455"/>
      <c r="N340" s="455"/>
      <c r="O340" s="455"/>
      <c r="P340" s="455"/>
      <c r="Q340" s="455"/>
      <c r="R340" s="455"/>
      <c r="S340" s="455"/>
      <c r="T340" s="455"/>
      <c r="U340" s="455"/>
      <c r="V340" s="455"/>
      <c r="W340" s="455"/>
      <c r="X340" s="455"/>
      <c r="Y340" s="455"/>
      <c r="Z340" s="455"/>
      <c r="AA340" s="455"/>
      <c r="AB340" s="456"/>
      <c r="AC340" s="495"/>
      <c r="AD340" s="496"/>
      <c r="AE340" s="497"/>
    </row>
    <row r="341" spans="1:32" s="10" customFormat="1" ht="18.75" customHeight="1">
      <c r="A341" s="77"/>
      <c r="B341" s="449" t="s">
        <v>186</v>
      </c>
      <c r="C341" s="451" t="s">
        <v>145</v>
      </c>
      <c r="D341" s="452"/>
      <c r="E341" s="452"/>
      <c r="F341" s="452"/>
      <c r="G341" s="452"/>
      <c r="H341" s="452"/>
      <c r="I341" s="452"/>
      <c r="J341" s="452"/>
      <c r="K341" s="452"/>
      <c r="L341" s="452"/>
      <c r="M341" s="452"/>
      <c r="N341" s="452"/>
      <c r="O341" s="452"/>
      <c r="P341" s="452"/>
      <c r="Q341" s="452"/>
      <c r="R341" s="452"/>
      <c r="S341" s="452"/>
      <c r="T341" s="452"/>
      <c r="U341" s="452"/>
      <c r="V341" s="452"/>
      <c r="W341" s="452"/>
      <c r="X341" s="452"/>
      <c r="Y341" s="452"/>
      <c r="Z341" s="452"/>
      <c r="AA341" s="452"/>
      <c r="AB341" s="453"/>
      <c r="AC341" s="463"/>
      <c r="AD341" s="464"/>
      <c r="AE341" s="465"/>
    </row>
    <row r="342" spans="1:32" s="10" customFormat="1" ht="18.75" customHeight="1">
      <c r="A342" s="77"/>
      <c r="B342" s="450"/>
      <c r="C342" s="454"/>
      <c r="D342" s="455"/>
      <c r="E342" s="455"/>
      <c r="F342" s="455"/>
      <c r="G342" s="455"/>
      <c r="H342" s="455"/>
      <c r="I342" s="455"/>
      <c r="J342" s="455"/>
      <c r="K342" s="455"/>
      <c r="L342" s="455"/>
      <c r="M342" s="455"/>
      <c r="N342" s="455"/>
      <c r="O342" s="455"/>
      <c r="P342" s="455"/>
      <c r="Q342" s="455"/>
      <c r="R342" s="455"/>
      <c r="S342" s="455"/>
      <c r="T342" s="455"/>
      <c r="U342" s="455"/>
      <c r="V342" s="455"/>
      <c r="W342" s="455"/>
      <c r="X342" s="455"/>
      <c r="Y342" s="455"/>
      <c r="Z342" s="455"/>
      <c r="AA342" s="455"/>
      <c r="AB342" s="456"/>
      <c r="AC342" s="495"/>
      <c r="AD342" s="496"/>
      <c r="AE342" s="497"/>
    </row>
    <row r="343" spans="1:32" s="10" customFormat="1" ht="12"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36"/>
      <c r="Z343" s="36"/>
      <c r="AA343" s="36"/>
      <c r="AB343" s="23"/>
      <c r="AC343" s="23"/>
      <c r="AD343" s="23"/>
      <c r="AE343" s="23"/>
    </row>
    <row r="344" spans="1:32" s="10" customFormat="1" ht="19.5" customHeight="1">
      <c r="A344" s="27" t="s">
        <v>411</v>
      </c>
      <c r="B344" s="20"/>
      <c r="C344" s="21"/>
      <c r="D344" s="21"/>
      <c r="E344" s="21"/>
      <c r="F344" s="21"/>
      <c r="G344" s="21"/>
      <c r="H344" s="21"/>
      <c r="I344" s="21"/>
      <c r="J344" s="22"/>
      <c r="K344" s="22"/>
      <c r="L344" s="22"/>
      <c r="M344" s="22"/>
      <c r="N344" s="22"/>
      <c r="O344" s="22"/>
      <c r="P344" s="22"/>
      <c r="Q344" s="22"/>
      <c r="R344" s="22"/>
      <c r="S344" s="22"/>
      <c r="T344" s="22"/>
      <c r="U344" s="22"/>
      <c r="V344" s="22"/>
      <c r="W344" s="22"/>
      <c r="X344" s="22"/>
      <c r="Y344" s="36"/>
      <c r="Z344" s="36"/>
      <c r="AA344" s="36"/>
      <c r="AB344" s="22"/>
      <c r="AC344" s="22"/>
      <c r="AD344" s="22"/>
      <c r="AE344" s="22"/>
    </row>
    <row r="345" spans="1:32" s="10" customFormat="1" ht="18" customHeight="1">
      <c r="A345" s="77"/>
      <c r="B345" s="449" t="s">
        <v>184</v>
      </c>
      <c r="C345" s="451" t="s">
        <v>270</v>
      </c>
      <c r="D345" s="452"/>
      <c r="E345" s="452"/>
      <c r="F345" s="452"/>
      <c r="G345" s="452"/>
      <c r="H345" s="452"/>
      <c r="I345" s="452"/>
      <c r="J345" s="452"/>
      <c r="K345" s="452"/>
      <c r="L345" s="452"/>
      <c r="M345" s="452"/>
      <c r="N345" s="452"/>
      <c r="O345" s="452"/>
      <c r="P345" s="452"/>
      <c r="Q345" s="452"/>
      <c r="R345" s="452"/>
      <c r="S345" s="452"/>
      <c r="T345" s="452"/>
      <c r="U345" s="452"/>
      <c r="V345" s="452"/>
      <c r="W345" s="452"/>
      <c r="X345" s="452"/>
      <c r="Y345" s="452"/>
      <c r="Z345" s="452"/>
      <c r="AA345" s="452"/>
      <c r="AB345" s="453"/>
      <c r="AC345" s="463"/>
      <c r="AD345" s="464"/>
      <c r="AE345" s="465"/>
    </row>
    <row r="346" spans="1:32" s="10" customFormat="1" ht="18" customHeight="1">
      <c r="A346" s="77"/>
      <c r="B346" s="450"/>
      <c r="C346" s="454"/>
      <c r="D346" s="455"/>
      <c r="E346" s="455"/>
      <c r="F346" s="455"/>
      <c r="G346" s="455"/>
      <c r="H346" s="455"/>
      <c r="I346" s="455"/>
      <c r="J346" s="455"/>
      <c r="K346" s="455"/>
      <c r="L346" s="455"/>
      <c r="M346" s="455"/>
      <c r="N346" s="455"/>
      <c r="O346" s="455"/>
      <c r="P346" s="455"/>
      <c r="Q346" s="455"/>
      <c r="R346" s="455"/>
      <c r="S346" s="455"/>
      <c r="T346" s="455"/>
      <c r="U346" s="455"/>
      <c r="V346" s="455"/>
      <c r="W346" s="455"/>
      <c r="X346" s="455"/>
      <c r="Y346" s="455"/>
      <c r="Z346" s="455"/>
      <c r="AA346" s="455"/>
      <c r="AB346" s="456"/>
      <c r="AC346" s="495"/>
      <c r="AD346" s="496"/>
      <c r="AE346" s="497"/>
    </row>
    <row r="347" spans="1:32" s="10" customFormat="1" ht="18" customHeight="1">
      <c r="A347" s="77"/>
      <c r="B347" s="449" t="s">
        <v>185</v>
      </c>
      <c r="C347" s="451" t="s">
        <v>396</v>
      </c>
      <c r="D347" s="452"/>
      <c r="E347" s="452"/>
      <c r="F347" s="452"/>
      <c r="G347" s="452"/>
      <c r="H347" s="452"/>
      <c r="I347" s="452"/>
      <c r="J347" s="452"/>
      <c r="K347" s="452"/>
      <c r="L347" s="452"/>
      <c r="M347" s="452"/>
      <c r="N347" s="452"/>
      <c r="O347" s="452"/>
      <c r="P347" s="452"/>
      <c r="Q347" s="452"/>
      <c r="R347" s="452"/>
      <c r="S347" s="452"/>
      <c r="T347" s="452"/>
      <c r="U347" s="452"/>
      <c r="V347" s="452"/>
      <c r="W347" s="452"/>
      <c r="X347" s="452"/>
      <c r="Y347" s="452"/>
      <c r="Z347" s="452"/>
      <c r="AA347" s="452"/>
      <c r="AB347" s="452"/>
      <c r="AC347" s="463"/>
      <c r="AD347" s="464"/>
      <c r="AE347" s="465"/>
    </row>
    <row r="348" spans="1:32" s="10" customFormat="1" ht="18" customHeight="1">
      <c r="A348" s="77"/>
      <c r="B348" s="450"/>
      <c r="C348" s="454"/>
      <c r="D348" s="455"/>
      <c r="E348" s="455"/>
      <c r="F348" s="455"/>
      <c r="G348" s="455"/>
      <c r="H348" s="455"/>
      <c r="I348" s="455"/>
      <c r="J348" s="455"/>
      <c r="K348" s="455"/>
      <c r="L348" s="455"/>
      <c r="M348" s="455"/>
      <c r="N348" s="455"/>
      <c r="O348" s="455"/>
      <c r="P348" s="455"/>
      <c r="Q348" s="455"/>
      <c r="R348" s="455"/>
      <c r="S348" s="455"/>
      <c r="T348" s="455"/>
      <c r="U348" s="455"/>
      <c r="V348" s="455"/>
      <c r="W348" s="455"/>
      <c r="X348" s="455"/>
      <c r="Y348" s="455"/>
      <c r="Z348" s="455"/>
      <c r="AA348" s="455"/>
      <c r="AB348" s="455"/>
      <c r="AC348" s="495"/>
      <c r="AD348" s="496"/>
      <c r="AE348" s="497"/>
    </row>
    <row r="349" spans="1:32" s="10" customFormat="1" ht="12" customHeight="1">
      <c r="A349" s="23"/>
      <c r="B349" s="7"/>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203"/>
      <c r="AD349" s="203"/>
      <c r="AE349" s="203"/>
    </row>
    <row r="350" spans="1:32" s="10" customFormat="1" ht="19.5" customHeight="1">
      <c r="A350" s="27" t="s">
        <v>412</v>
      </c>
      <c r="B350" s="20"/>
      <c r="C350" s="21"/>
      <c r="D350" s="21"/>
      <c r="E350" s="21"/>
      <c r="F350" s="21"/>
      <c r="G350" s="21"/>
      <c r="H350" s="21"/>
      <c r="I350" s="21"/>
      <c r="J350" s="22"/>
      <c r="K350" s="22"/>
      <c r="L350" s="22"/>
      <c r="M350" s="22"/>
      <c r="N350" s="22"/>
      <c r="O350" s="22"/>
      <c r="P350" s="22"/>
      <c r="Q350" s="22"/>
      <c r="R350" s="22"/>
      <c r="S350" s="22"/>
      <c r="T350" s="22"/>
      <c r="U350" s="22"/>
      <c r="V350" s="22"/>
      <c r="W350" s="22"/>
      <c r="X350" s="22"/>
      <c r="Y350" s="22"/>
      <c r="Z350" s="22"/>
      <c r="AA350" s="22"/>
      <c r="AB350" s="22"/>
      <c r="AC350" s="36"/>
      <c r="AD350" s="36"/>
      <c r="AE350" s="36"/>
    </row>
    <row r="351" spans="1:32" s="10" customFormat="1" ht="18" customHeight="1">
      <c r="A351" s="77"/>
      <c r="B351" s="449" t="s">
        <v>184</v>
      </c>
      <c r="C351" s="451" t="s">
        <v>519</v>
      </c>
      <c r="D351" s="452"/>
      <c r="E351" s="452"/>
      <c r="F351" s="452"/>
      <c r="G351" s="452"/>
      <c r="H351" s="452"/>
      <c r="I351" s="452"/>
      <c r="J351" s="452"/>
      <c r="K351" s="452"/>
      <c r="L351" s="452"/>
      <c r="M351" s="452"/>
      <c r="N351" s="452"/>
      <c r="O351" s="452"/>
      <c r="P351" s="452"/>
      <c r="Q351" s="452"/>
      <c r="R351" s="452"/>
      <c r="S351" s="452"/>
      <c r="T351" s="452"/>
      <c r="U351" s="452"/>
      <c r="V351" s="452"/>
      <c r="W351" s="452"/>
      <c r="X351" s="452"/>
      <c r="Y351" s="452"/>
      <c r="Z351" s="452"/>
      <c r="AA351" s="452"/>
      <c r="AB351" s="453"/>
      <c r="AC351" s="463"/>
      <c r="AD351" s="464"/>
      <c r="AE351" s="465"/>
    </row>
    <row r="352" spans="1:32" s="10" customFormat="1" ht="18" customHeight="1">
      <c r="A352" s="77"/>
      <c r="B352" s="450"/>
      <c r="C352" s="454"/>
      <c r="D352" s="455"/>
      <c r="E352" s="455"/>
      <c r="F352" s="455"/>
      <c r="G352" s="455"/>
      <c r="H352" s="455"/>
      <c r="I352" s="455"/>
      <c r="J352" s="455"/>
      <c r="K352" s="455"/>
      <c r="L352" s="455"/>
      <c r="M352" s="455"/>
      <c r="N352" s="455"/>
      <c r="O352" s="455"/>
      <c r="P352" s="455"/>
      <c r="Q352" s="455"/>
      <c r="R352" s="455"/>
      <c r="S352" s="455"/>
      <c r="T352" s="455"/>
      <c r="U352" s="455"/>
      <c r="V352" s="455"/>
      <c r="W352" s="455"/>
      <c r="X352" s="455"/>
      <c r="Y352" s="455"/>
      <c r="Z352" s="455"/>
      <c r="AA352" s="455"/>
      <c r="AB352" s="456"/>
      <c r="AC352" s="495"/>
      <c r="AD352" s="496"/>
      <c r="AE352" s="497"/>
    </row>
    <row r="353" spans="1:32" s="10" customFormat="1" ht="15" customHeight="1">
      <c r="A353" s="77"/>
      <c r="B353" s="449" t="s">
        <v>185</v>
      </c>
      <c r="C353" s="704" t="s">
        <v>140</v>
      </c>
      <c r="D353" s="616"/>
      <c r="E353" s="616"/>
      <c r="F353" s="616"/>
      <c r="G353" s="616"/>
      <c r="H353" s="616"/>
      <c r="I353" s="616"/>
      <c r="J353" s="616"/>
      <c r="K353" s="616"/>
      <c r="L353" s="616"/>
      <c r="M353" s="616"/>
      <c r="N353" s="616"/>
      <c r="O353" s="616"/>
      <c r="P353" s="616"/>
      <c r="Q353" s="616"/>
      <c r="R353" s="616"/>
      <c r="S353" s="616"/>
      <c r="T353" s="616"/>
      <c r="U353" s="616"/>
      <c r="V353" s="616"/>
      <c r="W353" s="616"/>
      <c r="X353" s="616"/>
      <c r="Y353" s="616"/>
      <c r="Z353" s="616"/>
      <c r="AA353" s="616"/>
      <c r="AB353" s="617"/>
      <c r="AC353" s="463"/>
      <c r="AD353" s="464"/>
      <c r="AE353" s="465"/>
    </row>
    <row r="354" spans="1:32" s="10" customFormat="1" ht="15" customHeight="1">
      <c r="A354" s="77"/>
      <c r="B354" s="450"/>
      <c r="C354" s="618"/>
      <c r="D354" s="619"/>
      <c r="E354" s="619"/>
      <c r="F354" s="619"/>
      <c r="G354" s="619"/>
      <c r="H354" s="619"/>
      <c r="I354" s="619"/>
      <c r="J354" s="619"/>
      <c r="K354" s="619"/>
      <c r="L354" s="619"/>
      <c r="M354" s="619"/>
      <c r="N354" s="619"/>
      <c r="O354" s="619"/>
      <c r="P354" s="619"/>
      <c r="Q354" s="619"/>
      <c r="R354" s="619"/>
      <c r="S354" s="619"/>
      <c r="T354" s="619"/>
      <c r="U354" s="619"/>
      <c r="V354" s="619"/>
      <c r="W354" s="619"/>
      <c r="X354" s="619"/>
      <c r="Y354" s="619"/>
      <c r="Z354" s="619"/>
      <c r="AA354" s="619"/>
      <c r="AB354" s="620"/>
      <c r="AC354" s="495"/>
      <c r="AD354" s="496"/>
      <c r="AE354" s="497"/>
    </row>
    <row r="355" spans="1:32" s="10" customFormat="1" ht="12" customHeight="1">
      <c r="A355" s="23"/>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203"/>
      <c r="AD355" s="203"/>
      <c r="AE355" s="203"/>
    </row>
    <row r="356" spans="1:32" s="10" customFormat="1" ht="19.5" customHeight="1">
      <c r="A356" s="27" t="s">
        <v>413</v>
      </c>
      <c r="B356" s="103"/>
      <c r="C356" s="7"/>
      <c r="D356" s="7"/>
      <c r="E356" s="7"/>
      <c r="F356" s="7"/>
      <c r="G356" s="7"/>
      <c r="H356" s="7"/>
      <c r="I356" s="7"/>
      <c r="Y356" s="42"/>
      <c r="Z356" s="42"/>
      <c r="AA356" s="42"/>
    </row>
    <row r="357" spans="1:32" s="22" customFormat="1" ht="18" customHeight="1">
      <c r="A357" s="7"/>
      <c r="B357" s="449" t="s">
        <v>184</v>
      </c>
      <c r="C357" s="451" t="s">
        <v>351</v>
      </c>
      <c r="D357" s="45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3"/>
      <c r="AC357" s="553"/>
      <c r="AD357" s="554"/>
      <c r="AE357" s="555"/>
      <c r="AF357" s="59"/>
    </row>
    <row r="358" spans="1:32" s="77" customFormat="1" ht="18" customHeight="1">
      <c r="A358" s="7"/>
      <c r="B358" s="500"/>
      <c r="C358" s="530"/>
      <c r="D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03"/>
      <c r="AA358" s="503"/>
      <c r="AB358" s="531"/>
      <c r="AC358" s="701"/>
      <c r="AD358" s="702"/>
      <c r="AE358" s="703"/>
      <c r="AF358" s="60" t="s">
        <v>13</v>
      </c>
    </row>
    <row r="359" spans="1:32" s="77" customFormat="1" ht="15" customHeight="1">
      <c r="A359" s="7"/>
      <c r="B359" s="500"/>
      <c r="C359" s="106"/>
      <c r="D359" s="82" t="s">
        <v>86</v>
      </c>
      <c r="E359" s="20"/>
      <c r="F359" s="20"/>
      <c r="G359" s="20"/>
      <c r="H359" s="20"/>
      <c r="I359" s="20"/>
      <c r="J359" s="82"/>
      <c r="K359" s="82"/>
      <c r="L359" s="82"/>
      <c r="M359" s="82"/>
      <c r="N359" s="82"/>
      <c r="O359" s="82"/>
      <c r="P359" s="82"/>
      <c r="Q359" s="82"/>
      <c r="R359" s="82"/>
      <c r="S359" s="82"/>
      <c r="T359" s="82"/>
      <c r="U359" s="82"/>
      <c r="V359" s="82"/>
      <c r="W359" s="82"/>
      <c r="X359" s="82"/>
      <c r="Y359" s="10"/>
      <c r="Z359" s="10"/>
      <c r="AA359" s="10"/>
      <c r="AB359" s="105"/>
      <c r="AC359" s="701"/>
      <c r="AD359" s="702"/>
      <c r="AE359" s="703"/>
      <c r="AF359" s="60" t="s">
        <v>14</v>
      </c>
    </row>
    <row r="360" spans="1:32" s="77" customFormat="1" ht="15" customHeight="1">
      <c r="A360" s="7"/>
      <c r="B360" s="500"/>
      <c r="C360" s="106"/>
      <c r="D360" s="82" t="s">
        <v>271</v>
      </c>
      <c r="E360" s="20"/>
      <c r="F360" s="20"/>
      <c r="G360" s="20"/>
      <c r="H360" s="20"/>
      <c r="I360" s="20"/>
      <c r="J360" s="82"/>
      <c r="K360" s="82"/>
      <c r="L360" s="82"/>
      <c r="M360" s="82"/>
      <c r="N360" s="82"/>
      <c r="O360" s="82"/>
      <c r="P360" s="82"/>
      <c r="Q360" s="82"/>
      <c r="R360" s="82"/>
      <c r="S360" s="82"/>
      <c r="T360" s="82"/>
      <c r="U360" s="82"/>
      <c r="V360" s="82"/>
      <c r="W360" s="82"/>
      <c r="X360" s="82"/>
      <c r="Y360" s="10"/>
      <c r="Z360" s="10"/>
      <c r="AA360" s="10"/>
      <c r="AB360" s="105"/>
      <c r="AC360" s="701"/>
      <c r="AD360" s="702"/>
      <c r="AE360" s="703"/>
      <c r="AF360" s="60" t="s">
        <v>5</v>
      </c>
    </row>
    <row r="361" spans="1:32" s="77" customFormat="1" ht="15" customHeight="1">
      <c r="A361" s="10"/>
      <c r="B361" s="500"/>
      <c r="C361" s="106"/>
      <c r="D361" s="82" t="s">
        <v>272</v>
      </c>
      <c r="E361" s="82"/>
      <c r="F361" s="82"/>
      <c r="G361" s="82"/>
      <c r="H361" s="82"/>
      <c r="I361" s="82"/>
      <c r="J361" s="82"/>
      <c r="K361" s="82"/>
      <c r="L361" s="82"/>
      <c r="M361" s="82"/>
      <c r="N361" s="82"/>
      <c r="O361" s="82"/>
      <c r="P361" s="82"/>
      <c r="Q361" s="82"/>
      <c r="R361" s="82"/>
      <c r="S361" s="82"/>
      <c r="T361" s="82"/>
      <c r="U361" s="82"/>
      <c r="V361" s="82"/>
      <c r="W361" s="82"/>
      <c r="X361" s="82"/>
      <c r="Y361" s="10"/>
      <c r="Z361" s="10"/>
      <c r="AA361" s="10"/>
      <c r="AB361" s="105"/>
      <c r="AC361" s="701"/>
      <c r="AD361" s="702"/>
      <c r="AE361" s="703"/>
      <c r="AF361" s="60"/>
    </row>
    <row r="362" spans="1:32" s="77" customFormat="1" ht="15" customHeight="1">
      <c r="A362" s="10"/>
      <c r="B362" s="500"/>
      <c r="C362" s="106"/>
      <c r="D362" s="82" t="s">
        <v>273</v>
      </c>
      <c r="E362" s="82"/>
      <c r="F362" s="82"/>
      <c r="G362" s="82"/>
      <c r="H362" s="82"/>
      <c r="I362" s="82"/>
      <c r="J362" s="82"/>
      <c r="K362" s="82"/>
      <c r="L362" s="82"/>
      <c r="M362" s="82"/>
      <c r="N362" s="82"/>
      <c r="O362" s="82"/>
      <c r="P362" s="82"/>
      <c r="Q362" s="82"/>
      <c r="R362" s="82"/>
      <c r="S362" s="82"/>
      <c r="T362" s="82"/>
      <c r="U362" s="82"/>
      <c r="V362" s="82"/>
      <c r="W362" s="82"/>
      <c r="X362" s="82"/>
      <c r="Y362" s="10"/>
      <c r="Z362" s="10"/>
      <c r="AA362" s="10"/>
      <c r="AB362" s="105"/>
      <c r="AC362" s="701"/>
      <c r="AD362" s="702"/>
      <c r="AE362" s="703"/>
      <c r="AF362" s="60" t="s">
        <v>117</v>
      </c>
    </row>
    <row r="363" spans="1:32" s="77" customFormat="1" ht="15" customHeight="1">
      <c r="A363" s="10"/>
      <c r="B363" s="500"/>
      <c r="C363" s="106"/>
      <c r="D363" s="82" t="s">
        <v>352</v>
      </c>
      <c r="E363" s="82"/>
      <c r="F363" s="82"/>
      <c r="G363" s="82"/>
      <c r="H363" s="82"/>
      <c r="I363" s="82"/>
      <c r="J363" s="82"/>
      <c r="K363" s="82"/>
      <c r="L363" s="82"/>
      <c r="M363" s="82"/>
      <c r="N363" s="82"/>
      <c r="O363" s="82"/>
      <c r="P363" s="82"/>
      <c r="Q363" s="82"/>
      <c r="R363" s="82"/>
      <c r="S363" s="82"/>
      <c r="T363" s="82"/>
      <c r="U363" s="82"/>
      <c r="V363" s="82"/>
      <c r="W363" s="82"/>
      <c r="X363" s="82"/>
      <c r="Y363" s="10"/>
      <c r="Z363" s="10"/>
      <c r="AA363" s="10"/>
      <c r="AB363" s="105"/>
      <c r="AC363" s="701"/>
      <c r="AD363" s="702"/>
      <c r="AE363" s="703"/>
      <c r="AF363" s="60"/>
    </row>
    <row r="364" spans="1:32" s="23" customFormat="1" ht="15" customHeight="1">
      <c r="A364" s="10"/>
      <c r="B364" s="500"/>
      <c r="C364" s="106"/>
      <c r="D364" s="82" t="s">
        <v>89</v>
      </c>
      <c r="E364" s="82"/>
      <c r="F364" s="82"/>
      <c r="G364" s="82"/>
      <c r="H364" s="82"/>
      <c r="I364" s="82"/>
      <c r="J364" s="82"/>
      <c r="K364" s="82"/>
      <c r="L364" s="82"/>
      <c r="M364" s="82"/>
      <c r="N364" s="82"/>
      <c r="O364" s="82"/>
      <c r="P364" s="82"/>
      <c r="Q364" s="82"/>
      <c r="R364" s="82"/>
      <c r="S364" s="82"/>
      <c r="T364" s="82"/>
      <c r="U364" s="82"/>
      <c r="V364" s="82"/>
      <c r="W364" s="82"/>
      <c r="X364" s="82"/>
      <c r="Y364" s="10"/>
      <c r="Z364" s="10"/>
      <c r="AA364" s="10"/>
      <c r="AB364" s="105"/>
      <c r="AC364" s="701"/>
      <c r="AD364" s="702"/>
      <c r="AE364" s="703"/>
      <c r="AF364" s="46"/>
    </row>
    <row r="365" spans="1:32" s="22" customFormat="1" ht="15" customHeight="1">
      <c r="A365" s="10"/>
      <c r="B365" s="500"/>
      <c r="C365" s="106"/>
      <c r="D365" s="82" t="s">
        <v>87</v>
      </c>
      <c r="E365" s="82"/>
      <c r="F365" s="82"/>
      <c r="G365" s="82"/>
      <c r="H365" s="82"/>
      <c r="I365" s="82"/>
      <c r="J365" s="82"/>
      <c r="K365" s="82"/>
      <c r="L365" s="82"/>
      <c r="M365" s="82"/>
      <c r="N365" s="82"/>
      <c r="O365" s="82"/>
      <c r="P365" s="82"/>
      <c r="Q365" s="82"/>
      <c r="R365" s="82"/>
      <c r="S365" s="82"/>
      <c r="T365" s="82"/>
      <c r="U365" s="82"/>
      <c r="V365" s="82"/>
      <c r="W365" s="82"/>
      <c r="X365" s="82"/>
      <c r="Y365" s="10"/>
      <c r="Z365" s="10"/>
      <c r="AA365" s="10"/>
      <c r="AB365" s="105"/>
      <c r="AC365" s="701"/>
      <c r="AD365" s="702"/>
      <c r="AE365" s="703"/>
      <c r="AF365" s="59"/>
    </row>
    <row r="366" spans="1:32" s="77" customFormat="1" ht="15" customHeight="1">
      <c r="A366" s="10"/>
      <c r="B366" s="500"/>
      <c r="C366" s="106"/>
      <c r="D366" s="82" t="s">
        <v>90</v>
      </c>
      <c r="E366" s="82"/>
      <c r="F366" s="82"/>
      <c r="G366" s="82"/>
      <c r="H366" s="82"/>
      <c r="I366" s="82"/>
      <c r="J366" s="82"/>
      <c r="K366" s="82"/>
      <c r="L366" s="82"/>
      <c r="M366" s="82"/>
      <c r="N366" s="82"/>
      <c r="O366" s="82"/>
      <c r="P366" s="82"/>
      <c r="Q366" s="82"/>
      <c r="R366" s="82"/>
      <c r="S366" s="82"/>
      <c r="T366" s="82"/>
      <c r="U366" s="82"/>
      <c r="V366" s="82"/>
      <c r="W366" s="82"/>
      <c r="X366" s="82"/>
      <c r="Y366" s="10"/>
      <c r="Z366" s="10"/>
      <c r="AA366" s="10"/>
      <c r="AB366" s="105"/>
      <c r="AC366" s="701"/>
      <c r="AD366" s="702"/>
      <c r="AE366" s="703"/>
      <c r="AF366" s="60" t="s">
        <v>7</v>
      </c>
    </row>
    <row r="367" spans="1:32" s="77" customFormat="1" ht="15" customHeight="1">
      <c r="A367" s="10"/>
      <c r="B367" s="500"/>
      <c r="C367" s="106"/>
      <c r="D367" s="82" t="s">
        <v>88</v>
      </c>
      <c r="E367" s="82"/>
      <c r="F367" s="82"/>
      <c r="G367" s="82"/>
      <c r="H367" s="82"/>
      <c r="I367" s="82"/>
      <c r="J367" s="82"/>
      <c r="K367" s="82"/>
      <c r="L367" s="82"/>
      <c r="M367" s="82"/>
      <c r="N367" s="82"/>
      <c r="O367" s="82"/>
      <c r="P367" s="82"/>
      <c r="Q367" s="82"/>
      <c r="R367" s="82"/>
      <c r="S367" s="82"/>
      <c r="T367" s="82"/>
      <c r="U367" s="82"/>
      <c r="V367" s="82"/>
      <c r="W367" s="82"/>
      <c r="X367" s="82"/>
      <c r="Y367" s="10"/>
      <c r="Z367" s="10"/>
      <c r="AA367" s="10"/>
      <c r="AB367" s="105"/>
      <c r="AC367" s="701"/>
      <c r="AD367" s="702"/>
      <c r="AE367" s="703"/>
      <c r="AF367" s="60"/>
    </row>
    <row r="368" spans="1:32" s="77" customFormat="1" ht="15" customHeight="1">
      <c r="A368" s="10"/>
      <c r="B368" s="500"/>
      <c r="C368" s="106"/>
      <c r="D368" s="82" t="s">
        <v>456</v>
      </c>
      <c r="E368" s="82"/>
      <c r="F368" s="82"/>
      <c r="G368" s="82"/>
      <c r="H368" s="82"/>
      <c r="I368" s="82"/>
      <c r="J368" s="82"/>
      <c r="K368" s="82"/>
      <c r="L368" s="82"/>
      <c r="M368" s="82"/>
      <c r="N368" s="82"/>
      <c r="O368" s="82"/>
      <c r="P368" s="82"/>
      <c r="Q368" s="82"/>
      <c r="R368" s="82"/>
      <c r="S368" s="82"/>
      <c r="T368" s="82"/>
      <c r="U368" s="82"/>
      <c r="V368" s="82"/>
      <c r="W368" s="82"/>
      <c r="X368" s="82"/>
      <c r="Y368" s="10"/>
      <c r="Z368" s="10"/>
      <c r="AA368" s="10"/>
      <c r="AB368" s="105"/>
      <c r="AC368" s="701"/>
      <c r="AD368" s="702"/>
      <c r="AE368" s="703"/>
      <c r="AF368" s="60"/>
    </row>
    <row r="369" spans="1:32" s="77" customFormat="1" ht="15" customHeight="1">
      <c r="A369" s="10"/>
      <c r="B369" s="500"/>
      <c r="C369" s="106"/>
      <c r="D369" s="82" t="s">
        <v>457</v>
      </c>
      <c r="E369" s="82"/>
      <c r="F369" s="82"/>
      <c r="G369" s="82"/>
      <c r="H369" s="82"/>
      <c r="I369" s="82"/>
      <c r="J369" s="82"/>
      <c r="K369" s="82"/>
      <c r="L369" s="82"/>
      <c r="M369" s="82"/>
      <c r="N369" s="82"/>
      <c r="O369" s="82"/>
      <c r="P369" s="82"/>
      <c r="Q369" s="82"/>
      <c r="R369" s="82"/>
      <c r="S369" s="82"/>
      <c r="T369" s="82"/>
      <c r="U369" s="82"/>
      <c r="V369" s="82"/>
      <c r="W369" s="82"/>
      <c r="X369" s="82"/>
      <c r="Y369" s="10"/>
      <c r="Z369" s="10"/>
      <c r="AA369" s="10"/>
      <c r="AB369" s="105"/>
      <c r="AC369" s="701"/>
      <c r="AD369" s="702"/>
      <c r="AE369" s="703"/>
      <c r="AF369" s="60"/>
    </row>
    <row r="370" spans="1:32" s="77" customFormat="1" ht="15" customHeight="1">
      <c r="A370" s="10"/>
      <c r="B370" s="500"/>
      <c r="C370" s="106"/>
      <c r="D370" s="82"/>
      <c r="E370" s="82" t="s">
        <v>274</v>
      </c>
      <c r="F370" s="82"/>
      <c r="G370" s="82"/>
      <c r="H370" s="82"/>
      <c r="I370" s="82"/>
      <c r="J370" s="82"/>
      <c r="K370" s="82"/>
      <c r="L370" s="82"/>
      <c r="M370" s="82"/>
      <c r="N370" s="82"/>
      <c r="O370" s="82"/>
      <c r="P370" s="82"/>
      <c r="Q370" s="82"/>
      <c r="R370" s="82"/>
      <c r="S370" s="82"/>
      <c r="T370" s="82"/>
      <c r="U370" s="82"/>
      <c r="V370" s="82"/>
      <c r="W370" s="82"/>
      <c r="X370" s="82"/>
      <c r="Y370" s="10"/>
      <c r="Z370" s="10"/>
      <c r="AA370" s="10"/>
      <c r="AB370" s="105"/>
      <c r="AC370" s="701"/>
      <c r="AD370" s="702"/>
      <c r="AE370" s="703"/>
      <c r="AF370" s="60"/>
    </row>
    <row r="371" spans="1:32" s="77" customFormat="1" ht="15" customHeight="1">
      <c r="A371" s="10"/>
      <c r="B371" s="500"/>
      <c r="C371" s="106"/>
      <c r="D371" s="82"/>
      <c r="E371" s="82" t="s">
        <v>275</v>
      </c>
      <c r="F371" s="82"/>
      <c r="G371" s="82"/>
      <c r="H371" s="82"/>
      <c r="I371" s="82"/>
      <c r="J371" s="82"/>
      <c r="K371" s="82"/>
      <c r="L371" s="82"/>
      <c r="M371" s="82"/>
      <c r="N371" s="82"/>
      <c r="O371" s="82"/>
      <c r="P371" s="82"/>
      <c r="Q371" s="82"/>
      <c r="R371" s="82"/>
      <c r="S371" s="82"/>
      <c r="T371" s="82"/>
      <c r="U371" s="82"/>
      <c r="V371" s="82"/>
      <c r="W371" s="82"/>
      <c r="X371" s="82"/>
      <c r="Y371" s="10"/>
      <c r="Z371" s="10"/>
      <c r="AA371" s="10"/>
      <c r="AB371" s="105"/>
      <c r="AC371" s="701"/>
      <c r="AD371" s="702"/>
      <c r="AE371" s="703"/>
      <c r="AF371" s="60"/>
    </row>
    <row r="372" spans="1:32" s="77" customFormat="1" ht="15" customHeight="1">
      <c r="A372" s="10"/>
      <c r="B372" s="500"/>
      <c r="C372" s="106"/>
      <c r="D372" s="82"/>
      <c r="E372" s="82" t="s">
        <v>276</v>
      </c>
      <c r="F372" s="82"/>
      <c r="G372" s="82"/>
      <c r="H372" s="82"/>
      <c r="I372" s="82"/>
      <c r="J372" s="82"/>
      <c r="K372" s="82"/>
      <c r="L372" s="82"/>
      <c r="M372" s="82"/>
      <c r="N372" s="82"/>
      <c r="O372" s="82"/>
      <c r="P372" s="82"/>
      <c r="Q372" s="82"/>
      <c r="R372" s="82"/>
      <c r="S372" s="82"/>
      <c r="T372" s="82"/>
      <c r="U372" s="82"/>
      <c r="V372" s="82"/>
      <c r="W372" s="82"/>
      <c r="X372" s="82"/>
      <c r="Y372" s="10"/>
      <c r="Z372" s="10"/>
      <c r="AA372" s="10"/>
      <c r="AB372" s="105"/>
      <c r="AC372" s="701"/>
      <c r="AD372" s="702"/>
      <c r="AE372" s="703"/>
      <c r="AF372" s="60" t="s">
        <v>7</v>
      </c>
    </row>
    <row r="373" spans="1:32" s="77" customFormat="1" ht="15" customHeight="1">
      <c r="A373" s="10"/>
      <c r="B373" s="500"/>
      <c r="C373" s="106"/>
      <c r="D373" s="82"/>
      <c r="E373" s="82" t="s">
        <v>277</v>
      </c>
      <c r="F373" s="82"/>
      <c r="G373" s="82"/>
      <c r="H373" s="82"/>
      <c r="I373" s="82"/>
      <c r="J373" s="82"/>
      <c r="K373" s="82"/>
      <c r="L373" s="82"/>
      <c r="M373" s="82"/>
      <c r="N373" s="82"/>
      <c r="O373" s="82"/>
      <c r="P373" s="82"/>
      <c r="Q373" s="82"/>
      <c r="R373" s="82"/>
      <c r="S373" s="82"/>
      <c r="T373" s="82"/>
      <c r="U373" s="82"/>
      <c r="V373" s="82"/>
      <c r="W373" s="82"/>
      <c r="X373" s="82"/>
      <c r="Y373" s="10"/>
      <c r="Z373" s="10"/>
      <c r="AA373" s="10"/>
      <c r="AB373" s="105"/>
      <c r="AC373" s="701"/>
      <c r="AD373" s="702"/>
      <c r="AE373" s="703"/>
      <c r="AF373" s="60" t="s">
        <v>93</v>
      </c>
    </row>
    <row r="374" spans="1:32" s="77" customFormat="1" ht="15" customHeight="1">
      <c r="A374" s="10"/>
      <c r="B374" s="450"/>
      <c r="C374" s="104"/>
      <c r="D374" s="109"/>
      <c r="E374" s="109" t="s">
        <v>278</v>
      </c>
      <c r="F374" s="109"/>
      <c r="G374" s="109"/>
      <c r="H374" s="109"/>
      <c r="I374" s="109"/>
      <c r="J374" s="109"/>
      <c r="K374" s="109"/>
      <c r="L374" s="109"/>
      <c r="M374" s="109"/>
      <c r="N374" s="109"/>
      <c r="O374" s="109"/>
      <c r="P374" s="109"/>
      <c r="Q374" s="109"/>
      <c r="R374" s="109"/>
      <c r="S374" s="109"/>
      <c r="T374" s="109"/>
      <c r="U374" s="109"/>
      <c r="V374" s="109"/>
      <c r="W374" s="109"/>
      <c r="X374" s="109"/>
      <c r="Y374" s="107"/>
      <c r="Z374" s="107"/>
      <c r="AA374" s="107"/>
      <c r="AB374" s="108"/>
      <c r="AC374" s="556"/>
      <c r="AD374" s="557"/>
      <c r="AE374" s="558"/>
      <c r="AF374" s="60" t="s">
        <v>115</v>
      </c>
    </row>
    <row r="375" spans="1:32" s="77" customFormat="1" ht="20.25" customHeight="1">
      <c r="A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42"/>
      <c r="Z375" s="42"/>
      <c r="AA375" s="42"/>
      <c r="AB375" s="10"/>
      <c r="AC375" s="10"/>
      <c r="AD375" s="10"/>
      <c r="AE375" s="10"/>
      <c r="AF375" s="60" t="s">
        <v>79</v>
      </c>
    </row>
    <row r="376" spans="1:32" s="23" customFormat="1" ht="19.5" customHeight="1">
      <c r="A376" s="27" t="s">
        <v>414</v>
      </c>
      <c r="B376" s="20"/>
      <c r="C376" s="21"/>
      <c r="D376" s="21"/>
      <c r="E376" s="21"/>
      <c r="F376" s="21"/>
      <c r="G376" s="21"/>
      <c r="H376" s="21"/>
      <c r="I376" s="21"/>
      <c r="J376" s="22"/>
      <c r="K376" s="22"/>
      <c r="L376" s="22"/>
      <c r="M376" s="22"/>
      <c r="N376" s="22"/>
      <c r="O376" s="22"/>
      <c r="P376" s="22"/>
      <c r="Q376" s="22"/>
      <c r="R376" s="22"/>
      <c r="S376" s="22"/>
      <c r="T376" s="22"/>
      <c r="U376" s="22"/>
      <c r="V376" s="22"/>
      <c r="W376" s="22"/>
      <c r="X376" s="22"/>
      <c r="Y376" s="22"/>
      <c r="Z376" s="22"/>
      <c r="AA376" s="22"/>
      <c r="AB376" s="22"/>
      <c r="AC376" s="36"/>
      <c r="AD376" s="36"/>
      <c r="AE376" s="36"/>
      <c r="AF376" s="46"/>
    </row>
    <row r="377" spans="1:32" s="22" customFormat="1" ht="15" customHeight="1">
      <c r="A377" s="77"/>
      <c r="B377" s="449" t="s">
        <v>294</v>
      </c>
      <c r="C377" s="704" t="s">
        <v>141</v>
      </c>
      <c r="D377" s="616"/>
      <c r="E377" s="616"/>
      <c r="F377" s="616"/>
      <c r="G377" s="616"/>
      <c r="H377" s="616"/>
      <c r="I377" s="616"/>
      <c r="J377" s="616"/>
      <c r="K377" s="616"/>
      <c r="L377" s="616"/>
      <c r="M377" s="616"/>
      <c r="N377" s="616"/>
      <c r="O377" s="616"/>
      <c r="P377" s="616"/>
      <c r="Q377" s="616"/>
      <c r="R377" s="616"/>
      <c r="S377" s="616"/>
      <c r="T377" s="616"/>
      <c r="U377" s="616"/>
      <c r="V377" s="616"/>
      <c r="W377" s="616"/>
      <c r="X377" s="616"/>
      <c r="Y377" s="616"/>
      <c r="Z377" s="616"/>
      <c r="AA377" s="616"/>
      <c r="AB377" s="617"/>
      <c r="AC377" s="463"/>
      <c r="AD377" s="464"/>
      <c r="AE377" s="465"/>
      <c r="AF377" s="59"/>
    </row>
    <row r="378" spans="1:32" s="77" customFormat="1" ht="15" customHeight="1">
      <c r="B378" s="450"/>
      <c r="C378" s="618"/>
      <c r="D378" s="619"/>
      <c r="E378" s="619"/>
      <c r="F378" s="619"/>
      <c r="G378" s="619"/>
      <c r="H378" s="619"/>
      <c r="I378" s="619"/>
      <c r="J378" s="619"/>
      <c r="K378" s="619"/>
      <c r="L378" s="619"/>
      <c r="M378" s="619"/>
      <c r="N378" s="619"/>
      <c r="O378" s="619"/>
      <c r="P378" s="619"/>
      <c r="Q378" s="619"/>
      <c r="R378" s="619"/>
      <c r="S378" s="619"/>
      <c r="T378" s="619"/>
      <c r="U378" s="619"/>
      <c r="V378" s="619"/>
      <c r="W378" s="619"/>
      <c r="X378" s="619"/>
      <c r="Y378" s="619"/>
      <c r="Z378" s="619"/>
      <c r="AA378" s="619"/>
      <c r="AB378" s="620"/>
      <c r="AC378" s="495"/>
      <c r="AD378" s="496"/>
      <c r="AE378" s="497"/>
      <c r="AF378" s="60" t="s">
        <v>99</v>
      </c>
    </row>
    <row r="379" spans="1:32" s="77" customFormat="1" ht="15" customHeight="1">
      <c r="B379" s="449" t="s">
        <v>295</v>
      </c>
      <c r="C379" s="704" t="s">
        <v>142</v>
      </c>
      <c r="D379" s="616"/>
      <c r="E379" s="616"/>
      <c r="F379" s="616"/>
      <c r="G379" s="616"/>
      <c r="H379" s="616"/>
      <c r="I379" s="616"/>
      <c r="J379" s="616"/>
      <c r="K379" s="616"/>
      <c r="L379" s="616"/>
      <c r="M379" s="616"/>
      <c r="N379" s="616"/>
      <c r="O379" s="616"/>
      <c r="P379" s="616"/>
      <c r="Q379" s="616"/>
      <c r="R379" s="616"/>
      <c r="S379" s="616"/>
      <c r="T379" s="616"/>
      <c r="U379" s="616"/>
      <c r="V379" s="616"/>
      <c r="W379" s="616"/>
      <c r="X379" s="616"/>
      <c r="Y379" s="616"/>
      <c r="Z379" s="616"/>
      <c r="AA379" s="616"/>
      <c r="AB379" s="617"/>
      <c r="AC379" s="463"/>
      <c r="AD379" s="464"/>
      <c r="AE379" s="465"/>
      <c r="AF379" s="60" t="s">
        <v>101</v>
      </c>
    </row>
    <row r="380" spans="1:32" s="77" customFormat="1" ht="15" customHeight="1">
      <c r="B380" s="450"/>
      <c r="C380" s="618"/>
      <c r="D380" s="619"/>
      <c r="E380" s="619"/>
      <c r="F380" s="619"/>
      <c r="G380" s="619"/>
      <c r="H380" s="619"/>
      <c r="I380" s="619"/>
      <c r="J380" s="619"/>
      <c r="K380" s="619"/>
      <c r="L380" s="619"/>
      <c r="M380" s="619"/>
      <c r="N380" s="619"/>
      <c r="O380" s="619"/>
      <c r="P380" s="619"/>
      <c r="Q380" s="619"/>
      <c r="R380" s="619"/>
      <c r="S380" s="619"/>
      <c r="T380" s="619"/>
      <c r="U380" s="619"/>
      <c r="V380" s="619"/>
      <c r="W380" s="619"/>
      <c r="X380" s="619"/>
      <c r="Y380" s="619"/>
      <c r="Z380" s="619"/>
      <c r="AA380" s="619"/>
      <c r="AB380" s="620"/>
      <c r="AC380" s="495"/>
      <c r="AD380" s="496"/>
      <c r="AE380" s="497"/>
      <c r="AF380" s="60" t="s">
        <v>100</v>
      </c>
    </row>
    <row r="381" spans="1:32" s="77" customFormat="1" ht="15" customHeight="1">
      <c r="B381" s="449" t="s">
        <v>296</v>
      </c>
      <c r="C381" s="704" t="s">
        <v>116</v>
      </c>
      <c r="D381" s="616"/>
      <c r="E381" s="616"/>
      <c r="F381" s="616"/>
      <c r="G381" s="616"/>
      <c r="H381" s="616"/>
      <c r="I381" s="616"/>
      <c r="J381" s="616"/>
      <c r="K381" s="616"/>
      <c r="L381" s="616"/>
      <c r="M381" s="616"/>
      <c r="N381" s="616"/>
      <c r="O381" s="616"/>
      <c r="P381" s="616"/>
      <c r="Q381" s="616"/>
      <c r="R381" s="616"/>
      <c r="S381" s="616"/>
      <c r="T381" s="616"/>
      <c r="U381" s="616"/>
      <c r="V381" s="616"/>
      <c r="W381" s="616"/>
      <c r="X381" s="616"/>
      <c r="Y381" s="616"/>
      <c r="Z381" s="616"/>
      <c r="AA381" s="616"/>
      <c r="AB381" s="617"/>
      <c r="AC381" s="463"/>
      <c r="AD381" s="464"/>
      <c r="AE381" s="465"/>
      <c r="AF381" s="60"/>
    </row>
    <row r="382" spans="1:32" s="23" customFormat="1" ht="15" customHeight="1">
      <c r="A382" s="77"/>
      <c r="B382" s="450"/>
      <c r="C382" s="618"/>
      <c r="D382" s="619"/>
      <c r="E382" s="619"/>
      <c r="F382" s="619"/>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20"/>
      <c r="AC382" s="495"/>
      <c r="AD382" s="496"/>
      <c r="AE382" s="497"/>
      <c r="AF382" s="46"/>
    </row>
    <row r="383" spans="1:32" s="23" customFormat="1" ht="18" customHeight="1">
      <c r="A383" s="77"/>
      <c r="B383" s="449" t="s">
        <v>297</v>
      </c>
      <c r="C383" s="451" t="s">
        <v>458</v>
      </c>
      <c r="D383" s="452"/>
      <c r="E383" s="452"/>
      <c r="F383" s="452"/>
      <c r="G383" s="452"/>
      <c r="H383" s="452"/>
      <c r="I383" s="452"/>
      <c r="J383" s="452"/>
      <c r="K383" s="452"/>
      <c r="L383" s="452"/>
      <c r="M383" s="452"/>
      <c r="N383" s="452"/>
      <c r="O383" s="452"/>
      <c r="P383" s="452"/>
      <c r="Q383" s="452"/>
      <c r="R383" s="452"/>
      <c r="S383" s="452"/>
      <c r="T383" s="452"/>
      <c r="U383" s="452"/>
      <c r="V383" s="452"/>
      <c r="W383" s="452"/>
      <c r="X383" s="452"/>
      <c r="Y383" s="452"/>
      <c r="Z383" s="452"/>
      <c r="AA383" s="452"/>
      <c r="AB383" s="453"/>
      <c r="AC383" s="463"/>
      <c r="AD383" s="464"/>
      <c r="AE383" s="465"/>
      <c r="AF383" s="46"/>
    </row>
    <row r="384" spans="1:32" s="23" customFormat="1" ht="18" customHeight="1">
      <c r="A384" s="77"/>
      <c r="B384" s="450"/>
      <c r="C384" s="454"/>
      <c r="D384" s="455"/>
      <c r="E384" s="455"/>
      <c r="F384" s="455"/>
      <c r="G384" s="455"/>
      <c r="H384" s="455"/>
      <c r="I384" s="455"/>
      <c r="J384" s="455"/>
      <c r="K384" s="455"/>
      <c r="L384" s="455"/>
      <c r="M384" s="455"/>
      <c r="N384" s="455"/>
      <c r="O384" s="455"/>
      <c r="P384" s="455"/>
      <c r="Q384" s="455"/>
      <c r="R384" s="455"/>
      <c r="S384" s="455"/>
      <c r="T384" s="455"/>
      <c r="U384" s="455"/>
      <c r="V384" s="455"/>
      <c r="W384" s="455"/>
      <c r="X384" s="455"/>
      <c r="Y384" s="455"/>
      <c r="Z384" s="455"/>
      <c r="AA384" s="455"/>
      <c r="AB384" s="456"/>
      <c r="AC384" s="495"/>
      <c r="AD384" s="496"/>
      <c r="AE384" s="497"/>
      <c r="AF384" s="46"/>
    </row>
    <row r="385" spans="1:32" s="23" customFormat="1" ht="22.5" customHeight="1">
      <c r="A385" s="77"/>
      <c r="B385" s="449" t="s">
        <v>298</v>
      </c>
      <c r="C385" s="451" t="s">
        <v>459</v>
      </c>
      <c r="D385" s="452"/>
      <c r="E385" s="452"/>
      <c r="F385" s="452"/>
      <c r="G385" s="452"/>
      <c r="H385" s="452"/>
      <c r="I385" s="452"/>
      <c r="J385" s="452"/>
      <c r="K385" s="452"/>
      <c r="L385" s="452"/>
      <c r="M385" s="452"/>
      <c r="N385" s="452"/>
      <c r="O385" s="452"/>
      <c r="P385" s="452"/>
      <c r="Q385" s="452"/>
      <c r="R385" s="452"/>
      <c r="S385" s="452"/>
      <c r="T385" s="452"/>
      <c r="U385" s="452"/>
      <c r="V385" s="452"/>
      <c r="W385" s="452"/>
      <c r="X385" s="452"/>
      <c r="Y385" s="452"/>
      <c r="Z385" s="452"/>
      <c r="AA385" s="452"/>
      <c r="AB385" s="453"/>
      <c r="AC385" s="463"/>
      <c r="AD385" s="464"/>
      <c r="AE385" s="465"/>
      <c r="AF385" s="46"/>
    </row>
    <row r="386" spans="1:32" s="23" customFormat="1" ht="22.5" customHeight="1">
      <c r="A386" s="77"/>
      <c r="B386" s="450"/>
      <c r="C386" s="454"/>
      <c r="D386" s="455"/>
      <c r="E386" s="455"/>
      <c r="F386" s="455"/>
      <c r="G386" s="455"/>
      <c r="H386" s="455"/>
      <c r="I386" s="455"/>
      <c r="J386" s="455"/>
      <c r="K386" s="455"/>
      <c r="L386" s="455"/>
      <c r="M386" s="455"/>
      <c r="N386" s="455"/>
      <c r="O386" s="455"/>
      <c r="P386" s="455"/>
      <c r="Q386" s="455"/>
      <c r="R386" s="455"/>
      <c r="S386" s="455"/>
      <c r="T386" s="455"/>
      <c r="U386" s="455"/>
      <c r="V386" s="455"/>
      <c r="W386" s="455"/>
      <c r="X386" s="455"/>
      <c r="Y386" s="455"/>
      <c r="Z386" s="455"/>
      <c r="AA386" s="455"/>
      <c r="AB386" s="456"/>
      <c r="AC386" s="495"/>
      <c r="AD386" s="496"/>
      <c r="AE386" s="497"/>
      <c r="AF386" s="46"/>
    </row>
    <row r="387" spans="1:32" s="23" customFormat="1" ht="20.25" customHeight="1">
      <c r="AC387" s="36"/>
      <c r="AD387" s="36"/>
      <c r="AE387" s="36"/>
    </row>
    <row r="388" spans="1:32" s="77" customFormat="1" ht="19.5" customHeight="1">
      <c r="A388" s="27" t="s">
        <v>415</v>
      </c>
      <c r="B388" s="20"/>
      <c r="C388" s="21"/>
      <c r="D388" s="21"/>
      <c r="E388" s="21"/>
      <c r="F388" s="21"/>
      <c r="G388" s="21"/>
      <c r="H388" s="21"/>
      <c r="I388" s="21"/>
      <c r="J388" s="22"/>
      <c r="K388" s="22"/>
      <c r="L388" s="22"/>
      <c r="M388" s="22"/>
      <c r="N388" s="22"/>
      <c r="O388" s="22"/>
      <c r="P388" s="22"/>
      <c r="Q388" s="22"/>
      <c r="R388" s="22"/>
      <c r="S388" s="22"/>
      <c r="T388" s="22"/>
      <c r="U388" s="22"/>
      <c r="V388" s="22"/>
      <c r="W388" s="22"/>
      <c r="X388" s="22"/>
      <c r="Y388" s="22"/>
      <c r="Z388" s="22"/>
      <c r="AA388" s="22"/>
      <c r="AB388" s="22"/>
      <c r="AC388" s="36"/>
      <c r="AD388" s="36"/>
      <c r="AE388" s="36"/>
      <c r="AF388" s="60" t="s">
        <v>96</v>
      </c>
    </row>
    <row r="389" spans="1:32" s="77" customFormat="1" ht="44.25" customHeight="1">
      <c r="B389" s="449" t="s">
        <v>184</v>
      </c>
      <c r="C389" s="837" t="s">
        <v>315</v>
      </c>
      <c r="D389" s="838"/>
      <c r="E389" s="838"/>
      <c r="F389" s="838"/>
      <c r="G389" s="838"/>
      <c r="H389" s="838"/>
      <c r="I389" s="838"/>
      <c r="J389" s="838"/>
      <c r="K389" s="838"/>
      <c r="L389" s="838"/>
      <c r="M389" s="838"/>
      <c r="N389" s="838"/>
      <c r="O389" s="838"/>
      <c r="P389" s="838"/>
      <c r="Q389" s="838"/>
      <c r="R389" s="838"/>
      <c r="S389" s="838"/>
      <c r="T389" s="838"/>
      <c r="U389" s="838"/>
      <c r="V389" s="838"/>
      <c r="W389" s="838"/>
      <c r="X389" s="838"/>
      <c r="Y389" s="838"/>
      <c r="Z389" s="838"/>
      <c r="AA389" s="838"/>
      <c r="AB389" s="839"/>
      <c r="AC389" s="469"/>
      <c r="AD389" s="470"/>
      <c r="AE389" s="471"/>
    </row>
    <row r="390" spans="1:32" s="77" customFormat="1" ht="18" customHeight="1">
      <c r="B390" s="500"/>
      <c r="C390" s="840" t="s">
        <v>314</v>
      </c>
      <c r="D390" s="841"/>
      <c r="E390" s="841"/>
      <c r="F390" s="841"/>
      <c r="G390" s="841"/>
      <c r="H390" s="841"/>
      <c r="I390" s="841"/>
      <c r="J390" s="841"/>
      <c r="K390" s="841"/>
      <c r="L390" s="841"/>
      <c r="M390" s="841"/>
      <c r="N390" s="841"/>
      <c r="O390" s="841"/>
      <c r="P390" s="841"/>
      <c r="Q390" s="841"/>
      <c r="R390" s="841"/>
      <c r="S390" s="841"/>
      <c r="T390" s="841"/>
      <c r="U390" s="841"/>
      <c r="V390" s="841"/>
      <c r="W390" s="841"/>
      <c r="X390" s="841"/>
      <c r="Y390" s="841"/>
      <c r="Z390" s="841"/>
      <c r="AA390" s="841"/>
      <c r="AB390" s="842"/>
      <c r="AC390" s="705"/>
      <c r="AD390" s="706"/>
      <c r="AE390" s="707"/>
      <c r="AF390" s="60" t="s">
        <v>97</v>
      </c>
    </row>
    <row r="391" spans="1:32" s="77" customFormat="1" ht="30" customHeight="1">
      <c r="B391" s="500"/>
      <c r="C391" s="834" t="s">
        <v>288</v>
      </c>
      <c r="D391" s="835"/>
      <c r="E391" s="835"/>
      <c r="F391" s="835"/>
      <c r="G391" s="835"/>
      <c r="H391" s="835"/>
      <c r="I391" s="835"/>
      <c r="J391" s="835"/>
      <c r="K391" s="835"/>
      <c r="L391" s="835"/>
      <c r="M391" s="835"/>
      <c r="N391" s="835"/>
      <c r="O391" s="835"/>
      <c r="P391" s="835"/>
      <c r="Q391" s="835"/>
      <c r="R391" s="835"/>
      <c r="S391" s="835"/>
      <c r="T391" s="835"/>
      <c r="U391" s="835"/>
      <c r="V391" s="835"/>
      <c r="W391" s="835"/>
      <c r="X391" s="835"/>
      <c r="Y391" s="835"/>
      <c r="Z391" s="835"/>
      <c r="AA391" s="835"/>
      <c r="AB391" s="836"/>
      <c r="AC391" s="708"/>
      <c r="AD391" s="709"/>
      <c r="AE391" s="710"/>
    </row>
    <row r="392" spans="1:32" s="77" customFormat="1" ht="30" customHeight="1">
      <c r="B392" s="500"/>
      <c r="C392" s="834" t="s">
        <v>289</v>
      </c>
      <c r="D392" s="835"/>
      <c r="E392" s="835"/>
      <c r="F392" s="835"/>
      <c r="G392" s="835"/>
      <c r="H392" s="835"/>
      <c r="I392" s="835"/>
      <c r="J392" s="835"/>
      <c r="K392" s="835"/>
      <c r="L392" s="835"/>
      <c r="M392" s="835"/>
      <c r="N392" s="835"/>
      <c r="O392" s="835"/>
      <c r="P392" s="835"/>
      <c r="Q392" s="835"/>
      <c r="R392" s="835"/>
      <c r="S392" s="835"/>
      <c r="T392" s="835"/>
      <c r="U392" s="835"/>
      <c r="V392" s="835"/>
      <c r="W392" s="835"/>
      <c r="X392" s="835"/>
      <c r="Y392" s="835"/>
      <c r="Z392" s="835"/>
      <c r="AA392" s="835"/>
      <c r="AB392" s="836"/>
      <c r="AC392" s="708"/>
      <c r="AD392" s="709"/>
      <c r="AE392" s="710"/>
      <c r="AF392" s="60" t="s">
        <v>98</v>
      </c>
    </row>
    <row r="393" spans="1:32" s="77" customFormat="1" ht="33.75" customHeight="1">
      <c r="B393" s="500"/>
      <c r="C393" s="834" t="s">
        <v>521</v>
      </c>
      <c r="D393" s="835"/>
      <c r="E393" s="835"/>
      <c r="F393" s="835"/>
      <c r="G393" s="835"/>
      <c r="H393" s="835"/>
      <c r="I393" s="835"/>
      <c r="J393" s="835"/>
      <c r="K393" s="835"/>
      <c r="L393" s="835"/>
      <c r="M393" s="835"/>
      <c r="N393" s="835"/>
      <c r="O393" s="835"/>
      <c r="P393" s="835"/>
      <c r="Q393" s="835"/>
      <c r="R393" s="835"/>
      <c r="S393" s="835"/>
      <c r="T393" s="835"/>
      <c r="U393" s="835"/>
      <c r="V393" s="835"/>
      <c r="W393" s="835"/>
      <c r="X393" s="835"/>
      <c r="Y393" s="835"/>
      <c r="Z393" s="835"/>
      <c r="AA393" s="835"/>
      <c r="AB393" s="836"/>
      <c r="AC393" s="708"/>
      <c r="AD393" s="709"/>
      <c r="AE393" s="710"/>
      <c r="AF393" s="60"/>
    </row>
    <row r="394" spans="1:32" s="77" customFormat="1" ht="18" customHeight="1">
      <c r="B394" s="450"/>
      <c r="C394" s="697" t="s">
        <v>520</v>
      </c>
      <c r="D394" s="698"/>
      <c r="E394" s="698"/>
      <c r="F394" s="698"/>
      <c r="G394" s="698"/>
      <c r="H394" s="698"/>
      <c r="I394" s="698"/>
      <c r="J394" s="698"/>
      <c r="K394" s="698"/>
      <c r="L394" s="698"/>
      <c r="M394" s="698"/>
      <c r="N394" s="698"/>
      <c r="O394" s="698"/>
      <c r="P394" s="698"/>
      <c r="Q394" s="698"/>
      <c r="R394" s="698"/>
      <c r="S394" s="698"/>
      <c r="T394" s="698"/>
      <c r="U394" s="698"/>
      <c r="V394" s="698"/>
      <c r="W394" s="698"/>
      <c r="X394" s="698"/>
      <c r="Y394" s="698"/>
      <c r="Z394" s="698"/>
      <c r="AA394" s="698"/>
      <c r="AB394" s="699"/>
      <c r="AC394" s="711"/>
      <c r="AD394" s="712"/>
      <c r="AE394" s="713"/>
    </row>
    <row r="395" spans="1:32" s="77" customFormat="1" ht="28.5" customHeight="1">
      <c r="B395" s="449" t="s">
        <v>185</v>
      </c>
      <c r="C395" s="451" t="s">
        <v>609</v>
      </c>
      <c r="D395" s="452"/>
      <c r="E395" s="452"/>
      <c r="F395" s="452"/>
      <c r="G395" s="452"/>
      <c r="H395" s="452"/>
      <c r="I395" s="452"/>
      <c r="J395" s="452"/>
      <c r="K395" s="452"/>
      <c r="L395" s="452"/>
      <c r="M395" s="452"/>
      <c r="N395" s="452"/>
      <c r="O395" s="452"/>
      <c r="P395" s="452"/>
      <c r="Q395" s="452"/>
      <c r="R395" s="452"/>
      <c r="S395" s="452"/>
      <c r="T395" s="452"/>
      <c r="U395" s="452"/>
      <c r="V395" s="452"/>
      <c r="W395" s="452"/>
      <c r="X395" s="452"/>
      <c r="Y395" s="452"/>
      <c r="Z395" s="452"/>
      <c r="AA395" s="452"/>
      <c r="AB395" s="453"/>
      <c r="AC395" s="463"/>
      <c r="AD395" s="464"/>
      <c r="AE395" s="465"/>
      <c r="AF395" s="60" t="s">
        <v>118</v>
      </c>
    </row>
    <row r="396" spans="1:32" s="77" customFormat="1" ht="28.5" customHeight="1">
      <c r="B396" s="450"/>
      <c r="C396" s="454"/>
      <c r="D396" s="455"/>
      <c r="E396" s="455"/>
      <c r="F396" s="455"/>
      <c r="G396" s="455"/>
      <c r="H396" s="455"/>
      <c r="I396" s="455"/>
      <c r="J396" s="455"/>
      <c r="K396" s="455"/>
      <c r="L396" s="455"/>
      <c r="M396" s="455"/>
      <c r="N396" s="455"/>
      <c r="O396" s="455"/>
      <c r="P396" s="455"/>
      <c r="Q396" s="455"/>
      <c r="R396" s="455"/>
      <c r="S396" s="455"/>
      <c r="T396" s="455"/>
      <c r="U396" s="455"/>
      <c r="V396" s="455"/>
      <c r="W396" s="455"/>
      <c r="X396" s="455"/>
      <c r="Y396" s="455"/>
      <c r="Z396" s="455"/>
      <c r="AA396" s="455"/>
      <c r="AB396" s="456"/>
      <c r="AC396" s="495"/>
      <c r="AD396" s="496"/>
      <c r="AE396" s="497"/>
      <c r="AF396" s="60"/>
    </row>
    <row r="397" spans="1:32" s="77" customFormat="1" ht="20.25" customHeight="1">
      <c r="B397" s="76"/>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76"/>
      <c r="AD397" s="76"/>
      <c r="AE397" s="76"/>
      <c r="AF397" s="60"/>
    </row>
    <row r="398" spans="1:32" s="63" customFormat="1" ht="19.5" customHeight="1">
      <c r="A398" s="63" t="s">
        <v>866</v>
      </c>
      <c r="B398" s="76"/>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76"/>
      <c r="AD398" s="76"/>
      <c r="AE398" s="76"/>
      <c r="AF398" s="41"/>
    </row>
    <row r="399" spans="1:32" s="77" customFormat="1" ht="28.5" customHeight="1">
      <c r="B399" s="449" t="s">
        <v>294</v>
      </c>
      <c r="C399" s="451" t="s">
        <v>460</v>
      </c>
      <c r="D399" s="452"/>
      <c r="E399" s="452"/>
      <c r="F399" s="452"/>
      <c r="G399" s="452"/>
      <c r="H399" s="452"/>
      <c r="I399" s="452"/>
      <c r="J399" s="452"/>
      <c r="K399" s="452"/>
      <c r="L399" s="452"/>
      <c r="M399" s="452"/>
      <c r="N399" s="452"/>
      <c r="O399" s="452"/>
      <c r="P399" s="452"/>
      <c r="Q399" s="452"/>
      <c r="R399" s="452"/>
      <c r="S399" s="452"/>
      <c r="T399" s="452"/>
      <c r="U399" s="452"/>
      <c r="V399" s="452"/>
      <c r="W399" s="452"/>
      <c r="X399" s="452"/>
      <c r="Y399" s="452"/>
      <c r="Z399" s="452"/>
      <c r="AA399" s="452"/>
      <c r="AB399" s="453"/>
      <c r="AC399" s="463"/>
      <c r="AD399" s="464"/>
      <c r="AE399" s="465"/>
      <c r="AF399" s="60"/>
    </row>
    <row r="400" spans="1:32" s="77" customFormat="1" ht="28.5" customHeight="1">
      <c r="B400" s="450"/>
      <c r="C400" s="454"/>
      <c r="D400" s="455"/>
      <c r="E400" s="455"/>
      <c r="F400" s="455"/>
      <c r="G400" s="455"/>
      <c r="H400" s="455"/>
      <c r="I400" s="455"/>
      <c r="J400" s="455"/>
      <c r="K400" s="455"/>
      <c r="L400" s="455"/>
      <c r="M400" s="455"/>
      <c r="N400" s="455"/>
      <c r="O400" s="455"/>
      <c r="P400" s="455"/>
      <c r="Q400" s="455"/>
      <c r="R400" s="455"/>
      <c r="S400" s="455"/>
      <c r="T400" s="455"/>
      <c r="U400" s="455"/>
      <c r="V400" s="455"/>
      <c r="W400" s="455"/>
      <c r="X400" s="455"/>
      <c r="Y400" s="455"/>
      <c r="Z400" s="455"/>
      <c r="AA400" s="455"/>
      <c r="AB400" s="456"/>
      <c r="AC400" s="495"/>
      <c r="AD400" s="496"/>
      <c r="AE400" s="497"/>
      <c r="AF400" s="60"/>
    </row>
    <row r="401" spans="1:32" s="77" customFormat="1" ht="18" customHeight="1">
      <c r="B401" s="449" t="s">
        <v>295</v>
      </c>
      <c r="C401" s="451" t="s">
        <v>461</v>
      </c>
      <c r="D401" s="452"/>
      <c r="E401" s="452"/>
      <c r="F401" s="452"/>
      <c r="G401" s="452"/>
      <c r="H401" s="452"/>
      <c r="I401" s="452"/>
      <c r="J401" s="452"/>
      <c r="K401" s="452"/>
      <c r="L401" s="452"/>
      <c r="M401" s="452"/>
      <c r="N401" s="452"/>
      <c r="O401" s="452"/>
      <c r="P401" s="452"/>
      <c r="Q401" s="452"/>
      <c r="R401" s="452"/>
      <c r="S401" s="452"/>
      <c r="T401" s="452"/>
      <c r="U401" s="452"/>
      <c r="V401" s="452"/>
      <c r="W401" s="452"/>
      <c r="X401" s="452"/>
      <c r="Y401" s="452"/>
      <c r="Z401" s="452"/>
      <c r="AA401" s="452"/>
      <c r="AB401" s="453"/>
      <c r="AC401" s="463"/>
      <c r="AD401" s="464"/>
      <c r="AE401" s="465"/>
      <c r="AF401" s="60"/>
    </row>
    <row r="402" spans="1:32" s="77" customFormat="1" ht="18" customHeight="1">
      <c r="B402" s="450"/>
      <c r="C402" s="454"/>
      <c r="D402" s="455"/>
      <c r="E402" s="455"/>
      <c r="F402" s="455"/>
      <c r="G402" s="455"/>
      <c r="H402" s="455"/>
      <c r="I402" s="455"/>
      <c r="J402" s="455"/>
      <c r="K402" s="455"/>
      <c r="L402" s="455"/>
      <c r="M402" s="455"/>
      <c r="N402" s="455"/>
      <c r="O402" s="455"/>
      <c r="P402" s="455"/>
      <c r="Q402" s="455"/>
      <c r="R402" s="455"/>
      <c r="S402" s="455"/>
      <c r="T402" s="455"/>
      <c r="U402" s="455"/>
      <c r="V402" s="455"/>
      <c r="W402" s="455"/>
      <c r="X402" s="455"/>
      <c r="Y402" s="455"/>
      <c r="Z402" s="455"/>
      <c r="AA402" s="455"/>
      <c r="AB402" s="456"/>
      <c r="AC402" s="495"/>
      <c r="AD402" s="496"/>
      <c r="AE402" s="497"/>
      <c r="AF402" s="60"/>
    </row>
    <row r="403" spans="1:32" s="77" customFormat="1" ht="15" customHeight="1">
      <c r="B403" s="449" t="s">
        <v>296</v>
      </c>
      <c r="C403" s="451" t="s">
        <v>462</v>
      </c>
      <c r="D403" s="452"/>
      <c r="E403" s="452"/>
      <c r="F403" s="452"/>
      <c r="G403" s="452"/>
      <c r="H403" s="452"/>
      <c r="I403" s="452"/>
      <c r="J403" s="452"/>
      <c r="K403" s="452"/>
      <c r="L403" s="452"/>
      <c r="M403" s="452"/>
      <c r="N403" s="452"/>
      <c r="O403" s="452"/>
      <c r="P403" s="452"/>
      <c r="Q403" s="452"/>
      <c r="R403" s="452"/>
      <c r="S403" s="452"/>
      <c r="T403" s="452"/>
      <c r="U403" s="452"/>
      <c r="V403" s="452"/>
      <c r="W403" s="452"/>
      <c r="X403" s="452"/>
      <c r="Y403" s="452"/>
      <c r="Z403" s="452"/>
      <c r="AA403" s="452"/>
      <c r="AB403" s="453"/>
      <c r="AC403" s="463"/>
      <c r="AD403" s="464"/>
      <c r="AE403" s="465"/>
      <c r="AF403" s="60"/>
    </row>
    <row r="404" spans="1:32" s="77" customFormat="1" ht="15" customHeight="1">
      <c r="B404" s="450"/>
      <c r="C404" s="454"/>
      <c r="D404" s="455"/>
      <c r="E404" s="455"/>
      <c r="F404" s="455"/>
      <c r="G404" s="455"/>
      <c r="H404" s="455"/>
      <c r="I404" s="455"/>
      <c r="J404" s="455"/>
      <c r="K404" s="455"/>
      <c r="L404" s="455"/>
      <c r="M404" s="455"/>
      <c r="N404" s="455"/>
      <c r="O404" s="455"/>
      <c r="P404" s="455"/>
      <c r="Q404" s="455"/>
      <c r="R404" s="455"/>
      <c r="S404" s="455"/>
      <c r="T404" s="455"/>
      <c r="U404" s="455"/>
      <c r="V404" s="455"/>
      <c r="W404" s="455"/>
      <c r="X404" s="455"/>
      <c r="Y404" s="455"/>
      <c r="Z404" s="455"/>
      <c r="AA404" s="455"/>
      <c r="AB404" s="456"/>
      <c r="AC404" s="495"/>
      <c r="AD404" s="496"/>
      <c r="AE404" s="497"/>
      <c r="AF404" s="60"/>
    </row>
    <row r="405" spans="1:32" s="77" customFormat="1"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36"/>
      <c r="AD405" s="36"/>
      <c r="AE405" s="36"/>
      <c r="AF405" s="60" t="s">
        <v>119</v>
      </c>
    </row>
    <row r="406" spans="1:32" s="77" customFormat="1" ht="18.75" customHeight="1">
      <c r="A406" s="27" t="s">
        <v>463</v>
      </c>
      <c r="B406" s="20"/>
      <c r="C406" s="21"/>
      <c r="D406" s="21"/>
      <c r="E406" s="21"/>
      <c r="F406" s="21"/>
      <c r="G406" s="21"/>
      <c r="H406" s="21"/>
      <c r="I406" s="21"/>
      <c r="J406" s="22"/>
      <c r="K406" s="22"/>
      <c r="L406" s="22"/>
      <c r="M406" s="22"/>
      <c r="N406" s="22"/>
      <c r="O406" s="22"/>
      <c r="P406" s="22"/>
      <c r="Q406" s="22"/>
      <c r="R406" s="22"/>
      <c r="S406" s="22"/>
      <c r="T406" s="22"/>
      <c r="U406" s="22"/>
      <c r="V406" s="22"/>
      <c r="W406" s="22"/>
      <c r="X406" s="22"/>
      <c r="Y406" s="22"/>
      <c r="Z406" s="22"/>
      <c r="AA406" s="22"/>
      <c r="AB406" s="22"/>
      <c r="AC406" s="36"/>
      <c r="AD406" s="36"/>
      <c r="AE406" s="36"/>
      <c r="AF406" s="60"/>
    </row>
    <row r="407" spans="1:32" s="77" customFormat="1" ht="22.5" customHeight="1">
      <c r="B407" s="449" t="s">
        <v>184</v>
      </c>
      <c r="C407" s="451" t="s">
        <v>336</v>
      </c>
      <c r="D407" s="452"/>
      <c r="E407" s="452"/>
      <c r="F407" s="452"/>
      <c r="G407" s="452"/>
      <c r="H407" s="452"/>
      <c r="I407" s="452"/>
      <c r="J407" s="452"/>
      <c r="K407" s="452"/>
      <c r="L407" s="452"/>
      <c r="M407" s="452"/>
      <c r="N407" s="452"/>
      <c r="O407" s="452"/>
      <c r="P407" s="452"/>
      <c r="Q407" s="452"/>
      <c r="R407" s="452"/>
      <c r="S407" s="452"/>
      <c r="T407" s="452"/>
      <c r="U407" s="452"/>
      <c r="V407" s="452"/>
      <c r="W407" s="452"/>
      <c r="X407" s="452"/>
      <c r="Y407" s="452"/>
      <c r="Z407" s="452"/>
      <c r="AA407" s="452"/>
      <c r="AB407" s="453"/>
      <c r="AC407" s="463"/>
      <c r="AD407" s="464"/>
      <c r="AE407" s="465"/>
      <c r="AF407" s="60" t="s">
        <v>119</v>
      </c>
    </row>
    <row r="408" spans="1:32" s="77" customFormat="1" ht="22.5" customHeight="1">
      <c r="B408" s="450"/>
      <c r="C408" s="454"/>
      <c r="D408" s="455"/>
      <c r="E408" s="455"/>
      <c r="F408" s="455"/>
      <c r="G408" s="455"/>
      <c r="H408" s="455"/>
      <c r="I408" s="455"/>
      <c r="J408" s="455"/>
      <c r="K408" s="455"/>
      <c r="L408" s="455"/>
      <c r="M408" s="455"/>
      <c r="N408" s="455"/>
      <c r="O408" s="455"/>
      <c r="P408" s="455"/>
      <c r="Q408" s="455"/>
      <c r="R408" s="455"/>
      <c r="S408" s="455"/>
      <c r="T408" s="455"/>
      <c r="U408" s="455"/>
      <c r="V408" s="455"/>
      <c r="W408" s="455"/>
      <c r="X408" s="455"/>
      <c r="Y408" s="455"/>
      <c r="Z408" s="455"/>
      <c r="AA408" s="455"/>
      <c r="AB408" s="456"/>
      <c r="AC408" s="495"/>
      <c r="AD408" s="496"/>
      <c r="AE408" s="497"/>
      <c r="AF408" s="60"/>
    </row>
    <row r="409" spans="1:32" s="23" customFormat="1" ht="18.75" customHeight="1">
      <c r="A409" s="77"/>
      <c r="B409" s="449" t="s">
        <v>185</v>
      </c>
      <c r="C409" s="451" t="s">
        <v>45</v>
      </c>
      <c r="D409" s="452"/>
      <c r="E409" s="452"/>
      <c r="F409" s="452"/>
      <c r="G409" s="452"/>
      <c r="H409" s="452"/>
      <c r="I409" s="452"/>
      <c r="J409" s="452"/>
      <c r="K409" s="452"/>
      <c r="L409" s="452"/>
      <c r="M409" s="452"/>
      <c r="N409" s="452"/>
      <c r="O409" s="452"/>
      <c r="P409" s="452"/>
      <c r="Q409" s="452"/>
      <c r="R409" s="452"/>
      <c r="S409" s="452"/>
      <c r="T409" s="452"/>
      <c r="U409" s="452"/>
      <c r="V409" s="452"/>
      <c r="W409" s="452"/>
      <c r="X409" s="452"/>
      <c r="Y409" s="452"/>
      <c r="Z409" s="452"/>
      <c r="AA409" s="452"/>
      <c r="AB409" s="453"/>
      <c r="AC409" s="463"/>
      <c r="AD409" s="464"/>
      <c r="AE409" s="465"/>
    </row>
    <row r="410" spans="1:32" s="22" customFormat="1" ht="18.75" customHeight="1">
      <c r="A410" s="77"/>
      <c r="B410" s="450"/>
      <c r="C410" s="454"/>
      <c r="D410" s="455"/>
      <c r="E410" s="455"/>
      <c r="F410" s="455"/>
      <c r="G410" s="455"/>
      <c r="H410" s="455"/>
      <c r="I410" s="455"/>
      <c r="J410" s="455"/>
      <c r="K410" s="455"/>
      <c r="L410" s="455"/>
      <c r="M410" s="455"/>
      <c r="N410" s="455"/>
      <c r="O410" s="455"/>
      <c r="P410" s="455"/>
      <c r="Q410" s="455"/>
      <c r="R410" s="455"/>
      <c r="S410" s="455"/>
      <c r="T410" s="455"/>
      <c r="U410" s="455"/>
      <c r="V410" s="455"/>
      <c r="W410" s="455"/>
      <c r="X410" s="455"/>
      <c r="Y410" s="455"/>
      <c r="Z410" s="455"/>
      <c r="AA410" s="455"/>
      <c r="AB410" s="456"/>
      <c r="AC410" s="495"/>
      <c r="AD410" s="496"/>
      <c r="AE410" s="497"/>
      <c r="AF410" s="59"/>
    </row>
    <row r="411" spans="1:32" s="77" customFormat="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36"/>
      <c r="AD411" s="36"/>
      <c r="AE411" s="36"/>
      <c r="AF411" s="60" t="s">
        <v>95</v>
      </c>
    </row>
    <row r="412" spans="1:32" s="77" customFormat="1" ht="19.5" customHeight="1">
      <c r="A412" s="27" t="s">
        <v>522</v>
      </c>
      <c r="B412" s="20"/>
      <c r="C412" s="21"/>
      <c r="D412" s="21"/>
      <c r="E412" s="21"/>
      <c r="F412" s="21"/>
      <c r="G412" s="21"/>
      <c r="H412" s="21"/>
      <c r="I412" s="21"/>
      <c r="J412" s="22"/>
      <c r="K412" s="22"/>
      <c r="L412" s="22"/>
      <c r="M412" s="22"/>
      <c r="N412" s="22"/>
      <c r="O412" s="22"/>
      <c r="P412" s="22"/>
      <c r="Q412" s="22"/>
      <c r="R412" s="22"/>
      <c r="S412" s="22"/>
      <c r="T412" s="22"/>
      <c r="U412" s="22"/>
      <c r="V412" s="22"/>
      <c r="W412" s="22"/>
      <c r="X412" s="22"/>
      <c r="Y412" s="22"/>
      <c r="Z412" s="22"/>
      <c r="AA412" s="22"/>
      <c r="AB412" s="22"/>
      <c r="AC412" s="36"/>
      <c r="AD412" s="36"/>
      <c r="AE412" s="36"/>
      <c r="AF412" s="60" t="s">
        <v>164</v>
      </c>
    </row>
    <row r="413" spans="1:32" s="23" customFormat="1" ht="18.75" customHeight="1">
      <c r="A413" s="77"/>
      <c r="B413" s="449" t="s">
        <v>184</v>
      </c>
      <c r="C413" s="451" t="s">
        <v>524</v>
      </c>
      <c r="D413" s="452"/>
      <c r="E413" s="452"/>
      <c r="F413" s="452"/>
      <c r="G413" s="452"/>
      <c r="H413" s="452"/>
      <c r="I413" s="452"/>
      <c r="J413" s="452"/>
      <c r="K413" s="452"/>
      <c r="L413" s="452"/>
      <c r="M413" s="452"/>
      <c r="N413" s="452"/>
      <c r="O413" s="452"/>
      <c r="P413" s="452"/>
      <c r="Q413" s="452"/>
      <c r="R413" s="452"/>
      <c r="S413" s="452"/>
      <c r="T413" s="452"/>
      <c r="U413" s="452"/>
      <c r="V413" s="452"/>
      <c r="W413" s="452"/>
      <c r="X413" s="452"/>
      <c r="Y413" s="452"/>
      <c r="Z413" s="452"/>
      <c r="AA413" s="452"/>
      <c r="AB413" s="453"/>
      <c r="AC413" s="463"/>
      <c r="AD413" s="464"/>
      <c r="AE413" s="465"/>
      <c r="AF413" s="46"/>
    </row>
    <row r="414" spans="1:32" s="22" customFormat="1" ht="18.75" customHeight="1">
      <c r="A414" s="77"/>
      <c r="B414" s="450"/>
      <c r="C414" s="454"/>
      <c r="D414" s="455"/>
      <c r="E414" s="455"/>
      <c r="F414" s="455"/>
      <c r="G414" s="455"/>
      <c r="H414" s="455"/>
      <c r="I414" s="455"/>
      <c r="J414" s="455"/>
      <c r="K414" s="455"/>
      <c r="L414" s="455"/>
      <c r="M414" s="455"/>
      <c r="N414" s="455"/>
      <c r="O414" s="455"/>
      <c r="P414" s="455"/>
      <c r="Q414" s="455"/>
      <c r="R414" s="455"/>
      <c r="S414" s="455"/>
      <c r="T414" s="455"/>
      <c r="U414" s="455"/>
      <c r="V414" s="455"/>
      <c r="W414" s="455"/>
      <c r="X414" s="455"/>
      <c r="Y414" s="455"/>
      <c r="Z414" s="455"/>
      <c r="AA414" s="455"/>
      <c r="AB414" s="456"/>
      <c r="AC414" s="495"/>
      <c r="AD414" s="496"/>
      <c r="AE414" s="497"/>
      <c r="AF414" s="59"/>
    </row>
    <row r="415" spans="1:32" s="77" customFormat="1" ht="22.5" customHeight="1">
      <c r="B415" s="449" t="s">
        <v>295</v>
      </c>
      <c r="C415" s="451" t="s">
        <v>464</v>
      </c>
      <c r="D415" s="452"/>
      <c r="E415" s="452"/>
      <c r="F415" s="452"/>
      <c r="G415" s="452"/>
      <c r="H415" s="452"/>
      <c r="I415" s="452"/>
      <c r="J415" s="452"/>
      <c r="K415" s="452"/>
      <c r="L415" s="452"/>
      <c r="M415" s="452"/>
      <c r="N415" s="452"/>
      <c r="O415" s="452"/>
      <c r="P415" s="452"/>
      <c r="Q415" s="452"/>
      <c r="R415" s="452"/>
      <c r="S415" s="452"/>
      <c r="T415" s="452"/>
      <c r="U415" s="452"/>
      <c r="V415" s="452"/>
      <c r="W415" s="452"/>
      <c r="X415" s="452"/>
      <c r="Y415" s="452"/>
      <c r="Z415" s="452"/>
      <c r="AA415" s="452"/>
      <c r="AB415" s="453"/>
      <c r="AC415" s="463"/>
      <c r="AD415" s="464"/>
      <c r="AE415" s="465"/>
      <c r="AF415" s="60"/>
    </row>
    <row r="416" spans="1:32" s="77" customFormat="1" ht="22.5" customHeight="1">
      <c r="B416" s="450"/>
      <c r="C416" s="454"/>
      <c r="D416" s="455"/>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6"/>
      <c r="AC416" s="495"/>
      <c r="AD416" s="496"/>
      <c r="AE416" s="497"/>
      <c r="AF416" s="60"/>
    </row>
    <row r="417" spans="1:32" s="77" customFormat="1" ht="18" customHeight="1">
      <c r="B417" s="449" t="s">
        <v>296</v>
      </c>
      <c r="C417" s="451" t="s">
        <v>465</v>
      </c>
      <c r="D417" s="452"/>
      <c r="E417" s="452"/>
      <c r="F417" s="452"/>
      <c r="G417" s="452"/>
      <c r="H417" s="452"/>
      <c r="I417" s="452"/>
      <c r="J417" s="452"/>
      <c r="K417" s="452"/>
      <c r="L417" s="452"/>
      <c r="M417" s="452"/>
      <c r="N417" s="452"/>
      <c r="O417" s="452"/>
      <c r="P417" s="452"/>
      <c r="Q417" s="452"/>
      <c r="R417" s="452"/>
      <c r="S417" s="452"/>
      <c r="T417" s="452"/>
      <c r="U417" s="452"/>
      <c r="V417" s="452"/>
      <c r="W417" s="452"/>
      <c r="X417" s="452"/>
      <c r="Y417" s="452"/>
      <c r="Z417" s="452"/>
      <c r="AA417" s="452"/>
      <c r="AB417" s="453"/>
      <c r="AC417" s="463"/>
      <c r="AD417" s="464"/>
      <c r="AE417" s="465"/>
      <c r="AF417" s="60"/>
    </row>
    <row r="418" spans="1:32" s="77" customFormat="1" ht="18" customHeight="1">
      <c r="B418" s="450"/>
      <c r="C418" s="454"/>
      <c r="D418" s="455"/>
      <c r="E418" s="455"/>
      <c r="F418" s="455"/>
      <c r="G418" s="455"/>
      <c r="H418" s="455"/>
      <c r="I418" s="455"/>
      <c r="J418" s="455"/>
      <c r="K418" s="455"/>
      <c r="L418" s="455"/>
      <c r="M418" s="455"/>
      <c r="N418" s="455"/>
      <c r="O418" s="455"/>
      <c r="P418" s="455"/>
      <c r="Q418" s="455"/>
      <c r="R418" s="455"/>
      <c r="S418" s="455"/>
      <c r="T418" s="455"/>
      <c r="U418" s="455"/>
      <c r="V418" s="455"/>
      <c r="W418" s="455"/>
      <c r="X418" s="455"/>
      <c r="Y418" s="455"/>
      <c r="Z418" s="455"/>
      <c r="AA418" s="455"/>
      <c r="AB418" s="456"/>
      <c r="AC418" s="495"/>
      <c r="AD418" s="496"/>
      <c r="AE418" s="497"/>
      <c r="AF418" s="60"/>
    </row>
    <row r="419" spans="1:32" s="77" customFormat="1" ht="18" customHeight="1">
      <c r="B419" s="449" t="s">
        <v>297</v>
      </c>
      <c r="C419" s="451" t="s">
        <v>610</v>
      </c>
      <c r="D419" s="452"/>
      <c r="E419" s="452"/>
      <c r="F419" s="452"/>
      <c r="G419" s="452"/>
      <c r="H419" s="452"/>
      <c r="I419" s="452"/>
      <c r="J419" s="452"/>
      <c r="K419" s="452"/>
      <c r="L419" s="452"/>
      <c r="M419" s="452"/>
      <c r="N419" s="452"/>
      <c r="O419" s="452"/>
      <c r="P419" s="452"/>
      <c r="Q419" s="452"/>
      <c r="R419" s="452"/>
      <c r="S419" s="452"/>
      <c r="T419" s="452"/>
      <c r="U419" s="452"/>
      <c r="V419" s="452"/>
      <c r="W419" s="452"/>
      <c r="X419" s="452"/>
      <c r="Y419" s="452"/>
      <c r="Z419" s="452"/>
      <c r="AA419" s="452"/>
      <c r="AB419" s="453"/>
      <c r="AC419" s="463"/>
      <c r="AD419" s="464"/>
      <c r="AE419" s="465"/>
      <c r="AF419" s="60"/>
    </row>
    <row r="420" spans="1:32" s="77" customFormat="1" ht="18" customHeight="1">
      <c r="B420" s="450"/>
      <c r="C420" s="454"/>
      <c r="D420" s="455"/>
      <c r="E420" s="455"/>
      <c r="F420" s="455"/>
      <c r="G420" s="455"/>
      <c r="H420" s="455"/>
      <c r="I420" s="455"/>
      <c r="J420" s="455"/>
      <c r="K420" s="455"/>
      <c r="L420" s="455"/>
      <c r="M420" s="455"/>
      <c r="N420" s="455"/>
      <c r="O420" s="455"/>
      <c r="P420" s="455"/>
      <c r="Q420" s="455"/>
      <c r="R420" s="455"/>
      <c r="S420" s="455"/>
      <c r="T420" s="455"/>
      <c r="U420" s="455"/>
      <c r="V420" s="455"/>
      <c r="W420" s="455"/>
      <c r="X420" s="455"/>
      <c r="Y420" s="455"/>
      <c r="Z420" s="455"/>
      <c r="AA420" s="455"/>
      <c r="AB420" s="456"/>
      <c r="AC420" s="495"/>
      <c r="AD420" s="496"/>
      <c r="AE420" s="497"/>
      <c r="AF420" s="60"/>
    </row>
    <row r="421" spans="1:32" s="23" customFormat="1" ht="24" customHeight="1">
      <c r="A421" s="77"/>
      <c r="B421" s="449" t="s">
        <v>188</v>
      </c>
      <c r="C421" s="586" t="s">
        <v>611</v>
      </c>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8"/>
      <c r="AC421" s="463"/>
      <c r="AD421" s="464"/>
      <c r="AE421" s="465"/>
      <c r="AF421" s="46"/>
    </row>
    <row r="422" spans="1:32" s="22" customFormat="1" ht="24" customHeight="1">
      <c r="A422" s="77"/>
      <c r="B422" s="450"/>
      <c r="C422" s="597"/>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9"/>
      <c r="AC422" s="495"/>
      <c r="AD422" s="496"/>
      <c r="AE422" s="497"/>
      <c r="AF422" s="59"/>
    </row>
    <row r="423" spans="1:32" s="77" customFormat="1" ht="1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36"/>
      <c r="Z423" s="36"/>
      <c r="AA423" s="36"/>
      <c r="AB423" s="23"/>
      <c r="AC423" s="23"/>
      <c r="AD423" s="23"/>
      <c r="AE423" s="23"/>
      <c r="AF423" s="60" t="s">
        <v>168</v>
      </c>
    </row>
    <row r="424" spans="1:32" s="77" customFormat="1" ht="18.75" customHeight="1">
      <c r="A424" s="27" t="s">
        <v>523</v>
      </c>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36"/>
      <c r="Z424" s="36"/>
      <c r="AA424" s="36"/>
      <c r="AB424" s="23"/>
      <c r="AC424" s="23"/>
      <c r="AD424" s="23"/>
      <c r="AE424" s="23"/>
      <c r="AF424" s="60"/>
    </row>
    <row r="425" spans="1:32" s="23" customFormat="1" ht="15" customHeight="1">
      <c r="A425" s="77"/>
      <c r="B425" s="449" t="s">
        <v>184</v>
      </c>
      <c r="C425" s="451" t="s">
        <v>94</v>
      </c>
      <c r="D425" s="452"/>
      <c r="E425" s="452"/>
      <c r="F425" s="452"/>
      <c r="G425" s="452"/>
      <c r="H425" s="452"/>
      <c r="I425" s="452"/>
      <c r="J425" s="452"/>
      <c r="K425" s="452"/>
      <c r="L425" s="452"/>
      <c r="M425" s="452"/>
      <c r="N425" s="452"/>
      <c r="O425" s="452"/>
      <c r="P425" s="452"/>
      <c r="Q425" s="452"/>
      <c r="R425" s="452"/>
      <c r="S425" s="452"/>
      <c r="T425" s="452"/>
      <c r="U425" s="452"/>
      <c r="V425" s="452"/>
      <c r="W425" s="452"/>
      <c r="X425" s="452"/>
      <c r="Y425" s="452"/>
      <c r="Z425" s="452"/>
      <c r="AA425" s="452"/>
      <c r="AB425" s="453"/>
      <c r="AC425" s="463"/>
      <c r="AD425" s="464"/>
      <c r="AE425" s="465"/>
      <c r="AF425" s="46"/>
    </row>
    <row r="426" spans="1:32" s="22" customFormat="1" ht="15" customHeight="1">
      <c r="A426" s="77"/>
      <c r="B426" s="450"/>
      <c r="C426" s="454"/>
      <c r="D426" s="455"/>
      <c r="E426" s="455"/>
      <c r="F426" s="455"/>
      <c r="G426" s="455"/>
      <c r="H426" s="455"/>
      <c r="I426" s="455"/>
      <c r="J426" s="455"/>
      <c r="K426" s="455"/>
      <c r="L426" s="455"/>
      <c r="M426" s="455"/>
      <c r="N426" s="455"/>
      <c r="O426" s="455"/>
      <c r="P426" s="455"/>
      <c r="Q426" s="455"/>
      <c r="R426" s="455"/>
      <c r="S426" s="455"/>
      <c r="T426" s="455"/>
      <c r="U426" s="455"/>
      <c r="V426" s="455"/>
      <c r="W426" s="455"/>
      <c r="X426" s="455"/>
      <c r="Y426" s="455"/>
      <c r="Z426" s="455"/>
      <c r="AA426" s="455"/>
      <c r="AB426" s="456"/>
      <c r="AC426" s="495"/>
      <c r="AD426" s="496"/>
      <c r="AE426" s="497"/>
      <c r="AF426" s="59"/>
    </row>
    <row r="427" spans="1:32" s="77" customFormat="1" ht="22.5" customHeight="1">
      <c r="B427" s="449" t="s">
        <v>185</v>
      </c>
      <c r="C427" s="451" t="s">
        <v>612</v>
      </c>
      <c r="D427" s="452"/>
      <c r="E427" s="452"/>
      <c r="F427" s="452"/>
      <c r="G427" s="452"/>
      <c r="H427" s="452"/>
      <c r="I427" s="452"/>
      <c r="J427" s="452"/>
      <c r="K427" s="452"/>
      <c r="L427" s="452"/>
      <c r="M427" s="452"/>
      <c r="N427" s="452"/>
      <c r="O427" s="452"/>
      <c r="P427" s="452"/>
      <c r="Q427" s="452"/>
      <c r="R427" s="452"/>
      <c r="S427" s="452"/>
      <c r="T427" s="452"/>
      <c r="U427" s="452"/>
      <c r="V427" s="452"/>
      <c r="W427" s="452"/>
      <c r="X427" s="452"/>
      <c r="Y427" s="452"/>
      <c r="Z427" s="452"/>
      <c r="AA427" s="452"/>
      <c r="AB427" s="453"/>
      <c r="AC427" s="463"/>
      <c r="AD427" s="464"/>
      <c r="AE427" s="465"/>
      <c r="AF427" s="60" t="s">
        <v>106</v>
      </c>
    </row>
    <row r="428" spans="1:32" s="77" customFormat="1" ht="22.5" customHeight="1">
      <c r="B428" s="450"/>
      <c r="C428" s="454"/>
      <c r="D428" s="455"/>
      <c r="E428" s="455"/>
      <c r="F428" s="455"/>
      <c r="G428" s="455"/>
      <c r="H428" s="455"/>
      <c r="I428" s="455"/>
      <c r="J428" s="455"/>
      <c r="K428" s="455"/>
      <c r="L428" s="455"/>
      <c r="M428" s="455"/>
      <c r="N428" s="455"/>
      <c r="O428" s="455"/>
      <c r="P428" s="455"/>
      <c r="Q428" s="455"/>
      <c r="R428" s="455"/>
      <c r="S428" s="455"/>
      <c r="T428" s="455"/>
      <c r="U428" s="455"/>
      <c r="V428" s="455"/>
      <c r="W428" s="455"/>
      <c r="X428" s="455"/>
      <c r="Y428" s="455"/>
      <c r="Z428" s="455"/>
      <c r="AA428" s="455"/>
      <c r="AB428" s="456"/>
      <c r="AC428" s="495"/>
      <c r="AD428" s="496"/>
      <c r="AE428" s="497"/>
      <c r="AF428" s="60"/>
    </row>
    <row r="429" spans="1:32" s="77" customFormat="1" ht="18" customHeight="1">
      <c r="B429" s="449" t="s">
        <v>186</v>
      </c>
      <c r="C429" s="451" t="s">
        <v>875</v>
      </c>
      <c r="D429" s="452"/>
      <c r="E429" s="452"/>
      <c r="F429" s="452"/>
      <c r="G429" s="452"/>
      <c r="H429" s="452"/>
      <c r="I429" s="452"/>
      <c r="J429" s="452"/>
      <c r="K429" s="452"/>
      <c r="L429" s="452"/>
      <c r="M429" s="452"/>
      <c r="N429" s="452"/>
      <c r="O429" s="452"/>
      <c r="P429" s="452"/>
      <c r="Q429" s="452"/>
      <c r="R429" s="452"/>
      <c r="S429" s="452"/>
      <c r="T429" s="452"/>
      <c r="U429" s="452"/>
      <c r="V429" s="452"/>
      <c r="W429" s="452"/>
      <c r="X429" s="452"/>
      <c r="Y429" s="452"/>
      <c r="Z429" s="452"/>
      <c r="AA429" s="452"/>
      <c r="AB429" s="453"/>
      <c r="AC429" s="463"/>
      <c r="AD429" s="464"/>
      <c r="AE429" s="465"/>
      <c r="AF429" s="60" t="s">
        <v>102</v>
      </c>
    </row>
    <row r="430" spans="1:32" s="77" customFormat="1" ht="18" customHeight="1">
      <c r="B430" s="450"/>
      <c r="C430" s="454"/>
      <c r="D430" s="455"/>
      <c r="E430" s="455"/>
      <c r="F430" s="455"/>
      <c r="G430" s="455"/>
      <c r="H430" s="455"/>
      <c r="I430" s="455"/>
      <c r="J430" s="455"/>
      <c r="K430" s="455"/>
      <c r="L430" s="455"/>
      <c r="M430" s="455"/>
      <c r="N430" s="455"/>
      <c r="O430" s="455"/>
      <c r="P430" s="455"/>
      <c r="Q430" s="455"/>
      <c r="R430" s="455"/>
      <c r="S430" s="455"/>
      <c r="T430" s="455"/>
      <c r="U430" s="455"/>
      <c r="V430" s="455"/>
      <c r="W430" s="455"/>
      <c r="X430" s="455"/>
      <c r="Y430" s="455"/>
      <c r="Z430" s="455"/>
      <c r="AA430" s="455"/>
      <c r="AB430" s="456"/>
      <c r="AC430" s="495"/>
      <c r="AD430" s="496"/>
      <c r="AE430" s="497"/>
      <c r="AF430" s="60" t="s">
        <v>163</v>
      </c>
    </row>
    <row r="431" spans="1:32" s="77" customFormat="1" ht="1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36"/>
      <c r="Z431" s="36"/>
      <c r="AA431" s="36"/>
      <c r="AB431" s="23"/>
      <c r="AC431" s="23"/>
      <c r="AD431" s="23"/>
      <c r="AE431" s="23"/>
      <c r="AF431" s="60" t="s">
        <v>8</v>
      </c>
    </row>
    <row r="432" spans="1:32" s="77" customFormat="1" ht="19.5" customHeight="1">
      <c r="A432" s="27" t="s">
        <v>466</v>
      </c>
      <c r="B432" s="20"/>
      <c r="C432" s="21"/>
      <c r="D432" s="21"/>
      <c r="E432" s="21"/>
      <c r="F432" s="21"/>
      <c r="G432" s="21"/>
      <c r="H432" s="21"/>
      <c r="I432" s="21"/>
      <c r="J432" s="22"/>
      <c r="K432" s="22"/>
      <c r="L432" s="22"/>
      <c r="M432" s="22"/>
      <c r="N432" s="22"/>
      <c r="O432" s="22"/>
      <c r="P432" s="22"/>
      <c r="Q432" s="22"/>
      <c r="R432" s="22"/>
      <c r="S432" s="22"/>
      <c r="T432" s="22"/>
      <c r="U432" s="22"/>
      <c r="V432" s="22"/>
      <c r="W432" s="22"/>
      <c r="X432" s="22"/>
      <c r="Y432" s="22"/>
      <c r="Z432" s="22"/>
      <c r="AA432" s="22"/>
      <c r="AB432" s="22"/>
      <c r="AC432" s="36"/>
      <c r="AD432" s="36"/>
      <c r="AE432" s="36"/>
      <c r="AF432" s="60"/>
    </row>
    <row r="433" spans="1:32" s="77" customFormat="1" ht="18" customHeight="1">
      <c r="B433" s="449" t="s">
        <v>184</v>
      </c>
      <c r="C433" s="451" t="s">
        <v>525</v>
      </c>
      <c r="D433" s="452"/>
      <c r="E433" s="452"/>
      <c r="F433" s="452"/>
      <c r="G433" s="452"/>
      <c r="H433" s="452"/>
      <c r="I433" s="452"/>
      <c r="J433" s="452"/>
      <c r="K433" s="452"/>
      <c r="L433" s="452"/>
      <c r="M433" s="452"/>
      <c r="N433" s="452"/>
      <c r="O433" s="452"/>
      <c r="P433" s="452"/>
      <c r="Q433" s="452"/>
      <c r="R433" s="452"/>
      <c r="S433" s="452"/>
      <c r="T433" s="452"/>
      <c r="U433" s="452"/>
      <c r="V433" s="452"/>
      <c r="W433" s="452"/>
      <c r="X433" s="452"/>
      <c r="Y433" s="452"/>
      <c r="Z433" s="452"/>
      <c r="AA433" s="452"/>
      <c r="AB433" s="453"/>
      <c r="AC433" s="463"/>
      <c r="AD433" s="464"/>
      <c r="AE433" s="465"/>
      <c r="AF433" s="60" t="s">
        <v>169</v>
      </c>
    </row>
    <row r="434" spans="1:32" s="77" customFormat="1" ht="18" customHeight="1">
      <c r="B434" s="450"/>
      <c r="C434" s="454"/>
      <c r="D434" s="455"/>
      <c r="E434" s="455"/>
      <c r="F434" s="455"/>
      <c r="G434" s="455"/>
      <c r="H434" s="455"/>
      <c r="I434" s="455"/>
      <c r="J434" s="455"/>
      <c r="K434" s="455"/>
      <c r="L434" s="455"/>
      <c r="M434" s="455"/>
      <c r="N434" s="455"/>
      <c r="O434" s="455"/>
      <c r="P434" s="455"/>
      <c r="Q434" s="455"/>
      <c r="R434" s="455"/>
      <c r="S434" s="455"/>
      <c r="T434" s="455"/>
      <c r="U434" s="455"/>
      <c r="V434" s="455"/>
      <c r="W434" s="455"/>
      <c r="X434" s="455"/>
      <c r="Y434" s="455"/>
      <c r="Z434" s="455"/>
      <c r="AA434" s="455"/>
      <c r="AB434" s="456"/>
      <c r="AC434" s="495"/>
      <c r="AD434" s="496"/>
      <c r="AE434" s="497"/>
      <c r="AF434" s="60"/>
    </row>
    <row r="435" spans="1:32" s="77" customFormat="1" ht="24" customHeight="1">
      <c r="B435" s="449" t="s">
        <v>185</v>
      </c>
      <c r="C435" s="451" t="s">
        <v>826</v>
      </c>
      <c r="D435" s="452"/>
      <c r="E435" s="452"/>
      <c r="F435" s="452"/>
      <c r="G435" s="452"/>
      <c r="H435" s="452"/>
      <c r="I435" s="452"/>
      <c r="J435" s="452"/>
      <c r="K435" s="452"/>
      <c r="L435" s="452"/>
      <c r="M435" s="452"/>
      <c r="N435" s="452"/>
      <c r="O435" s="452"/>
      <c r="P435" s="452"/>
      <c r="Q435" s="452"/>
      <c r="R435" s="452"/>
      <c r="S435" s="452"/>
      <c r="T435" s="452"/>
      <c r="U435" s="452"/>
      <c r="V435" s="452"/>
      <c r="W435" s="452"/>
      <c r="X435" s="452"/>
      <c r="Y435" s="452"/>
      <c r="Z435" s="452"/>
      <c r="AA435" s="452"/>
      <c r="AB435" s="453"/>
      <c r="AC435" s="463"/>
      <c r="AD435" s="464"/>
      <c r="AE435" s="465"/>
      <c r="AF435" s="60"/>
    </row>
    <row r="436" spans="1:32" s="77" customFormat="1" ht="24" customHeight="1">
      <c r="B436" s="450"/>
      <c r="C436" s="454"/>
      <c r="D436" s="455"/>
      <c r="E436" s="455"/>
      <c r="F436" s="455"/>
      <c r="G436" s="455"/>
      <c r="H436" s="455"/>
      <c r="I436" s="455"/>
      <c r="J436" s="455"/>
      <c r="K436" s="455"/>
      <c r="L436" s="455"/>
      <c r="M436" s="455"/>
      <c r="N436" s="455"/>
      <c r="O436" s="455"/>
      <c r="P436" s="455"/>
      <c r="Q436" s="455"/>
      <c r="R436" s="455"/>
      <c r="S436" s="455"/>
      <c r="T436" s="455"/>
      <c r="U436" s="455"/>
      <c r="V436" s="455"/>
      <c r="W436" s="455"/>
      <c r="X436" s="455"/>
      <c r="Y436" s="455"/>
      <c r="Z436" s="455"/>
      <c r="AA436" s="455"/>
      <c r="AB436" s="456"/>
      <c r="AC436" s="495"/>
      <c r="AD436" s="496"/>
      <c r="AE436" s="497"/>
      <c r="AF436" s="60"/>
    </row>
    <row r="437" spans="1:32" s="23" customFormat="1" ht="12.95" customHeight="1">
      <c r="AC437" s="36"/>
      <c r="AD437" s="36"/>
      <c r="AE437" s="36"/>
      <c r="AF437" s="46"/>
    </row>
    <row r="438" spans="1:32" s="22" customFormat="1" ht="20.100000000000001" customHeight="1">
      <c r="A438" s="27" t="s">
        <v>467</v>
      </c>
      <c r="B438" s="20"/>
      <c r="C438" s="21"/>
      <c r="D438" s="21"/>
      <c r="E438" s="21"/>
      <c r="F438" s="21"/>
      <c r="G438" s="21"/>
      <c r="H438" s="21"/>
      <c r="I438" s="21"/>
      <c r="AC438" s="36"/>
      <c r="AD438" s="36"/>
      <c r="AE438" s="36"/>
      <c r="AF438" s="82"/>
    </row>
    <row r="439" spans="1:32" s="77" customFormat="1" ht="15" customHeight="1">
      <c r="B439" s="449" t="s">
        <v>184</v>
      </c>
      <c r="C439" s="451" t="s">
        <v>103</v>
      </c>
      <c r="D439" s="452"/>
      <c r="E439" s="452"/>
      <c r="F439" s="452"/>
      <c r="G439" s="452"/>
      <c r="H439" s="452"/>
      <c r="I439" s="452"/>
      <c r="J439" s="452"/>
      <c r="K439" s="452"/>
      <c r="L439" s="452"/>
      <c r="M439" s="452"/>
      <c r="N439" s="452"/>
      <c r="O439" s="452"/>
      <c r="P439" s="452"/>
      <c r="Q439" s="452"/>
      <c r="R439" s="452"/>
      <c r="S439" s="452"/>
      <c r="T439" s="452"/>
      <c r="U439" s="452"/>
      <c r="V439" s="452"/>
      <c r="W439" s="452"/>
      <c r="X439" s="452"/>
      <c r="Y439" s="452"/>
      <c r="Z439" s="452"/>
      <c r="AA439" s="452"/>
      <c r="AB439" s="453"/>
      <c r="AC439" s="463"/>
      <c r="AD439" s="464"/>
      <c r="AE439" s="465"/>
      <c r="AF439" s="60" t="s">
        <v>161</v>
      </c>
    </row>
    <row r="440" spans="1:32" s="77" customFormat="1" ht="15" customHeight="1">
      <c r="B440" s="500"/>
      <c r="C440" s="454"/>
      <c r="D440" s="455"/>
      <c r="E440" s="455"/>
      <c r="F440" s="455"/>
      <c r="G440" s="455"/>
      <c r="H440" s="455"/>
      <c r="I440" s="455"/>
      <c r="J440" s="455"/>
      <c r="K440" s="455"/>
      <c r="L440" s="455"/>
      <c r="M440" s="455"/>
      <c r="N440" s="455"/>
      <c r="O440" s="455"/>
      <c r="P440" s="455"/>
      <c r="Q440" s="455"/>
      <c r="R440" s="455"/>
      <c r="S440" s="455"/>
      <c r="T440" s="455"/>
      <c r="U440" s="455"/>
      <c r="V440" s="455"/>
      <c r="W440" s="455"/>
      <c r="X440" s="455"/>
      <c r="Y440" s="455"/>
      <c r="Z440" s="455"/>
      <c r="AA440" s="455"/>
      <c r="AB440" s="456"/>
      <c r="AC440" s="532"/>
      <c r="AD440" s="533"/>
      <c r="AE440" s="534"/>
    </row>
    <row r="441" spans="1:32" s="77" customFormat="1" ht="18" customHeight="1">
      <c r="B441" s="449" t="s">
        <v>185</v>
      </c>
      <c r="C441" s="451" t="s">
        <v>104</v>
      </c>
      <c r="D441" s="452"/>
      <c r="E441" s="452"/>
      <c r="F441" s="452"/>
      <c r="G441" s="452"/>
      <c r="H441" s="452"/>
      <c r="I441" s="452"/>
      <c r="J441" s="452"/>
      <c r="K441" s="452"/>
      <c r="L441" s="452"/>
      <c r="M441" s="452"/>
      <c r="N441" s="452"/>
      <c r="O441" s="452"/>
      <c r="P441" s="452"/>
      <c r="Q441" s="452"/>
      <c r="R441" s="452"/>
      <c r="S441" s="452"/>
      <c r="T441" s="452"/>
      <c r="U441" s="452"/>
      <c r="V441" s="452"/>
      <c r="W441" s="452"/>
      <c r="X441" s="452"/>
      <c r="Y441" s="452"/>
      <c r="Z441" s="452"/>
      <c r="AA441" s="452"/>
      <c r="AB441" s="453"/>
      <c r="AC441" s="463"/>
      <c r="AD441" s="464"/>
      <c r="AE441" s="465"/>
      <c r="AF441" s="60" t="s">
        <v>161</v>
      </c>
    </row>
    <row r="442" spans="1:32" s="77" customFormat="1" ht="18" customHeight="1">
      <c r="B442" s="500"/>
      <c r="C442" s="454"/>
      <c r="D442" s="455"/>
      <c r="E442" s="455"/>
      <c r="F442" s="455"/>
      <c r="G442" s="455"/>
      <c r="H442" s="455"/>
      <c r="I442" s="455"/>
      <c r="J442" s="455"/>
      <c r="K442" s="455"/>
      <c r="L442" s="455"/>
      <c r="M442" s="455"/>
      <c r="N442" s="455"/>
      <c r="O442" s="455"/>
      <c r="P442" s="455"/>
      <c r="Q442" s="455"/>
      <c r="R442" s="455"/>
      <c r="S442" s="455"/>
      <c r="T442" s="455"/>
      <c r="U442" s="455"/>
      <c r="V442" s="455"/>
      <c r="W442" s="455"/>
      <c r="X442" s="455"/>
      <c r="Y442" s="455"/>
      <c r="Z442" s="455"/>
      <c r="AA442" s="455"/>
      <c r="AB442" s="456"/>
      <c r="AC442" s="532"/>
      <c r="AD442" s="533"/>
      <c r="AE442" s="534"/>
    </row>
    <row r="443" spans="1:32" s="77" customFormat="1" ht="18" customHeight="1">
      <c r="B443" s="449" t="s">
        <v>186</v>
      </c>
      <c r="C443" s="451" t="s">
        <v>105</v>
      </c>
      <c r="D443" s="452"/>
      <c r="E443" s="452"/>
      <c r="F443" s="452"/>
      <c r="G443" s="452"/>
      <c r="H443" s="452"/>
      <c r="I443" s="452"/>
      <c r="J443" s="452"/>
      <c r="K443" s="452"/>
      <c r="L443" s="452"/>
      <c r="M443" s="452"/>
      <c r="N443" s="452"/>
      <c r="O443" s="452"/>
      <c r="P443" s="452"/>
      <c r="Q443" s="452"/>
      <c r="R443" s="452"/>
      <c r="S443" s="452"/>
      <c r="T443" s="452"/>
      <c r="U443" s="452"/>
      <c r="V443" s="452"/>
      <c r="W443" s="452"/>
      <c r="X443" s="452"/>
      <c r="Y443" s="452"/>
      <c r="Z443" s="452"/>
      <c r="AA443" s="452"/>
      <c r="AB443" s="453"/>
      <c r="AC443" s="463"/>
      <c r="AD443" s="464"/>
      <c r="AE443" s="465"/>
    </row>
    <row r="444" spans="1:32" s="77" customFormat="1" ht="18" customHeight="1">
      <c r="B444" s="450"/>
      <c r="C444" s="454"/>
      <c r="D444" s="455"/>
      <c r="E444" s="455"/>
      <c r="F444" s="455"/>
      <c r="G444" s="455"/>
      <c r="H444" s="455"/>
      <c r="I444" s="455"/>
      <c r="J444" s="455"/>
      <c r="K444" s="455"/>
      <c r="L444" s="455"/>
      <c r="M444" s="455"/>
      <c r="N444" s="455"/>
      <c r="O444" s="455"/>
      <c r="P444" s="455"/>
      <c r="Q444" s="455"/>
      <c r="R444" s="455"/>
      <c r="S444" s="455"/>
      <c r="T444" s="455"/>
      <c r="U444" s="455"/>
      <c r="V444" s="455"/>
      <c r="W444" s="455"/>
      <c r="X444" s="455"/>
      <c r="Y444" s="455"/>
      <c r="Z444" s="455"/>
      <c r="AA444" s="455"/>
      <c r="AB444" s="456"/>
      <c r="AC444" s="495"/>
      <c r="AD444" s="496"/>
      <c r="AE444" s="497"/>
    </row>
    <row r="445" spans="1:32" s="77" customFormat="1" ht="18"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36"/>
      <c r="AD445" s="36"/>
      <c r="AE445" s="36"/>
    </row>
    <row r="446" spans="1:32" s="77" customFormat="1" ht="18.75" customHeight="1">
      <c r="A446" s="27" t="s">
        <v>468</v>
      </c>
      <c r="B446" s="20"/>
      <c r="C446" s="21"/>
      <c r="D446" s="21"/>
      <c r="E446" s="21"/>
      <c r="F446" s="21"/>
      <c r="G446" s="21"/>
      <c r="H446" s="21"/>
      <c r="I446" s="21"/>
      <c r="J446" s="22"/>
      <c r="K446" s="22"/>
      <c r="L446" s="22"/>
      <c r="M446" s="22"/>
      <c r="N446" s="22"/>
      <c r="O446" s="22"/>
      <c r="P446" s="22"/>
      <c r="Q446" s="22"/>
      <c r="R446" s="22"/>
      <c r="S446" s="22"/>
      <c r="T446" s="22"/>
      <c r="U446" s="22"/>
      <c r="V446" s="22"/>
      <c r="W446" s="22"/>
      <c r="X446" s="22"/>
      <c r="Y446" s="22"/>
      <c r="Z446" s="22"/>
      <c r="AA446" s="22"/>
      <c r="AB446" s="22"/>
      <c r="AC446" s="36"/>
      <c r="AD446" s="36"/>
      <c r="AE446" s="36"/>
    </row>
    <row r="447" spans="1:32" s="77" customFormat="1" ht="18" customHeight="1">
      <c r="B447" s="449" t="s">
        <v>184</v>
      </c>
      <c r="C447" s="451" t="s">
        <v>256</v>
      </c>
      <c r="D447" s="452"/>
      <c r="E447" s="452"/>
      <c r="F447" s="452"/>
      <c r="G447" s="452"/>
      <c r="H447" s="452"/>
      <c r="I447" s="452"/>
      <c r="J447" s="452"/>
      <c r="K447" s="452"/>
      <c r="L447" s="452"/>
      <c r="M447" s="452"/>
      <c r="N447" s="452"/>
      <c r="O447" s="452"/>
      <c r="P447" s="452"/>
      <c r="Q447" s="452"/>
      <c r="R447" s="452"/>
      <c r="S447" s="452"/>
      <c r="T447" s="452"/>
      <c r="U447" s="452"/>
      <c r="V447" s="452"/>
      <c r="W447" s="452"/>
      <c r="X447" s="452"/>
      <c r="Y447" s="452"/>
      <c r="Z447" s="452"/>
      <c r="AA447" s="452"/>
      <c r="AB447" s="453"/>
      <c r="AC447" s="463"/>
      <c r="AD447" s="464"/>
      <c r="AE447" s="465"/>
    </row>
    <row r="448" spans="1:32" s="77" customFormat="1" ht="18" customHeight="1">
      <c r="B448" s="450"/>
      <c r="C448" s="454"/>
      <c r="D448" s="455"/>
      <c r="E448" s="455"/>
      <c r="F448" s="455"/>
      <c r="G448" s="455"/>
      <c r="H448" s="455"/>
      <c r="I448" s="455"/>
      <c r="J448" s="455"/>
      <c r="K448" s="455"/>
      <c r="L448" s="455"/>
      <c r="M448" s="455"/>
      <c r="N448" s="455"/>
      <c r="O448" s="455"/>
      <c r="P448" s="455"/>
      <c r="Q448" s="455"/>
      <c r="R448" s="455"/>
      <c r="S448" s="455"/>
      <c r="T448" s="455"/>
      <c r="U448" s="455"/>
      <c r="V448" s="455"/>
      <c r="W448" s="455"/>
      <c r="X448" s="455"/>
      <c r="Y448" s="455"/>
      <c r="Z448" s="455"/>
      <c r="AA448" s="455"/>
      <c r="AB448" s="456"/>
      <c r="AC448" s="495"/>
      <c r="AD448" s="496"/>
      <c r="AE448" s="497"/>
    </row>
    <row r="449" spans="1:32" s="77" customFormat="1" ht="12"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36"/>
      <c r="AD449" s="36"/>
      <c r="AE449" s="36"/>
    </row>
    <row r="450" spans="1:32" s="77" customFormat="1" ht="18.75" customHeight="1">
      <c r="A450" s="27" t="s">
        <v>469</v>
      </c>
      <c r="B450" s="20"/>
      <c r="C450" s="21"/>
      <c r="D450" s="21"/>
      <c r="E450" s="21"/>
      <c r="F450" s="21"/>
      <c r="G450" s="21"/>
      <c r="H450" s="21"/>
      <c r="I450" s="21"/>
      <c r="J450" s="22"/>
      <c r="K450" s="22"/>
      <c r="L450" s="22"/>
      <c r="M450" s="22"/>
      <c r="N450" s="22"/>
      <c r="O450" s="22"/>
      <c r="P450" s="22"/>
      <c r="Q450" s="22"/>
      <c r="R450" s="22"/>
      <c r="S450" s="22"/>
      <c r="T450" s="22"/>
      <c r="U450" s="22"/>
      <c r="V450" s="22"/>
      <c r="W450" s="22"/>
      <c r="X450" s="22"/>
      <c r="Y450" s="22"/>
      <c r="Z450" s="22"/>
      <c r="AA450" s="22"/>
      <c r="AB450" s="22"/>
      <c r="AC450" s="36"/>
      <c r="AD450" s="36"/>
      <c r="AE450" s="36"/>
    </row>
    <row r="451" spans="1:32" s="77" customFormat="1" ht="15" customHeight="1">
      <c r="B451" s="449" t="s">
        <v>184</v>
      </c>
      <c r="C451" s="451" t="s">
        <v>139</v>
      </c>
      <c r="D451" s="452"/>
      <c r="E451" s="452"/>
      <c r="F451" s="452"/>
      <c r="G451" s="452"/>
      <c r="H451" s="452"/>
      <c r="I451" s="452"/>
      <c r="J451" s="452"/>
      <c r="K451" s="452"/>
      <c r="L451" s="452"/>
      <c r="M451" s="452"/>
      <c r="N451" s="452"/>
      <c r="O451" s="452"/>
      <c r="P451" s="452"/>
      <c r="Q451" s="452"/>
      <c r="R451" s="452"/>
      <c r="S451" s="452"/>
      <c r="T451" s="452"/>
      <c r="U451" s="452"/>
      <c r="V451" s="452"/>
      <c r="W451" s="452"/>
      <c r="X451" s="452"/>
      <c r="Y451" s="452"/>
      <c r="Z451" s="452"/>
      <c r="AA451" s="452"/>
      <c r="AB451" s="453"/>
      <c r="AC451" s="463"/>
      <c r="AD451" s="464"/>
      <c r="AE451" s="465"/>
      <c r="AF451" s="60" t="s">
        <v>162</v>
      </c>
    </row>
    <row r="452" spans="1:32" s="77" customFormat="1" ht="15" customHeight="1">
      <c r="B452" s="450"/>
      <c r="C452" s="454"/>
      <c r="D452" s="455"/>
      <c r="E452" s="455"/>
      <c r="F452" s="455"/>
      <c r="G452" s="455"/>
      <c r="H452" s="455"/>
      <c r="I452" s="455"/>
      <c r="J452" s="455"/>
      <c r="K452" s="455"/>
      <c r="L452" s="455"/>
      <c r="M452" s="455"/>
      <c r="N452" s="455"/>
      <c r="O452" s="455"/>
      <c r="P452" s="455"/>
      <c r="Q452" s="455"/>
      <c r="R452" s="455"/>
      <c r="S452" s="455"/>
      <c r="T452" s="455"/>
      <c r="U452" s="455"/>
      <c r="V452" s="455"/>
      <c r="W452" s="455"/>
      <c r="X452" s="455"/>
      <c r="Y452" s="455"/>
      <c r="Z452" s="455"/>
      <c r="AA452" s="455"/>
      <c r="AB452" s="456"/>
      <c r="AC452" s="495"/>
      <c r="AD452" s="496"/>
      <c r="AE452" s="497"/>
    </row>
    <row r="453" spans="1:32" s="77" customFormat="1" ht="15" customHeight="1">
      <c r="B453" s="449" t="s">
        <v>185</v>
      </c>
      <c r="C453" s="451" t="s">
        <v>337</v>
      </c>
      <c r="D453" s="452"/>
      <c r="E453" s="452"/>
      <c r="F453" s="452"/>
      <c r="G453" s="452"/>
      <c r="H453" s="452"/>
      <c r="I453" s="452"/>
      <c r="J453" s="452"/>
      <c r="K453" s="452"/>
      <c r="L453" s="452"/>
      <c r="M453" s="452"/>
      <c r="N453" s="452"/>
      <c r="O453" s="452"/>
      <c r="P453" s="452"/>
      <c r="Q453" s="452"/>
      <c r="R453" s="452"/>
      <c r="S453" s="452"/>
      <c r="T453" s="452"/>
      <c r="U453" s="452"/>
      <c r="V453" s="452"/>
      <c r="W453" s="452"/>
      <c r="X453" s="452"/>
      <c r="Y453" s="452"/>
      <c r="Z453" s="452"/>
      <c r="AA453" s="452"/>
      <c r="AB453" s="453"/>
      <c r="AC453" s="463"/>
      <c r="AD453" s="464"/>
      <c r="AE453" s="465"/>
      <c r="AF453" s="60" t="s">
        <v>109</v>
      </c>
    </row>
    <row r="454" spans="1:32" s="77" customFormat="1" ht="15" customHeight="1">
      <c r="B454" s="450"/>
      <c r="C454" s="454"/>
      <c r="D454" s="455"/>
      <c r="E454" s="455"/>
      <c r="F454" s="455"/>
      <c r="G454" s="455"/>
      <c r="H454" s="455"/>
      <c r="I454" s="455"/>
      <c r="J454" s="455"/>
      <c r="K454" s="455"/>
      <c r="L454" s="455"/>
      <c r="M454" s="455"/>
      <c r="N454" s="455"/>
      <c r="O454" s="455"/>
      <c r="P454" s="455"/>
      <c r="Q454" s="455"/>
      <c r="R454" s="455"/>
      <c r="S454" s="455"/>
      <c r="T454" s="455"/>
      <c r="U454" s="455"/>
      <c r="V454" s="455"/>
      <c r="W454" s="455"/>
      <c r="X454" s="455"/>
      <c r="Y454" s="455"/>
      <c r="Z454" s="455"/>
      <c r="AA454" s="455"/>
      <c r="AB454" s="456"/>
      <c r="AC454" s="495"/>
      <c r="AD454" s="496"/>
      <c r="AE454" s="497"/>
    </row>
    <row r="455" spans="1:32" s="77" customFormat="1" ht="9" customHeight="1">
      <c r="A455" s="23"/>
      <c r="B455" s="7"/>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36"/>
      <c r="AD455" s="36"/>
      <c r="AE455" s="36"/>
      <c r="AF455" s="60" t="s">
        <v>107</v>
      </c>
    </row>
    <row r="456" spans="1:32" s="77" customFormat="1" ht="18.75" customHeight="1">
      <c r="A456" s="27" t="s">
        <v>470</v>
      </c>
      <c r="B456" s="20"/>
      <c r="C456" s="21"/>
      <c r="D456" s="21"/>
      <c r="E456" s="21"/>
      <c r="F456" s="21"/>
      <c r="G456" s="21"/>
      <c r="H456" s="21"/>
      <c r="I456" s="21"/>
      <c r="J456" s="22"/>
      <c r="K456" s="22"/>
      <c r="L456" s="22"/>
      <c r="M456" s="22"/>
      <c r="N456" s="22"/>
      <c r="O456" s="22"/>
      <c r="P456" s="22"/>
      <c r="Q456" s="22"/>
      <c r="R456" s="22"/>
      <c r="S456" s="22"/>
      <c r="T456" s="22"/>
      <c r="U456" s="22"/>
      <c r="V456" s="22"/>
      <c r="W456" s="22"/>
      <c r="X456" s="22"/>
      <c r="Y456" s="36"/>
      <c r="Z456" s="36"/>
      <c r="AA456" s="36"/>
      <c r="AB456" s="22"/>
      <c r="AC456" s="22"/>
      <c r="AD456" s="22"/>
      <c r="AE456" s="22"/>
    </row>
    <row r="457" spans="1:32" s="77" customFormat="1" ht="18" customHeight="1">
      <c r="B457" s="449" t="s">
        <v>184</v>
      </c>
      <c r="C457" s="451" t="s">
        <v>316</v>
      </c>
      <c r="D457" s="452"/>
      <c r="E457" s="452"/>
      <c r="F457" s="452"/>
      <c r="G457" s="452"/>
      <c r="H457" s="452"/>
      <c r="I457" s="452"/>
      <c r="J457" s="452"/>
      <c r="K457" s="452"/>
      <c r="L457" s="452"/>
      <c r="M457" s="452"/>
      <c r="N457" s="452"/>
      <c r="O457" s="452"/>
      <c r="P457" s="452"/>
      <c r="Q457" s="452"/>
      <c r="R457" s="452"/>
      <c r="S457" s="452"/>
      <c r="T457" s="452"/>
      <c r="U457" s="452"/>
      <c r="V457" s="452"/>
      <c r="W457" s="452"/>
      <c r="X457" s="452"/>
      <c r="Y457" s="452"/>
      <c r="Z457" s="452"/>
      <c r="AA457" s="452"/>
      <c r="AB457" s="453"/>
      <c r="AC457" s="463"/>
      <c r="AD457" s="464"/>
      <c r="AE457" s="465"/>
      <c r="AF457" s="60" t="s">
        <v>114</v>
      </c>
    </row>
    <row r="458" spans="1:32" s="77" customFormat="1" ht="18" customHeight="1">
      <c r="B458" s="450"/>
      <c r="C458" s="454"/>
      <c r="D458" s="455"/>
      <c r="E458" s="455"/>
      <c r="F458" s="455"/>
      <c r="G458" s="455"/>
      <c r="H458" s="455"/>
      <c r="I458" s="455"/>
      <c r="J458" s="455"/>
      <c r="K458" s="455"/>
      <c r="L458" s="455"/>
      <c r="M458" s="455"/>
      <c r="N458" s="455"/>
      <c r="O458" s="455"/>
      <c r="P458" s="455"/>
      <c r="Q458" s="455"/>
      <c r="R458" s="455"/>
      <c r="S458" s="455"/>
      <c r="T458" s="455"/>
      <c r="U458" s="455"/>
      <c r="V458" s="455"/>
      <c r="W458" s="455"/>
      <c r="X458" s="455"/>
      <c r="Y458" s="455"/>
      <c r="Z458" s="455"/>
      <c r="AA458" s="455"/>
      <c r="AB458" s="456"/>
      <c r="AC458" s="495"/>
      <c r="AD458" s="496"/>
      <c r="AE458" s="497"/>
    </row>
    <row r="459" spans="1:32" s="23" customFormat="1" ht="35.25" customHeight="1">
      <c r="A459" s="77"/>
      <c r="B459" s="449" t="s">
        <v>185</v>
      </c>
      <c r="C459" s="694" t="s">
        <v>811</v>
      </c>
      <c r="D459" s="695"/>
      <c r="E459" s="695"/>
      <c r="F459" s="695"/>
      <c r="G459" s="695"/>
      <c r="H459" s="695"/>
      <c r="I459" s="695"/>
      <c r="J459" s="695"/>
      <c r="K459" s="695"/>
      <c r="L459" s="695"/>
      <c r="M459" s="695"/>
      <c r="N459" s="695"/>
      <c r="O459" s="695"/>
      <c r="P459" s="695"/>
      <c r="Q459" s="695"/>
      <c r="R459" s="695"/>
      <c r="S459" s="695"/>
      <c r="T459" s="695"/>
      <c r="U459" s="695"/>
      <c r="V459" s="695"/>
      <c r="W459" s="695"/>
      <c r="X459" s="695"/>
      <c r="Y459" s="695"/>
      <c r="Z459" s="695"/>
      <c r="AA459" s="695"/>
      <c r="AB459" s="696"/>
      <c r="AC459" s="463"/>
      <c r="AD459" s="464"/>
      <c r="AE459" s="465"/>
      <c r="AF459" s="46"/>
    </row>
    <row r="460" spans="1:32" s="22" customFormat="1" ht="19.5" customHeight="1">
      <c r="A460" s="77"/>
      <c r="B460" s="450"/>
      <c r="C460" s="791" t="s">
        <v>526</v>
      </c>
      <c r="D460" s="792"/>
      <c r="E460" s="792"/>
      <c r="F460" s="792"/>
      <c r="G460" s="792"/>
      <c r="H460" s="792"/>
      <c r="I460" s="792"/>
      <c r="J460" s="792"/>
      <c r="K460" s="792"/>
      <c r="L460" s="792"/>
      <c r="M460" s="792"/>
      <c r="N460" s="792"/>
      <c r="O460" s="792"/>
      <c r="P460" s="792"/>
      <c r="Q460" s="792"/>
      <c r="R460" s="792"/>
      <c r="S460" s="792"/>
      <c r="T460" s="792"/>
      <c r="U460" s="792"/>
      <c r="V460" s="792"/>
      <c r="W460" s="792"/>
      <c r="X460" s="792"/>
      <c r="Y460" s="792"/>
      <c r="Z460" s="792"/>
      <c r="AA460" s="792"/>
      <c r="AB460" s="793"/>
      <c r="AC460" s="495"/>
      <c r="AD460" s="496"/>
      <c r="AE460" s="497"/>
      <c r="AF460" s="59"/>
    </row>
    <row r="461" spans="1:32" s="77" customFormat="1" ht="18" customHeight="1">
      <c r="B461" s="449" t="s">
        <v>296</v>
      </c>
      <c r="C461" s="451" t="s">
        <v>876</v>
      </c>
      <c r="D461" s="452"/>
      <c r="E461" s="452"/>
      <c r="F461" s="452"/>
      <c r="G461" s="452"/>
      <c r="H461" s="452"/>
      <c r="I461" s="452"/>
      <c r="J461" s="452"/>
      <c r="K461" s="452"/>
      <c r="L461" s="452"/>
      <c r="M461" s="452"/>
      <c r="N461" s="452"/>
      <c r="O461" s="452"/>
      <c r="P461" s="452"/>
      <c r="Q461" s="452"/>
      <c r="R461" s="452"/>
      <c r="S461" s="452"/>
      <c r="T461" s="452"/>
      <c r="U461" s="452"/>
      <c r="V461" s="452"/>
      <c r="W461" s="452"/>
      <c r="X461" s="452"/>
      <c r="Y461" s="452"/>
      <c r="Z461" s="452"/>
      <c r="AA461" s="452"/>
      <c r="AB461" s="453"/>
      <c r="AC461" s="463"/>
      <c r="AD461" s="464"/>
      <c r="AE461" s="465"/>
      <c r="AF461" s="60" t="s">
        <v>110</v>
      </c>
    </row>
    <row r="462" spans="1:32" s="77" customFormat="1" ht="18" customHeight="1">
      <c r="B462" s="450"/>
      <c r="C462" s="454"/>
      <c r="D462" s="455"/>
      <c r="E462" s="455"/>
      <c r="F462" s="455"/>
      <c r="G462" s="455"/>
      <c r="H462" s="455"/>
      <c r="I462" s="455"/>
      <c r="J462" s="455"/>
      <c r="K462" s="455"/>
      <c r="L462" s="455"/>
      <c r="M462" s="455"/>
      <c r="N462" s="455"/>
      <c r="O462" s="455"/>
      <c r="P462" s="455"/>
      <c r="Q462" s="455"/>
      <c r="R462" s="455"/>
      <c r="S462" s="455"/>
      <c r="T462" s="455"/>
      <c r="U462" s="455"/>
      <c r="V462" s="455"/>
      <c r="W462" s="455"/>
      <c r="X462" s="455"/>
      <c r="Y462" s="455"/>
      <c r="Z462" s="455"/>
      <c r="AA462" s="455"/>
      <c r="AB462" s="456"/>
      <c r="AC462" s="495"/>
      <c r="AD462" s="496"/>
      <c r="AE462" s="497"/>
      <c r="AF462" s="60"/>
    </row>
    <row r="463" spans="1:32" s="77" customFormat="1" ht="37.5" customHeight="1">
      <c r="B463" s="449" t="s">
        <v>297</v>
      </c>
      <c r="C463" s="451" t="s">
        <v>613</v>
      </c>
      <c r="D463" s="452"/>
      <c r="E463" s="452"/>
      <c r="F463" s="452"/>
      <c r="G463" s="452"/>
      <c r="H463" s="452"/>
      <c r="I463" s="452"/>
      <c r="J463" s="452"/>
      <c r="K463" s="452"/>
      <c r="L463" s="452"/>
      <c r="M463" s="452"/>
      <c r="N463" s="452"/>
      <c r="O463" s="452"/>
      <c r="P463" s="452"/>
      <c r="Q463" s="452"/>
      <c r="R463" s="452"/>
      <c r="S463" s="452"/>
      <c r="T463" s="452"/>
      <c r="U463" s="452"/>
      <c r="V463" s="452"/>
      <c r="W463" s="452"/>
      <c r="X463" s="452"/>
      <c r="Y463" s="452"/>
      <c r="Z463" s="452"/>
      <c r="AA463" s="452"/>
      <c r="AB463" s="453"/>
      <c r="AC463" s="463"/>
      <c r="AD463" s="464"/>
      <c r="AE463" s="465"/>
      <c r="AF463" s="60" t="s">
        <v>111</v>
      </c>
    </row>
    <row r="464" spans="1:32" s="77" customFormat="1" ht="37.5" customHeight="1">
      <c r="B464" s="450"/>
      <c r="C464" s="454"/>
      <c r="D464" s="455"/>
      <c r="E464" s="455"/>
      <c r="F464" s="455"/>
      <c r="G464" s="455"/>
      <c r="H464" s="455"/>
      <c r="I464" s="455"/>
      <c r="J464" s="455"/>
      <c r="K464" s="455"/>
      <c r="L464" s="455"/>
      <c r="M464" s="455"/>
      <c r="N464" s="455"/>
      <c r="O464" s="455"/>
      <c r="P464" s="455"/>
      <c r="Q464" s="455"/>
      <c r="R464" s="455"/>
      <c r="S464" s="455"/>
      <c r="T464" s="455"/>
      <c r="U464" s="455"/>
      <c r="V464" s="455"/>
      <c r="W464" s="455"/>
      <c r="X464" s="455"/>
      <c r="Y464" s="455"/>
      <c r="Z464" s="455"/>
      <c r="AA464" s="455"/>
      <c r="AB464" s="456"/>
      <c r="AC464" s="495"/>
      <c r="AD464" s="496"/>
      <c r="AE464" s="497"/>
      <c r="AF464" s="60"/>
    </row>
    <row r="465" spans="1:32" s="77" customFormat="1" ht="18" customHeight="1">
      <c r="B465" s="449" t="s">
        <v>298</v>
      </c>
      <c r="C465" s="451" t="s">
        <v>615</v>
      </c>
      <c r="D465" s="452"/>
      <c r="E465" s="452"/>
      <c r="F465" s="452"/>
      <c r="G465" s="452"/>
      <c r="H465" s="452"/>
      <c r="I465" s="452"/>
      <c r="J465" s="452"/>
      <c r="K465" s="452"/>
      <c r="L465" s="452"/>
      <c r="M465" s="452"/>
      <c r="N465" s="452"/>
      <c r="O465" s="452"/>
      <c r="P465" s="452"/>
      <c r="Q465" s="452"/>
      <c r="R465" s="452"/>
      <c r="S465" s="452"/>
      <c r="T465" s="452"/>
      <c r="U465" s="452"/>
      <c r="V465" s="452"/>
      <c r="W465" s="452"/>
      <c r="X465" s="452"/>
      <c r="Y465" s="452"/>
      <c r="Z465" s="452"/>
      <c r="AA465" s="452"/>
      <c r="AB465" s="453"/>
      <c r="AC465" s="463"/>
      <c r="AD465" s="464"/>
      <c r="AE465" s="465"/>
      <c r="AF465" s="60" t="s">
        <v>112</v>
      </c>
    </row>
    <row r="466" spans="1:32" s="77" customFormat="1" ht="18" customHeight="1">
      <c r="B466" s="450"/>
      <c r="C466" s="454"/>
      <c r="D466" s="455"/>
      <c r="E466" s="455"/>
      <c r="F466" s="455"/>
      <c r="G466" s="455"/>
      <c r="H466" s="455"/>
      <c r="I466" s="455"/>
      <c r="J466" s="455"/>
      <c r="K466" s="455"/>
      <c r="L466" s="455"/>
      <c r="M466" s="455"/>
      <c r="N466" s="455"/>
      <c r="O466" s="455"/>
      <c r="P466" s="455"/>
      <c r="Q466" s="455"/>
      <c r="R466" s="455"/>
      <c r="S466" s="455"/>
      <c r="T466" s="455"/>
      <c r="U466" s="455"/>
      <c r="V466" s="455"/>
      <c r="W466" s="455"/>
      <c r="X466" s="455"/>
      <c r="Y466" s="455"/>
      <c r="Z466" s="455"/>
      <c r="AA466" s="455"/>
      <c r="AB466" s="456"/>
      <c r="AC466" s="495"/>
      <c r="AD466" s="496"/>
      <c r="AE466" s="497"/>
      <c r="AF466" s="60"/>
    </row>
    <row r="467" spans="1:32" s="23" customFormat="1" ht="18" customHeight="1">
      <c r="A467" s="77"/>
      <c r="B467" s="449" t="s">
        <v>292</v>
      </c>
      <c r="C467" s="451" t="s">
        <v>614</v>
      </c>
      <c r="D467" s="452"/>
      <c r="E467" s="452"/>
      <c r="F467" s="452"/>
      <c r="G467" s="452"/>
      <c r="H467" s="452"/>
      <c r="I467" s="452"/>
      <c r="J467" s="452"/>
      <c r="K467" s="452"/>
      <c r="L467" s="452"/>
      <c r="M467" s="452"/>
      <c r="N467" s="452"/>
      <c r="O467" s="452"/>
      <c r="P467" s="452"/>
      <c r="Q467" s="452"/>
      <c r="R467" s="452"/>
      <c r="S467" s="452"/>
      <c r="T467" s="452"/>
      <c r="U467" s="452"/>
      <c r="V467" s="452"/>
      <c r="W467" s="452"/>
      <c r="X467" s="452"/>
      <c r="Y467" s="452"/>
      <c r="Z467" s="452"/>
      <c r="AA467" s="452"/>
      <c r="AB467" s="453"/>
      <c r="AC467" s="463"/>
      <c r="AD467" s="464"/>
      <c r="AE467" s="465"/>
      <c r="AF467" s="46"/>
    </row>
    <row r="468" spans="1:32" s="22" customFormat="1" ht="18" customHeight="1">
      <c r="A468" s="77"/>
      <c r="B468" s="450"/>
      <c r="C468" s="454"/>
      <c r="D468" s="455"/>
      <c r="E468" s="455"/>
      <c r="F468" s="455"/>
      <c r="G468" s="455"/>
      <c r="H468" s="455"/>
      <c r="I468" s="455"/>
      <c r="J468" s="455"/>
      <c r="K468" s="455"/>
      <c r="L468" s="455"/>
      <c r="M468" s="455"/>
      <c r="N468" s="455"/>
      <c r="O468" s="455"/>
      <c r="P468" s="455"/>
      <c r="Q468" s="455"/>
      <c r="R468" s="455"/>
      <c r="S468" s="455"/>
      <c r="T468" s="455"/>
      <c r="U468" s="455"/>
      <c r="V468" s="455"/>
      <c r="W468" s="455"/>
      <c r="X468" s="455"/>
      <c r="Y468" s="455"/>
      <c r="Z468" s="455"/>
      <c r="AA468" s="455"/>
      <c r="AB468" s="456"/>
      <c r="AC468" s="495"/>
      <c r="AD468" s="496"/>
      <c r="AE468" s="497"/>
      <c r="AF468" s="59"/>
    </row>
    <row r="469" spans="1:32" s="77" customFormat="1" ht="18" customHeight="1">
      <c r="B469" s="449" t="s">
        <v>293</v>
      </c>
      <c r="C469" s="451" t="s">
        <v>527</v>
      </c>
      <c r="D469" s="452"/>
      <c r="E469" s="452"/>
      <c r="F469" s="452"/>
      <c r="G469" s="452"/>
      <c r="H469" s="452"/>
      <c r="I469" s="452"/>
      <c r="J469" s="452"/>
      <c r="K469" s="452"/>
      <c r="L469" s="452"/>
      <c r="M469" s="452"/>
      <c r="N469" s="452"/>
      <c r="O469" s="452"/>
      <c r="P469" s="452"/>
      <c r="Q469" s="452"/>
      <c r="R469" s="452"/>
      <c r="S469" s="452"/>
      <c r="T469" s="452"/>
      <c r="U469" s="452"/>
      <c r="V469" s="452"/>
      <c r="W469" s="452"/>
      <c r="X469" s="452"/>
      <c r="Y469" s="452"/>
      <c r="Z469" s="452"/>
      <c r="AA469" s="452"/>
      <c r="AB469" s="453"/>
      <c r="AC469" s="463"/>
      <c r="AD469" s="464"/>
      <c r="AE469" s="465"/>
      <c r="AF469" s="60" t="s">
        <v>112</v>
      </c>
    </row>
    <row r="470" spans="1:32" s="77" customFormat="1" ht="18" customHeight="1">
      <c r="B470" s="450"/>
      <c r="C470" s="454"/>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c r="AA470" s="455"/>
      <c r="AB470" s="456"/>
      <c r="AC470" s="495"/>
      <c r="AD470" s="496"/>
      <c r="AE470" s="497"/>
      <c r="AF470" s="60"/>
    </row>
    <row r="471" spans="1:32" s="77" customFormat="1" ht="15" customHeight="1">
      <c r="B471" s="449" t="s">
        <v>304</v>
      </c>
      <c r="C471" s="451" t="s">
        <v>108</v>
      </c>
      <c r="D471" s="452"/>
      <c r="E471" s="452"/>
      <c r="F471" s="452"/>
      <c r="G471" s="452"/>
      <c r="H471" s="452"/>
      <c r="I471" s="452"/>
      <c r="J471" s="452"/>
      <c r="K471" s="452"/>
      <c r="L471" s="452"/>
      <c r="M471" s="452"/>
      <c r="N471" s="452"/>
      <c r="O471" s="452"/>
      <c r="P471" s="452"/>
      <c r="Q471" s="452"/>
      <c r="R471" s="452"/>
      <c r="S471" s="452"/>
      <c r="T471" s="452"/>
      <c r="U471" s="452"/>
      <c r="V471" s="452"/>
      <c r="W471" s="452"/>
      <c r="X471" s="452"/>
      <c r="Y471" s="452"/>
      <c r="Z471" s="452"/>
      <c r="AA471" s="452"/>
      <c r="AB471" s="453"/>
      <c r="AC471" s="463"/>
      <c r="AD471" s="464"/>
      <c r="AE471" s="465"/>
      <c r="AF471" s="60"/>
    </row>
    <row r="472" spans="1:32" s="77" customFormat="1" ht="15" customHeight="1">
      <c r="B472" s="450"/>
      <c r="C472" s="454"/>
      <c r="D472" s="455"/>
      <c r="E472" s="455"/>
      <c r="F472" s="455"/>
      <c r="G472" s="455"/>
      <c r="H472" s="455"/>
      <c r="I472" s="455"/>
      <c r="J472" s="455"/>
      <c r="K472" s="455"/>
      <c r="L472" s="455"/>
      <c r="M472" s="455"/>
      <c r="N472" s="455"/>
      <c r="O472" s="455"/>
      <c r="P472" s="455"/>
      <c r="Q472" s="455"/>
      <c r="R472" s="455"/>
      <c r="S472" s="455"/>
      <c r="T472" s="455"/>
      <c r="U472" s="455"/>
      <c r="V472" s="455"/>
      <c r="W472" s="455"/>
      <c r="X472" s="455"/>
      <c r="Y472" s="455"/>
      <c r="Z472" s="455"/>
      <c r="AA472" s="455"/>
      <c r="AB472" s="456"/>
      <c r="AC472" s="495"/>
      <c r="AD472" s="496"/>
      <c r="AE472" s="497"/>
      <c r="AF472" s="60"/>
    </row>
    <row r="473" spans="1:32" s="77" customFormat="1" ht="18" customHeight="1">
      <c r="B473" s="449" t="s">
        <v>306</v>
      </c>
      <c r="C473" s="451" t="s">
        <v>305</v>
      </c>
      <c r="D473" s="452"/>
      <c r="E473" s="452"/>
      <c r="F473" s="452"/>
      <c r="G473" s="452"/>
      <c r="H473" s="452"/>
      <c r="I473" s="452"/>
      <c r="J473" s="452"/>
      <c r="K473" s="452"/>
      <c r="L473" s="452"/>
      <c r="M473" s="452"/>
      <c r="N473" s="452"/>
      <c r="O473" s="452"/>
      <c r="P473" s="452"/>
      <c r="Q473" s="452"/>
      <c r="R473" s="452"/>
      <c r="S473" s="452"/>
      <c r="T473" s="452"/>
      <c r="U473" s="452"/>
      <c r="V473" s="452"/>
      <c r="W473" s="452"/>
      <c r="X473" s="452"/>
      <c r="Y473" s="452"/>
      <c r="Z473" s="452"/>
      <c r="AA473" s="452"/>
      <c r="AB473" s="453"/>
      <c r="AC473" s="463"/>
      <c r="AD473" s="464"/>
      <c r="AE473" s="465"/>
      <c r="AF473" s="60" t="s">
        <v>112</v>
      </c>
    </row>
    <row r="474" spans="1:32" s="77" customFormat="1" ht="18" customHeight="1">
      <c r="B474" s="450"/>
      <c r="C474" s="454"/>
      <c r="D474" s="455"/>
      <c r="E474" s="455"/>
      <c r="F474" s="455"/>
      <c r="G474" s="455"/>
      <c r="H474" s="455"/>
      <c r="I474" s="455"/>
      <c r="J474" s="455"/>
      <c r="K474" s="455"/>
      <c r="L474" s="455"/>
      <c r="M474" s="455"/>
      <c r="N474" s="455"/>
      <c r="O474" s="455"/>
      <c r="P474" s="455"/>
      <c r="Q474" s="455"/>
      <c r="R474" s="455"/>
      <c r="S474" s="455"/>
      <c r="T474" s="455"/>
      <c r="U474" s="455"/>
      <c r="V474" s="455"/>
      <c r="W474" s="455"/>
      <c r="X474" s="455"/>
      <c r="Y474" s="455"/>
      <c r="Z474" s="455"/>
      <c r="AA474" s="455"/>
      <c r="AB474" s="456"/>
      <c r="AC474" s="495"/>
      <c r="AD474" s="496"/>
      <c r="AE474" s="497"/>
      <c r="AF474" s="60"/>
    </row>
    <row r="475" spans="1:32" s="77" customFormat="1" ht="18" customHeight="1">
      <c r="B475" s="449" t="s">
        <v>307</v>
      </c>
      <c r="C475" s="451" t="s">
        <v>279</v>
      </c>
      <c r="D475" s="452"/>
      <c r="E475" s="452"/>
      <c r="F475" s="452"/>
      <c r="G475" s="452"/>
      <c r="H475" s="452"/>
      <c r="I475" s="452"/>
      <c r="J475" s="452"/>
      <c r="K475" s="452"/>
      <c r="L475" s="452"/>
      <c r="M475" s="452"/>
      <c r="N475" s="452"/>
      <c r="O475" s="452"/>
      <c r="P475" s="452"/>
      <c r="Q475" s="452"/>
      <c r="R475" s="452"/>
      <c r="S475" s="452"/>
      <c r="T475" s="452"/>
      <c r="U475" s="452"/>
      <c r="V475" s="452"/>
      <c r="W475" s="452"/>
      <c r="X475" s="452"/>
      <c r="Y475" s="452"/>
      <c r="Z475" s="452"/>
      <c r="AA475" s="452"/>
      <c r="AB475" s="453"/>
      <c r="AC475" s="463"/>
      <c r="AD475" s="464"/>
      <c r="AE475" s="465"/>
      <c r="AF475" s="60" t="s">
        <v>112</v>
      </c>
    </row>
    <row r="476" spans="1:32" s="77" customFormat="1" ht="18" customHeight="1">
      <c r="B476" s="450"/>
      <c r="C476" s="454"/>
      <c r="D476" s="455"/>
      <c r="E476" s="455"/>
      <c r="F476" s="455"/>
      <c r="G476" s="455"/>
      <c r="H476" s="455"/>
      <c r="I476" s="455"/>
      <c r="J476" s="455"/>
      <c r="K476" s="455"/>
      <c r="L476" s="455"/>
      <c r="M476" s="455"/>
      <c r="N476" s="455"/>
      <c r="O476" s="455"/>
      <c r="P476" s="455"/>
      <c r="Q476" s="455"/>
      <c r="R476" s="455"/>
      <c r="S476" s="455"/>
      <c r="T476" s="455"/>
      <c r="U476" s="455"/>
      <c r="V476" s="455"/>
      <c r="W476" s="455"/>
      <c r="X476" s="455"/>
      <c r="Y476" s="455"/>
      <c r="Z476" s="455"/>
      <c r="AA476" s="455"/>
      <c r="AB476" s="456"/>
      <c r="AC476" s="495"/>
      <c r="AD476" s="496"/>
      <c r="AE476" s="497"/>
      <c r="AF476" s="60"/>
    </row>
    <row r="477" spans="1:32" s="77" customFormat="1" ht="1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36"/>
      <c r="AD477" s="36"/>
      <c r="AE477" s="36"/>
      <c r="AF477" s="60"/>
    </row>
    <row r="478" spans="1:32" s="77" customFormat="1" ht="19.5" customHeight="1">
      <c r="A478" s="27" t="s">
        <v>471</v>
      </c>
      <c r="B478" s="20"/>
      <c r="C478" s="21"/>
      <c r="D478" s="21"/>
      <c r="E478" s="21"/>
      <c r="F478" s="21"/>
      <c r="G478" s="21"/>
      <c r="H478" s="21"/>
      <c r="I478" s="21"/>
      <c r="J478" s="22"/>
      <c r="K478" s="22"/>
      <c r="L478" s="22"/>
      <c r="M478" s="22"/>
      <c r="N478" s="22"/>
      <c r="O478" s="22"/>
      <c r="P478" s="22"/>
      <c r="Q478" s="22"/>
      <c r="R478" s="22"/>
      <c r="S478" s="22"/>
      <c r="T478" s="22"/>
      <c r="U478" s="22"/>
      <c r="V478" s="22"/>
      <c r="W478" s="22"/>
      <c r="X478" s="22"/>
      <c r="Y478" s="22"/>
      <c r="Z478" s="22"/>
      <c r="AA478" s="22"/>
      <c r="AB478" s="22"/>
      <c r="AC478" s="36"/>
      <c r="AD478" s="36"/>
      <c r="AE478" s="36"/>
      <c r="AF478" s="60"/>
    </row>
    <row r="479" spans="1:32" s="77" customFormat="1" ht="18" customHeight="1">
      <c r="B479" s="449" t="s">
        <v>184</v>
      </c>
      <c r="C479" s="451" t="s">
        <v>280</v>
      </c>
      <c r="D479" s="452"/>
      <c r="E479" s="452"/>
      <c r="F479" s="452"/>
      <c r="G479" s="452"/>
      <c r="H479" s="452"/>
      <c r="I479" s="452"/>
      <c r="J479" s="452"/>
      <c r="K479" s="452"/>
      <c r="L479" s="452"/>
      <c r="M479" s="452"/>
      <c r="N479" s="452"/>
      <c r="O479" s="452"/>
      <c r="P479" s="452"/>
      <c r="Q479" s="452"/>
      <c r="R479" s="452"/>
      <c r="S479" s="452"/>
      <c r="T479" s="452"/>
      <c r="U479" s="452"/>
      <c r="V479" s="452"/>
      <c r="W479" s="452"/>
      <c r="X479" s="452"/>
      <c r="Y479" s="452"/>
      <c r="Z479" s="452"/>
      <c r="AA479" s="452"/>
      <c r="AB479" s="453"/>
      <c r="AC479" s="463"/>
      <c r="AD479" s="464"/>
      <c r="AE479" s="465"/>
      <c r="AF479" s="60"/>
    </row>
    <row r="480" spans="1:32" s="77" customFormat="1" ht="18" customHeight="1">
      <c r="B480" s="450"/>
      <c r="C480" s="454"/>
      <c r="D480" s="455"/>
      <c r="E480" s="455"/>
      <c r="F480" s="455"/>
      <c r="G480" s="455"/>
      <c r="H480" s="455"/>
      <c r="I480" s="455"/>
      <c r="J480" s="455"/>
      <c r="K480" s="455"/>
      <c r="L480" s="455"/>
      <c r="M480" s="455"/>
      <c r="N480" s="455"/>
      <c r="O480" s="455"/>
      <c r="P480" s="455"/>
      <c r="Q480" s="455"/>
      <c r="R480" s="455"/>
      <c r="S480" s="455"/>
      <c r="T480" s="455"/>
      <c r="U480" s="455"/>
      <c r="V480" s="455"/>
      <c r="W480" s="455"/>
      <c r="X480" s="455"/>
      <c r="Y480" s="455"/>
      <c r="Z480" s="455"/>
      <c r="AA480" s="455"/>
      <c r="AB480" s="456"/>
      <c r="AC480" s="495"/>
      <c r="AD480" s="496"/>
      <c r="AE480" s="497"/>
      <c r="AF480" s="60"/>
    </row>
    <row r="481" spans="1:32" s="77" customFormat="1" ht="18" customHeight="1">
      <c r="B481" s="449" t="s">
        <v>185</v>
      </c>
      <c r="C481" s="451" t="s">
        <v>137</v>
      </c>
      <c r="D481" s="452"/>
      <c r="E481" s="452"/>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3"/>
      <c r="AC481" s="463"/>
      <c r="AD481" s="464"/>
      <c r="AE481" s="465"/>
      <c r="AF481" s="60"/>
    </row>
    <row r="482" spans="1:32" s="77" customFormat="1" ht="18" customHeight="1">
      <c r="B482" s="450"/>
      <c r="C482" s="454"/>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6"/>
      <c r="AC482" s="495"/>
      <c r="AD482" s="496"/>
      <c r="AE482" s="497"/>
      <c r="AF482" s="60"/>
    </row>
    <row r="483" spans="1:32" s="77" customFormat="1" ht="15" customHeight="1">
      <c r="B483" s="449" t="s">
        <v>186</v>
      </c>
      <c r="C483" s="451" t="s">
        <v>138</v>
      </c>
      <c r="D483" s="452"/>
      <c r="E483" s="452"/>
      <c r="F483" s="452"/>
      <c r="G483" s="452"/>
      <c r="H483" s="452"/>
      <c r="I483" s="452"/>
      <c r="J483" s="452"/>
      <c r="K483" s="452"/>
      <c r="L483" s="452"/>
      <c r="M483" s="452"/>
      <c r="N483" s="452"/>
      <c r="O483" s="452"/>
      <c r="P483" s="452"/>
      <c r="Q483" s="452"/>
      <c r="R483" s="452"/>
      <c r="S483" s="452"/>
      <c r="T483" s="452"/>
      <c r="U483" s="452"/>
      <c r="V483" s="452"/>
      <c r="W483" s="452"/>
      <c r="X483" s="452"/>
      <c r="Y483" s="452"/>
      <c r="Z483" s="452"/>
      <c r="AA483" s="452"/>
      <c r="AB483" s="453"/>
      <c r="AC483" s="463"/>
      <c r="AD483" s="464"/>
      <c r="AE483" s="465"/>
      <c r="AF483" s="60"/>
    </row>
    <row r="484" spans="1:32" s="77" customFormat="1" ht="15" customHeight="1">
      <c r="B484" s="450"/>
      <c r="C484" s="454"/>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55"/>
      <c r="AA484" s="455"/>
      <c r="AB484" s="456"/>
      <c r="AC484" s="495"/>
      <c r="AD484" s="496"/>
      <c r="AE484" s="497"/>
      <c r="AF484" s="60"/>
    </row>
    <row r="485" spans="1:32" s="77" customFormat="1" ht="15" customHeight="1">
      <c r="B485" s="76"/>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76"/>
      <c r="AD485" s="76"/>
      <c r="AE485" s="76"/>
      <c r="AF485" s="60"/>
    </row>
    <row r="486" spans="1:32" s="77" customFormat="1" ht="19.5" customHeight="1">
      <c r="A486" s="88" t="s">
        <v>472</v>
      </c>
      <c r="B486" s="76"/>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76"/>
      <c r="AD486" s="76"/>
      <c r="AE486" s="76"/>
      <c r="AF486" s="60"/>
    </row>
    <row r="487" spans="1:32" s="77" customFormat="1" ht="18" customHeight="1">
      <c r="B487" s="449" t="s">
        <v>294</v>
      </c>
      <c r="C487" s="451" t="s">
        <v>473</v>
      </c>
      <c r="D487" s="452"/>
      <c r="E487" s="452"/>
      <c r="F487" s="452"/>
      <c r="G487" s="452"/>
      <c r="H487" s="452"/>
      <c r="I487" s="452"/>
      <c r="J487" s="452"/>
      <c r="K487" s="452"/>
      <c r="L487" s="452"/>
      <c r="M487" s="452"/>
      <c r="N487" s="452"/>
      <c r="O487" s="452"/>
      <c r="P487" s="452"/>
      <c r="Q487" s="452"/>
      <c r="R487" s="452"/>
      <c r="S487" s="452"/>
      <c r="T487" s="452"/>
      <c r="U487" s="452"/>
      <c r="V487" s="452"/>
      <c r="W487" s="452"/>
      <c r="X487" s="452"/>
      <c r="Y487" s="452"/>
      <c r="Z487" s="452"/>
      <c r="AA487" s="452"/>
      <c r="AB487" s="453"/>
      <c r="AC487" s="463"/>
      <c r="AD487" s="464"/>
      <c r="AE487" s="465"/>
      <c r="AF487" s="60"/>
    </row>
    <row r="488" spans="1:32" s="77" customFormat="1" ht="18" customHeight="1">
      <c r="B488" s="450"/>
      <c r="C488" s="454"/>
      <c r="D488" s="455"/>
      <c r="E488" s="455"/>
      <c r="F488" s="455"/>
      <c r="G488" s="455"/>
      <c r="H488" s="455"/>
      <c r="I488" s="455"/>
      <c r="J488" s="455"/>
      <c r="K488" s="455"/>
      <c r="L488" s="455"/>
      <c r="M488" s="455"/>
      <c r="N488" s="455"/>
      <c r="O488" s="455"/>
      <c r="P488" s="455"/>
      <c r="Q488" s="455"/>
      <c r="R488" s="455"/>
      <c r="S488" s="455"/>
      <c r="T488" s="455"/>
      <c r="U488" s="455"/>
      <c r="V488" s="455"/>
      <c r="W488" s="455"/>
      <c r="X488" s="455"/>
      <c r="Y488" s="455"/>
      <c r="Z488" s="455"/>
      <c r="AA488" s="455"/>
      <c r="AB488" s="456"/>
      <c r="AC488" s="495"/>
      <c r="AD488" s="496"/>
      <c r="AE488" s="497"/>
      <c r="AF488" s="60"/>
    </row>
    <row r="489" spans="1:32" s="77" customFormat="1" ht="15" customHeight="1">
      <c r="B489" s="449" t="s">
        <v>295</v>
      </c>
      <c r="C489" s="451" t="s">
        <v>474</v>
      </c>
      <c r="D489" s="452"/>
      <c r="E489" s="452"/>
      <c r="F489" s="452"/>
      <c r="G489" s="452"/>
      <c r="H489" s="452"/>
      <c r="I489" s="452"/>
      <c r="J489" s="452"/>
      <c r="K489" s="452"/>
      <c r="L489" s="452"/>
      <c r="M489" s="452"/>
      <c r="N489" s="452"/>
      <c r="O489" s="452"/>
      <c r="P489" s="452"/>
      <c r="Q489" s="452"/>
      <c r="R489" s="452"/>
      <c r="S489" s="452"/>
      <c r="T489" s="452"/>
      <c r="U489" s="452"/>
      <c r="V489" s="452"/>
      <c r="W489" s="452"/>
      <c r="X489" s="452"/>
      <c r="Y489" s="452"/>
      <c r="Z489" s="452"/>
      <c r="AA489" s="452"/>
      <c r="AB489" s="453"/>
      <c r="AC489" s="463"/>
      <c r="AD489" s="464"/>
      <c r="AE489" s="465"/>
      <c r="AF489" s="60"/>
    </row>
    <row r="490" spans="1:32" s="77" customFormat="1" ht="15" customHeight="1">
      <c r="B490" s="450"/>
      <c r="C490" s="454"/>
      <c r="D490" s="455"/>
      <c r="E490" s="455"/>
      <c r="F490" s="455"/>
      <c r="G490" s="455"/>
      <c r="H490" s="455"/>
      <c r="I490" s="455"/>
      <c r="J490" s="455"/>
      <c r="K490" s="455"/>
      <c r="L490" s="455"/>
      <c r="M490" s="455"/>
      <c r="N490" s="455"/>
      <c r="O490" s="455"/>
      <c r="P490" s="455"/>
      <c r="Q490" s="455"/>
      <c r="R490" s="455"/>
      <c r="S490" s="455"/>
      <c r="T490" s="455"/>
      <c r="U490" s="455"/>
      <c r="V490" s="455"/>
      <c r="W490" s="455"/>
      <c r="X490" s="455"/>
      <c r="Y490" s="455"/>
      <c r="Z490" s="455"/>
      <c r="AA490" s="455"/>
      <c r="AB490" s="456"/>
      <c r="AC490" s="495"/>
      <c r="AD490" s="496"/>
      <c r="AE490" s="497"/>
      <c r="AF490" s="60"/>
    </row>
    <row r="491" spans="1:32" s="77" customFormat="1" ht="15" customHeight="1">
      <c r="B491" s="449" t="s">
        <v>296</v>
      </c>
      <c r="C491" s="451" t="s">
        <v>475</v>
      </c>
      <c r="D491" s="452"/>
      <c r="E491" s="452"/>
      <c r="F491" s="452"/>
      <c r="G491" s="452"/>
      <c r="H491" s="452"/>
      <c r="I491" s="452"/>
      <c r="J491" s="452"/>
      <c r="K491" s="452"/>
      <c r="L491" s="452"/>
      <c r="M491" s="452"/>
      <c r="N491" s="452"/>
      <c r="O491" s="452"/>
      <c r="P491" s="452"/>
      <c r="Q491" s="452"/>
      <c r="R491" s="452"/>
      <c r="S491" s="452"/>
      <c r="T491" s="452"/>
      <c r="U491" s="452"/>
      <c r="V491" s="452"/>
      <c r="W491" s="452"/>
      <c r="X491" s="452"/>
      <c r="Y491" s="452"/>
      <c r="Z491" s="452"/>
      <c r="AA491" s="452"/>
      <c r="AB491" s="453"/>
      <c r="AC491" s="463"/>
      <c r="AD491" s="464"/>
      <c r="AE491" s="465"/>
      <c r="AF491" s="60"/>
    </row>
    <row r="492" spans="1:32" s="77" customFormat="1" ht="15" customHeight="1">
      <c r="B492" s="450"/>
      <c r="C492" s="454"/>
      <c r="D492" s="455"/>
      <c r="E492" s="455"/>
      <c r="F492" s="455"/>
      <c r="G492" s="455"/>
      <c r="H492" s="455"/>
      <c r="I492" s="455"/>
      <c r="J492" s="455"/>
      <c r="K492" s="455"/>
      <c r="L492" s="455"/>
      <c r="M492" s="455"/>
      <c r="N492" s="455"/>
      <c r="O492" s="455"/>
      <c r="P492" s="455"/>
      <c r="Q492" s="455"/>
      <c r="R492" s="455"/>
      <c r="S492" s="455"/>
      <c r="T492" s="455"/>
      <c r="U492" s="455"/>
      <c r="V492" s="455"/>
      <c r="W492" s="455"/>
      <c r="X492" s="455"/>
      <c r="Y492" s="455"/>
      <c r="Z492" s="455"/>
      <c r="AA492" s="455"/>
      <c r="AB492" s="456"/>
      <c r="AC492" s="495"/>
      <c r="AD492" s="496"/>
      <c r="AE492" s="497"/>
      <c r="AF492" s="60"/>
    </row>
    <row r="493" spans="1:32" s="77" customFormat="1" ht="15" customHeight="1">
      <c r="B493" s="449" t="s">
        <v>297</v>
      </c>
      <c r="C493" s="451" t="s">
        <v>476</v>
      </c>
      <c r="D493" s="452"/>
      <c r="E493" s="452"/>
      <c r="F493" s="452"/>
      <c r="G493" s="452"/>
      <c r="H493" s="452"/>
      <c r="I493" s="452"/>
      <c r="J493" s="452"/>
      <c r="K493" s="452"/>
      <c r="L493" s="452"/>
      <c r="M493" s="452"/>
      <c r="N493" s="452"/>
      <c r="O493" s="452"/>
      <c r="P493" s="452"/>
      <c r="Q493" s="452"/>
      <c r="R493" s="452"/>
      <c r="S493" s="452"/>
      <c r="T493" s="452"/>
      <c r="U493" s="452"/>
      <c r="V493" s="452"/>
      <c r="W493" s="452"/>
      <c r="X493" s="452"/>
      <c r="Y493" s="452"/>
      <c r="Z493" s="452"/>
      <c r="AA493" s="452"/>
      <c r="AB493" s="453"/>
      <c r="AC493" s="463"/>
      <c r="AD493" s="464"/>
      <c r="AE493" s="465"/>
      <c r="AF493" s="60"/>
    </row>
    <row r="494" spans="1:32" s="77" customFormat="1" ht="15" customHeight="1">
      <c r="B494" s="450"/>
      <c r="C494" s="454"/>
      <c r="D494" s="455"/>
      <c r="E494" s="455"/>
      <c r="F494" s="455"/>
      <c r="G494" s="455"/>
      <c r="H494" s="455"/>
      <c r="I494" s="455"/>
      <c r="J494" s="455"/>
      <c r="K494" s="455"/>
      <c r="L494" s="455"/>
      <c r="M494" s="455"/>
      <c r="N494" s="455"/>
      <c r="O494" s="455"/>
      <c r="P494" s="455"/>
      <c r="Q494" s="455"/>
      <c r="R494" s="455"/>
      <c r="S494" s="455"/>
      <c r="T494" s="455"/>
      <c r="U494" s="455"/>
      <c r="V494" s="455"/>
      <c r="W494" s="455"/>
      <c r="X494" s="455"/>
      <c r="Y494" s="455"/>
      <c r="Z494" s="455"/>
      <c r="AA494" s="455"/>
      <c r="AB494" s="456"/>
      <c r="AC494" s="495"/>
      <c r="AD494" s="496"/>
      <c r="AE494" s="497"/>
      <c r="AF494" s="60"/>
    </row>
    <row r="495" spans="1:32" s="77" customFormat="1" ht="15" customHeight="1">
      <c r="B495" s="76"/>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76"/>
      <c r="AD495" s="76"/>
      <c r="AE495" s="76"/>
      <c r="AF495" s="60"/>
    </row>
    <row r="496" spans="1:32" s="77" customFormat="1" ht="15.75" customHeight="1">
      <c r="A496" s="27" t="s">
        <v>914</v>
      </c>
      <c r="B496" s="76"/>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76"/>
      <c r="AD496" s="76"/>
      <c r="AE496" s="76"/>
      <c r="AF496" s="60"/>
    </row>
    <row r="497" spans="1:32" s="77" customFormat="1" ht="32.25" customHeight="1">
      <c r="B497" s="449" t="s">
        <v>294</v>
      </c>
      <c r="C497" s="451" t="s">
        <v>877</v>
      </c>
      <c r="D497" s="452"/>
      <c r="E497" s="452"/>
      <c r="F497" s="452"/>
      <c r="G497" s="452"/>
      <c r="H497" s="452"/>
      <c r="I497" s="452"/>
      <c r="J497" s="452"/>
      <c r="K497" s="452"/>
      <c r="L497" s="452"/>
      <c r="M497" s="452"/>
      <c r="N497" s="452"/>
      <c r="O497" s="452"/>
      <c r="P497" s="452"/>
      <c r="Q497" s="452"/>
      <c r="R497" s="452"/>
      <c r="S497" s="452"/>
      <c r="T497" s="452"/>
      <c r="U497" s="452"/>
      <c r="V497" s="452"/>
      <c r="W497" s="452"/>
      <c r="X497" s="452"/>
      <c r="Y497" s="452"/>
      <c r="Z497" s="452"/>
      <c r="AA497" s="452"/>
      <c r="AB497" s="453"/>
      <c r="AC497" s="463"/>
      <c r="AD497" s="464"/>
      <c r="AE497" s="465"/>
      <c r="AF497" s="60"/>
    </row>
    <row r="498" spans="1:32" s="77" customFormat="1" ht="32.25" customHeight="1">
      <c r="B498" s="450"/>
      <c r="C498" s="454"/>
      <c r="D498" s="455"/>
      <c r="E498" s="455"/>
      <c r="F498" s="455"/>
      <c r="G498" s="455"/>
      <c r="H498" s="455"/>
      <c r="I498" s="455"/>
      <c r="J498" s="455"/>
      <c r="K498" s="455"/>
      <c r="L498" s="455"/>
      <c r="M498" s="455"/>
      <c r="N498" s="455"/>
      <c r="O498" s="455"/>
      <c r="P498" s="455"/>
      <c r="Q498" s="455"/>
      <c r="R498" s="455"/>
      <c r="S498" s="455"/>
      <c r="T498" s="455"/>
      <c r="U498" s="455"/>
      <c r="V498" s="455"/>
      <c r="W498" s="455"/>
      <c r="X498" s="455"/>
      <c r="Y498" s="455"/>
      <c r="Z498" s="455"/>
      <c r="AA498" s="455"/>
      <c r="AB498" s="456"/>
      <c r="AC498" s="495"/>
      <c r="AD498" s="496"/>
      <c r="AE498" s="497"/>
      <c r="AF498" s="60"/>
    </row>
    <row r="499" spans="1:32" s="77" customFormat="1" ht="13.5">
      <c r="B499" s="76"/>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76"/>
      <c r="AD499" s="76"/>
      <c r="AE499" s="76"/>
      <c r="AF499" s="60"/>
    </row>
    <row r="500" spans="1:32" s="77" customFormat="1" ht="19.5" customHeight="1">
      <c r="A500" s="27" t="s">
        <v>915</v>
      </c>
      <c r="B500" s="20"/>
      <c r="C500" s="21"/>
      <c r="D500" s="21"/>
      <c r="E500" s="21"/>
      <c r="F500" s="21"/>
      <c r="G500" s="21"/>
      <c r="H500" s="21"/>
      <c r="I500" s="21"/>
      <c r="J500" s="22"/>
      <c r="K500" s="22"/>
      <c r="L500" s="22"/>
      <c r="M500" s="22"/>
      <c r="N500" s="22"/>
      <c r="O500" s="22"/>
      <c r="P500" s="22"/>
      <c r="Q500" s="22"/>
      <c r="R500" s="22"/>
      <c r="S500" s="22"/>
      <c r="T500" s="22"/>
      <c r="U500" s="22"/>
      <c r="V500" s="22"/>
      <c r="W500" s="22"/>
      <c r="X500" s="22"/>
      <c r="Y500" s="22"/>
      <c r="Z500" s="22"/>
      <c r="AA500" s="22"/>
      <c r="AB500" s="22"/>
      <c r="AC500" s="36"/>
      <c r="AD500" s="36"/>
      <c r="AE500" s="36"/>
      <c r="AF500" s="60"/>
    </row>
    <row r="501" spans="1:32" s="77" customFormat="1" ht="15" customHeight="1">
      <c r="B501" s="449" t="s">
        <v>184</v>
      </c>
      <c r="C501" s="451" t="s">
        <v>247</v>
      </c>
      <c r="D501" s="452"/>
      <c r="E501" s="452"/>
      <c r="F501" s="452"/>
      <c r="G501" s="452"/>
      <c r="H501" s="452"/>
      <c r="I501" s="452"/>
      <c r="J501" s="452"/>
      <c r="K501" s="452"/>
      <c r="L501" s="452"/>
      <c r="M501" s="452"/>
      <c r="N501" s="452"/>
      <c r="O501" s="452"/>
      <c r="P501" s="452"/>
      <c r="Q501" s="452"/>
      <c r="R501" s="452"/>
      <c r="S501" s="452"/>
      <c r="T501" s="452"/>
      <c r="U501" s="452"/>
      <c r="V501" s="452"/>
      <c r="W501" s="452"/>
      <c r="X501" s="452"/>
      <c r="Y501" s="452"/>
      <c r="Z501" s="452"/>
      <c r="AA501" s="452"/>
      <c r="AB501" s="453"/>
      <c r="AC501" s="463"/>
      <c r="AD501" s="464"/>
      <c r="AE501" s="465"/>
      <c r="AF501" s="60"/>
    </row>
    <row r="502" spans="1:32" s="77" customFormat="1" ht="15" customHeight="1">
      <c r="B502" s="450"/>
      <c r="C502" s="454"/>
      <c r="D502" s="455"/>
      <c r="E502" s="455"/>
      <c r="F502" s="455"/>
      <c r="G502" s="455"/>
      <c r="H502" s="455"/>
      <c r="I502" s="455"/>
      <c r="J502" s="455"/>
      <c r="K502" s="455"/>
      <c r="L502" s="455"/>
      <c r="M502" s="455"/>
      <c r="N502" s="455"/>
      <c r="O502" s="455"/>
      <c r="P502" s="455"/>
      <c r="Q502" s="455"/>
      <c r="R502" s="455"/>
      <c r="S502" s="455"/>
      <c r="T502" s="455"/>
      <c r="U502" s="455"/>
      <c r="V502" s="455"/>
      <c r="W502" s="455"/>
      <c r="X502" s="455"/>
      <c r="Y502" s="455"/>
      <c r="Z502" s="455"/>
      <c r="AA502" s="455"/>
      <c r="AB502" s="456"/>
      <c r="AC502" s="495"/>
      <c r="AD502" s="496"/>
      <c r="AE502" s="497"/>
      <c r="AF502" s="60"/>
    </row>
    <row r="503" spans="1:32" s="77" customFormat="1" ht="15" customHeight="1">
      <c r="B503" s="449" t="s">
        <v>295</v>
      </c>
      <c r="C503" s="451" t="s">
        <v>331</v>
      </c>
      <c r="D503" s="452"/>
      <c r="E503" s="452"/>
      <c r="F503" s="452"/>
      <c r="G503" s="452"/>
      <c r="H503" s="452"/>
      <c r="I503" s="452"/>
      <c r="J503" s="452"/>
      <c r="K503" s="452"/>
      <c r="L503" s="452"/>
      <c r="M503" s="452"/>
      <c r="N503" s="452"/>
      <c r="O503" s="452"/>
      <c r="P503" s="452"/>
      <c r="Q503" s="452"/>
      <c r="R503" s="452"/>
      <c r="S503" s="452"/>
      <c r="T503" s="452"/>
      <c r="U503" s="452"/>
      <c r="V503" s="452"/>
      <c r="W503" s="452"/>
      <c r="X503" s="452"/>
      <c r="Y503" s="452"/>
      <c r="Z503" s="452"/>
      <c r="AA503" s="452"/>
      <c r="AB503" s="453"/>
      <c r="AC503" s="192"/>
      <c r="AD503" s="76"/>
      <c r="AE503" s="193"/>
      <c r="AF503" s="60"/>
    </row>
    <row r="504" spans="1:32" s="77" customFormat="1" ht="15" customHeight="1">
      <c r="B504" s="450"/>
      <c r="C504" s="454"/>
      <c r="D504" s="455"/>
      <c r="E504" s="455"/>
      <c r="F504" s="455"/>
      <c r="G504" s="455"/>
      <c r="H504" s="455"/>
      <c r="I504" s="455"/>
      <c r="J504" s="455"/>
      <c r="K504" s="455"/>
      <c r="L504" s="455"/>
      <c r="M504" s="455"/>
      <c r="N504" s="455"/>
      <c r="O504" s="455"/>
      <c r="P504" s="455"/>
      <c r="Q504" s="455"/>
      <c r="R504" s="455"/>
      <c r="S504" s="455"/>
      <c r="T504" s="455"/>
      <c r="U504" s="455"/>
      <c r="V504" s="455"/>
      <c r="W504" s="455"/>
      <c r="X504" s="455"/>
      <c r="Y504" s="455"/>
      <c r="Z504" s="455"/>
      <c r="AA504" s="455"/>
      <c r="AB504" s="456"/>
      <c r="AC504" s="192"/>
      <c r="AD504" s="76"/>
      <c r="AE504" s="193"/>
      <c r="AF504" s="60"/>
    </row>
    <row r="505" spans="1:32" s="77" customFormat="1" ht="18" customHeight="1">
      <c r="B505" s="449" t="s">
        <v>296</v>
      </c>
      <c r="C505" s="451" t="s">
        <v>353</v>
      </c>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3"/>
      <c r="AC505" s="463"/>
      <c r="AD505" s="464"/>
      <c r="AE505" s="465"/>
      <c r="AF505" s="60"/>
    </row>
    <row r="506" spans="1:32" s="77" customFormat="1" ht="18" customHeight="1">
      <c r="B506" s="500"/>
      <c r="C506" s="530"/>
      <c r="D506" s="503"/>
      <c r="E506" s="503"/>
      <c r="F506" s="503"/>
      <c r="G506" s="503"/>
      <c r="H506" s="503"/>
      <c r="I506" s="503"/>
      <c r="J506" s="503"/>
      <c r="K506" s="503"/>
      <c r="L506" s="503"/>
      <c r="M506" s="503"/>
      <c r="N506" s="503"/>
      <c r="O506" s="503"/>
      <c r="P506" s="503"/>
      <c r="Q506" s="503"/>
      <c r="R506" s="503"/>
      <c r="S506" s="503"/>
      <c r="T506" s="503"/>
      <c r="U506" s="503"/>
      <c r="V506" s="503"/>
      <c r="W506" s="503"/>
      <c r="X506" s="503"/>
      <c r="Y506" s="503"/>
      <c r="Z506" s="503"/>
      <c r="AA506" s="503"/>
      <c r="AB506" s="531"/>
      <c r="AC506" s="495"/>
      <c r="AD506" s="496"/>
      <c r="AE506" s="497"/>
      <c r="AF506" s="60"/>
    </row>
    <row r="507" spans="1:32" s="77" customFormat="1" ht="18" customHeight="1">
      <c r="B507" s="500"/>
      <c r="C507" s="101"/>
      <c r="D507" s="451" t="s">
        <v>354</v>
      </c>
      <c r="E507" s="452"/>
      <c r="F507" s="452"/>
      <c r="G507" s="452"/>
      <c r="H507" s="452"/>
      <c r="I507" s="452"/>
      <c r="J507" s="452"/>
      <c r="K507" s="452"/>
      <c r="L507" s="452"/>
      <c r="M507" s="452"/>
      <c r="N507" s="452"/>
      <c r="O507" s="452"/>
      <c r="P507" s="452"/>
      <c r="Q507" s="452"/>
      <c r="R507" s="452"/>
      <c r="S507" s="452"/>
      <c r="T507" s="452"/>
      <c r="U507" s="452"/>
      <c r="V507" s="452"/>
      <c r="W507" s="452"/>
      <c r="X507" s="452"/>
      <c r="Y507" s="452"/>
      <c r="Z507" s="452"/>
      <c r="AA507" s="452"/>
      <c r="AB507" s="453"/>
      <c r="AC507" s="463"/>
      <c r="AD507" s="464"/>
      <c r="AE507" s="465"/>
      <c r="AF507" s="60"/>
    </row>
    <row r="508" spans="1:32" s="77" customFormat="1" ht="18" customHeight="1">
      <c r="B508" s="500"/>
      <c r="C508" s="101"/>
      <c r="D508" s="530"/>
      <c r="E508" s="503"/>
      <c r="F508" s="503"/>
      <c r="G508" s="503"/>
      <c r="H508" s="503"/>
      <c r="I508" s="503"/>
      <c r="J508" s="503"/>
      <c r="K508" s="503"/>
      <c r="L508" s="503"/>
      <c r="M508" s="503"/>
      <c r="N508" s="503"/>
      <c r="O508" s="503"/>
      <c r="P508" s="503"/>
      <c r="Q508" s="503"/>
      <c r="R508" s="503"/>
      <c r="S508" s="503"/>
      <c r="T508" s="503"/>
      <c r="U508" s="503"/>
      <c r="V508" s="503"/>
      <c r="W508" s="503"/>
      <c r="X508" s="503"/>
      <c r="Y508" s="503"/>
      <c r="Z508" s="503"/>
      <c r="AA508" s="503"/>
      <c r="AB508" s="531"/>
      <c r="AC508" s="532"/>
      <c r="AD508" s="533"/>
      <c r="AE508" s="534"/>
      <c r="AF508" s="60"/>
    </row>
    <row r="509" spans="1:32" s="22" customFormat="1" ht="15" customHeight="1">
      <c r="A509" s="77"/>
      <c r="B509" s="500"/>
      <c r="C509" s="101"/>
      <c r="D509" s="530" t="s">
        <v>249</v>
      </c>
      <c r="E509" s="503"/>
      <c r="F509" s="503"/>
      <c r="G509" s="503"/>
      <c r="H509" s="503"/>
      <c r="I509" s="503"/>
      <c r="J509" s="503"/>
      <c r="K509" s="503"/>
      <c r="L509" s="503"/>
      <c r="M509" s="503"/>
      <c r="N509" s="503"/>
      <c r="O509" s="503"/>
      <c r="P509" s="503"/>
      <c r="Q509" s="503"/>
      <c r="R509" s="503"/>
      <c r="S509" s="503"/>
      <c r="T509" s="503"/>
      <c r="U509" s="503"/>
      <c r="V509" s="503"/>
      <c r="W509" s="503"/>
      <c r="X509" s="503"/>
      <c r="Y509" s="503"/>
      <c r="Z509" s="503"/>
      <c r="AA509" s="503"/>
      <c r="AB509" s="531"/>
      <c r="AC509" s="532"/>
      <c r="AD509" s="533"/>
      <c r="AE509" s="534"/>
      <c r="AF509" s="59"/>
    </row>
    <row r="510" spans="1:32" s="77" customFormat="1" ht="15" customHeight="1">
      <c r="B510" s="500"/>
      <c r="C510" s="101"/>
      <c r="D510" s="530" t="s">
        <v>434</v>
      </c>
      <c r="E510" s="503"/>
      <c r="F510" s="503"/>
      <c r="G510" s="503"/>
      <c r="H510" s="503"/>
      <c r="I510" s="503"/>
      <c r="J510" s="503"/>
      <c r="K510" s="503"/>
      <c r="L510" s="503"/>
      <c r="M510" s="503"/>
      <c r="N510" s="503"/>
      <c r="O510" s="503"/>
      <c r="P510" s="503"/>
      <c r="Q510" s="503"/>
      <c r="R510" s="503"/>
      <c r="S510" s="503"/>
      <c r="T510" s="503"/>
      <c r="U510" s="503"/>
      <c r="V510" s="503"/>
      <c r="W510" s="503"/>
      <c r="X510" s="503"/>
      <c r="Y510" s="503"/>
      <c r="Z510" s="503"/>
      <c r="AA510" s="503"/>
      <c r="AB510" s="531"/>
      <c r="AC510" s="532"/>
      <c r="AD510" s="533"/>
      <c r="AE510" s="534"/>
      <c r="AF510" s="60" t="s">
        <v>112</v>
      </c>
    </row>
    <row r="511" spans="1:32" s="77" customFormat="1" ht="15" customHeight="1">
      <c r="B511" s="500"/>
      <c r="C511" s="101"/>
      <c r="D511" s="454" t="s">
        <v>250</v>
      </c>
      <c r="E511" s="455"/>
      <c r="F511" s="455"/>
      <c r="G511" s="455"/>
      <c r="H511" s="455"/>
      <c r="I511" s="455"/>
      <c r="J511" s="455"/>
      <c r="K511" s="455"/>
      <c r="L511" s="455"/>
      <c r="M511" s="455"/>
      <c r="N511" s="455"/>
      <c r="O511" s="455"/>
      <c r="P511" s="455"/>
      <c r="Q511" s="455"/>
      <c r="R511" s="455"/>
      <c r="S511" s="455"/>
      <c r="T511" s="455"/>
      <c r="U511" s="455"/>
      <c r="V511" s="455"/>
      <c r="W511" s="455"/>
      <c r="X511" s="455"/>
      <c r="Y511" s="455"/>
      <c r="Z511" s="455"/>
      <c r="AA511" s="455"/>
      <c r="AB511" s="456"/>
      <c r="AC511" s="495"/>
      <c r="AD511" s="496"/>
      <c r="AE511" s="497"/>
      <c r="AF511" s="60"/>
    </row>
    <row r="512" spans="1:32" s="77" customFormat="1" ht="18.75" customHeight="1">
      <c r="B512" s="500"/>
      <c r="C512" s="101"/>
      <c r="D512" s="451" t="s">
        <v>355</v>
      </c>
      <c r="E512" s="452"/>
      <c r="F512" s="452"/>
      <c r="G512" s="452"/>
      <c r="H512" s="452"/>
      <c r="I512" s="452"/>
      <c r="J512" s="452"/>
      <c r="K512" s="452"/>
      <c r="L512" s="452"/>
      <c r="M512" s="452"/>
      <c r="N512" s="452"/>
      <c r="O512" s="452"/>
      <c r="P512" s="452"/>
      <c r="Q512" s="452"/>
      <c r="R512" s="452"/>
      <c r="S512" s="452"/>
      <c r="T512" s="452"/>
      <c r="U512" s="452"/>
      <c r="V512" s="452"/>
      <c r="W512" s="452"/>
      <c r="X512" s="452"/>
      <c r="Y512" s="452"/>
      <c r="Z512" s="452"/>
      <c r="AA512" s="452"/>
      <c r="AB512" s="453"/>
      <c r="AC512" s="463"/>
      <c r="AD512" s="464"/>
      <c r="AE512" s="465"/>
      <c r="AF512" s="60"/>
    </row>
    <row r="513" spans="1:32" s="23" customFormat="1" ht="15" customHeight="1">
      <c r="A513" s="77"/>
      <c r="B513" s="500"/>
      <c r="C513" s="101"/>
      <c r="D513" s="530" t="s">
        <v>836</v>
      </c>
      <c r="E513" s="503"/>
      <c r="F513" s="503"/>
      <c r="G513" s="503"/>
      <c r="H513" s="503"/>
      <c r="I513" s="503"/>
      <c r="J513" s="503"/>
      <c r="K513" s="503"/>
      <c r="L513" s="503"/>
      <c r="M513" s="503"/>
      <c r="N513" s="503"/>
      <c r="O513" s="503"/>
      <c r="P513" s="503"/>
      <c r="Q513" s="503"/>
      <c r="R513" s="503"/>
      <c r="S513" s="503"/>
      <c r="T513" s="503"/>
      <c r="U513" s="503"/>
      <c r="V513" s="503"/>
      <c r="W513" s="503"/>
      <c r="X513" s="503"/>
      <c r="Y513" s="503"/>
      <c r="Z513" s="503"/>
      <c r="AA513" s="503"/>
      <c r="AB513" s="531"/>
      <c r="AC513" s="532"/>
      <c r="AD513" s="533"/>
      <c r="AE513" s="534"/>
      <c r="AF513" s="46"/>
    </row>
    <row r="514" spans="1:32" s="23" customFormat="1" ht="15" customHeight="1">
      <c r="A514" s="77"/>
      <c r="B514" s="500"/>
      <c r="C514" s="101"/>
      <c r="D514" s="530" t="s">
        <v>379</v>
      </c>
      <c r="E514" s="503"/>
      <c r="F514" s="503"/>
      <c r="G514" s="503"/>
      <c r="H514" s="503"/>
      <c r="I514" s="503"/>
      <c r="J514" s="503"/>
      <c r="K514" s="503"/>
      <c r="L514" s="503"/>
      <c r="M514" s="503"/>
      <c r="N514" s="503"/>
      <c r="O514" s="503"/>
      <c r="P514" s="503"/>
      <c r="Q514" s="503"/>
      <c r="R514" s="503"/>
      <c r="S514" s="503"/>
      <c r="T514" s="503"/>
      <c r="U514" s="503"/>
      <c r="V514" s="503"/>
      <c r="W514" s="503"/>
      <c r="X514" s="503"/>
      <c r="Y514" s="503"/>
      <c r="Z514" s="503"/>
      <c r="AA514" s="503"/>
      <c r="AB514" s="531"/>
      <c r="AC514" s="532"/>
      <c r="AD514" s="533"/>
      <c r="AE514" s="534"/>
      <c r="AF514" s="46"/>
    </row>
    <row r="515" spans="1:32" s="23" customFormat="1" ht="15" customHeight="1">
      <c r="A515" s="77"/>
      <c r="B515" s="500"/>
      <c r="C515" s="101"/>
      <c r="D515" s="446" t="s">
        <v>397</v>
      </c>
      <c r="E515" s="447"/>
      <c r="F515" s="447"/>
      <c r="G515" s="447"/>
      <c r="H515" s="447"/>
      <c r="I515" s="447"/>
      <c r="J515" s="447"/>
      <c r="K515" s="447"/>
      <c r="L515" s="447"/>
      <c r="M515" s="447"/>
      <c r="N515" s="447"/>
      <c r="O515" s="447"/>
      <c r="P515" s="447"/>
      <c r="Q515" s="447"/>
      <c r="R515" s="447"/>
      <c r="S515" s="447"/>
      <c r="T515" s="447"/>
      <c r="U515" s="447"/>
      <c r="V515" s="447"/>
      <c r="W515" s="447"/>
      <c r="X515" s="447"/>
      <c r="Y515" s="447"/>
      <c r="Z515" s="447"/>
      <c r="AA515" s="447"/>
      <c r="AB515" s="448"/>
      <c r="AC515" s="532"/>
      <c r="AD515" s="533"/>
      <c r="AE515" s="534"/>
      <c r="AF515" s="46"/>
    </row>
    <row r="516" spans="1:32" s="41" customFormat="1" ht="15" customHeight="1">
      <c r="A516" s="77"/>
      <c r="B516" s="500"/>
      <c r="C516" s="101"/>
      <c r="D516" s="530" t="s">
        <v>398</v>
      </c>
      <c r="E516" s="503"/>
      <c r="F516" s="503"/>
      <c r="G516" s="503"/>
      <c r="H516" s="503"/>
      <c r="I516" s="503"/>
      <c r="J516" s="503"/>
      <c r="K516" s="503"/>
      <c r="L516" s="503"/>
      <c r="M516" s="503"/>
      <c r="N516" s="503"/>
      <c r="O516" s="503"/>
      <c r="P516" s="503"/>
      <c r="Q516" s="503"/>
      <c r="R516" s="503"/>
      <c r="S516" s="503"/>
      <c r="T516" s="503"/>
      <c r="U516" s="503"/>
      <c r="V516" s="503"/>
      <c r="W516" s="503"/>
      <c r="X516" s="503"/>
      <c r="Y516" s="503"/>
      <c r="Z516" s="503"/>
      <c r="AA516" s="503"/>
      <c r="AB516" s="531"/>
      <c r="AC516" s="532"/>
      <c r="AD516" s="533"/>
      <c r="AE516" s="534"/>
      <c r="AF516" s="60"/>
    </row>
    <row r="517" spans="1:32" s="1" customFormat="1" ht="15" customHeight="1">
      <c r="A517" s="77"/>
      <c r="B517" s="500"/>
      <c r="C517" s="101"/>
      <c r="D517" s="530" t="s">
        <v>399</v>
      </c>
      <c r="E517" s="503"/>
      <c r="F517" s="503"/>
      <c r="G517" s="503"/>
      <c r="H517" s="503"/>
      <c r="I517" s="503"/>
      <c r="J517" s="503"/>
      <c r="K517" s="503"/>
      <c r="L517" s="503"/>
      <c r="M517" s="503"/>
      <c r="N517" s="503"/>
      <c r="O517" s="503"/>
      <c r="P517" s="503"/>
      <c r="Q517" s="503"/>
      <c r="R517" s="503"/>
      <c r="S517" s="503"/>
      <c r="T517" s="503"/>
      <c r="U517" s="503"/>
      <c r="V517" s="503"/>
      <c r="W517" s="503"/>
      <c r="X517" s="503"/>
      <c r="Y517" s="503"/>
      <c r="Z517" s="503"/>
      <c r="AA517" s="503"/>
      <c r="AB517" s="531"/>
      <c r="AC517" s="532"/>
      <c r="AD517" s="533"/>
      <c r="AE517" s="534"/>
      <c r="AF517" s="46"/>
    </row>
    <row r="518" spans="1:32" s="22" customFormat="1" ht="15" customHeight="1">
      <c r="A518" s="77"/>
      <c r="B518" s="500"/>
      <c r="C518" s="101"/>
      <c r="D518" s="530" t="s">
        <v>400</v>
      </c>
      <c r="E518" s="503"/>
      <c r="F518" s="503"/>
      <c r="G518" s="503"/>
      <c r="H518" s="503"/>
      <c r="I518" s="503"/>
      <c r="J518" s="503"/>
      <c r="K518" s="503"/>
      <c r="L518" s="503"/>
      <c r="M518" s="503"/>
      <c r="N518" s="503"/>
      <c r="O518" s="503"/>
      <c r="P518" s="503"/>
      <c r="Q518" s="503"/>
      <c r="R518" s="503"/>
      <c r="S518" s="503"/>
      <c r="T518" s="503"/>
      <c r="U518" s="503"/>
      <c r="V518" s="503"/>
      <c r="W518" s="503"/>
      <c r="X518" s="503"/>
      <c r="Y518" s="503"/>
      <c r="Z518" s="503"/>
      <c r="AA518" s="503"/>
      <c r="AB518" s="531"/>
      <c r="AC518" s="532"/>
      <c r="AD518" s="533"/>
      <c r="AE518" s="534"/>
      <c r="AF518" s="59"/>
    </row>
    <row r="519" spans="1:32" s="22" customFormat="1" ht="15" customHeight="1">
      <c r="A519" s="77"/>
      <c r="B519" s="500"/>
      <c r="C519" s="101"/>
      <c r="D519" s="454" t="s">
        <v>401</v>
      </c>
      <c r="E519" s="455"/>
      <c r="F519" s="455"/>
      <c r="G519" s="455"/>
      <c r="H519" s="455"/>
      <c r="I519" s="455"/>
      <c r="J519" s="455"/>
      <c r="K519" s="455"/>
      <c r="L519" s="455"/>
      <c r="M519" s="455"/>
      <c r="N519" s="455"/>
      <c r="O519" s="455"/>
      <c r="P519" s="455"/>
      <c r="Q519" s="455"/>
      <c r="R519" s="455"/>
      <c r="S519" s="455"/>
      <c r="T519" s="455"/>
      <c r="U519" s="455"/>
      <c r="V519" s="455"/>
      <c r="W519" s="455"/>
      <c r="X519" s="455"/>
      <c r="Y519" s="455"/>
      <c r="Z519" s="455"/>
      <c r="AA519" s="455"/>
      <c r="AB519" s="456"/>
      <c r="AC519" s="495"/>
      <c r="AD519" s="496"/>
      <c r="AE519" s="497"/>
      <c r="AF519" s="59"/>
    </row>
    <row r="520" spans="1:32" s="77" customFormat="1" ht="15" customHeight="1">
      <c r="B520" s="500"/>
      <c r="C520" s="101"/>
      <c r="D520" s="451" t="s">
        <v>248</v>
      </c>
      <c r="E520" s="452"/>
      <c r="F520" s="452"/>
      <c r="G520" s="452"/>
      <c r="H520" s="452"/>
      <c r="I520" s="452"/>
      <c r="J520" s="452"/>
      <c r="K520" s="452"/>
      <c r="L520" s="452"/>
      <c r="M520" s="452"/>
      <c r="N520" s="452"/>
      <c r="O520" s="452"/>
      <c r="P520" s="452"/>
      <c r="Q520" s="452"/>
      <c r="R520" s="452"/>
      <c r="S520" s="452"/>
      <c r="T520" s="452"/>
      <c r="U520" s="452"/>
      <c r="V520" s="452"/>
      <c r="W520" s="452"/>
      <c r="X520" s="452"/>
      <c r="Y520" s="452"/>
      <c r="Z520" s="452"/>
      <c r="AA520" s="452"/>
      <c r="AB520" s="453"/>
      <c r="AC520" s="463"/>
      <c r="AD520" s="464"/>
      <c r="AE520" s="465"/>
      <c r="AF520" s="60"/>
    </row>
    <row r="521" spans="1:32" s="77" customFormat="1" ht="15" customHeight="1">
      <c r="B521" s="500"/>
      <c r="C521" s="101"/>
      <c r="D521" s="530" t="s">
        <v>916</v>
      </c>
      <c r="E521" s="503"/>
      <c r="F521" s="503"/>
      <c r="G521" s="503"/>
      <c r="H521" s="503"/>
      <c r="I521" s="503"/>
      <c r="J521" s="503"/>
      <c r="K521" s="503"/>
      <c r="L521" s="503"/>
      <c r="M521" s="503"/>
      <c r="N521" s="503"/>
      <c r="O521" s="503"/>
      <c r="P521" s="503"/>
      <c r="Q521" s="503"/>
      <c r="R521" s="503"/>
      <c r="S521" s="503"/>
      <c r="T521" s="503"/>
      <c r="U521" s="503"/>
      <c r="V521" s="503"/>
      <c r="W521" s="503"/>
      <c r="X521" s="503"/>
      <c r="Y521" s="503"/>
      <c r="Z521" s="503"/>
      <c r="AA521" s="503"/>
      <c r="AB521" s="531"/>
      <c r="AC521" s="532"/>
      <c r="AD521" s="533"/>
      <c r="AE521" s="534"/>
      <c r="AF521" s="60"/>
    </row>
    <row r="522" spans="1:32" s="77" customFormat="1" ht="15" customHeight="1">
      <c r="B522" s="500"/>
      <c r="C522" s="101"/>
      <c r="D522" s="530" t="s">
        <v>917</v>
      </c>
      <c r="E522" s="503"/>
      <c r="F522" s="503"/>
      <c r="G522" s="503"/>
      <c r="H522" s="503"/>
      <c r="I522" s="503"/>
      <c r="J522" s="503"/>
      <c r="K522" s="503"/>
      <c r="L522" s="503"/>
      <c r="M522" s="503"/>
      <c r="N522" s="503"/>
      <c r="O522" s="503"/>
      <c r="P522" s="503"/>
      <c r="Q522" s="503"/>
      <c r="R522" s="503"/>
      <c r="S522" s="503"/>
      <c r="T522" s="503"/>
      <c r="U522" s="503"/>
      <c r="V522" s="503"/>
      <c r="W522" s="503"/>
      <c r="X522" s="503"/>
      <c r="Y522" s="503"/>
      <c r="Z522" s="503"/>
      <c r="AA522" s="503"/>
      <c r="AB522" s="531"/>
      <c r="AC522" s="532"/>
      <c r="AD522" s="533"/>
      <c r="AE522" s="534"/>
      <c r="AF522" s="60"/>
    </row>
    <row r="523" spans="1:32" s="77" customFormat="1" ht="15" customHeight="1">
      <c r="B523" s="500"/>
      <c r="C523" s="101"/>
      <c r="D523" s="530" t="s">
        <v>918</v>
      </c>
      <c r="E523" s="503"/>
      <c r="F523" s="503"/>
      <c r="G523" s="503"/>
      <c r="H523" s="503"/>
      <c r="I523" s="503"/>
      <c r="J523" s="503"/>
      <c r="K523" s="503"/>
      <c r="L523" s="503"/>
      <c r="M523" s="503"/>
      <c r="N523" s="503"/>
      <c r="O523" s="503"/>
      <c r="P523" s="503"/>
      <c r="Q523" s="503"/>
      <c r="R523" s="503"/>
      <c r="S523" s="503"/>
      <c r="T523" s="503"/>
      <c r="U523" s="503"/>
      <c r="V523" s="503"/>
      <c r="W523" s="503"/>
      <c r="X523" s="503"/>
      <c r="Y523" s="503"/>
      <c r="Z523" s="503"/>
      <c r="AA523" s="503"/>
      <c r="AB523" s="531"/>
      <c r="AC523" s="532"/>
      <c r="AD523" s="533"/>
      <c r="AE523" s="534"/>
      <c r="AF523" s="60"/>
    </row>
    <row r="524" spans="1:32" s="77" customFormat="1" ht="15" customHeight="1">
      <c r="B524" s="450"/>
      <c r="C524" s="194"/>
      <c r="D524" s="454" t="s">
        <v>919</v>
      </c>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55"/>
      <c r="AA524" s="455"/>
      <c r="AB524" s="456"/>
      <c r="AC524" s="495"/>
      <c r="AD524" s="496"/>
      <c r="AE524" s="497"/>
      <c r="AF524" s="60"/>
    </row>
    <row r="525" spans="1:32" s="77" customFormat="1" ht="13.5">
      <c r="B525" s="76"/>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76"/>
      <c r="AD525" s="76"/>
      <c r="AE525" s="76"/>
      <c r="AF525" s="60"/>
    </row>
    <row r="526" spans="1:32" s="23" customFormat="1" ht="19.5" customHeight="1">
      <c r="A526" s="27" t="s">
        <v>827</v>
      </c>
      <c r="B526" s="20"/>
      <c r="C526" s="21"/>
      <c r="D526" s="21"/>
      <c r="E526" s="21"/>
      <c r="F526" s="21"/>
      <c r="G526" s="21"/>
      <c r="H526" s="21"/>
      <c r="I526" s="21"/>
      <c r="J526" s="22"/>
      <c r="K526" s="22"/>
      <c r="L526" s="22"/>
      <c r="M526" s="22"/>
      <c r="N526" s="22"/>
      <c r="O526" s="22"/>
      <c r="P526" s="22"/>
      <c r="Q526" s="22"/>
      <c r="R526" s="22"/>
      <c r="S526" s="22"/>
      <c r="T526" s="22"/>
      <c r="U526" s="22"/>
      <c r="V526" s="22"/>
      <c r="W526" s="22"/>
      <c r="X526" s="22"/>
      <c r="Y526" s="22"/>
      <c r="Z526" s="22"/>
      <c r="AA526" s="22"/>
      <c r="AB526" s="22"/>
      <c r="AC526" s="36"/>
      <c r="AD526" s="36"/>
      <c r="AE526" s="36"/>
      <c r="AF526" s="46"/>
    </row>
    <row r="527" spans="1:32" s="23" customFormat="1" ht="14.25" customHeight="1">
      <c r="A527" s="77"/>
      <c r="B527" s="449" t="s">
        <v>184</v>
      </c>
      <c r="C527" s="451" t="s">
        <v>251</v>
      </c>
      <c r="D527" s="452"/>
      <c r="E527" s="452"/>
      <c r="F527" s="452"/>
      <c r="G527" s="452"/>
      <c r="H527" s="452"/>
      <c r="I527" s="452"/>
      <c r="J527" s="452"/>
      <c r="K527" s="452"/>
      <c r="L527" s="452"/>
      <c r="M527" s="452"/>
      <c r="N527" s="452"/>
      <c r="O527" s="452"/>
      <c r="P527" s="452"/>
      <c r="Q527" s="452"/>
      <c r="R527" s="452"/>
      <c r="S527" s="452"/>
      <c r="T527" s="452"/>
      <c r="U527" s="452"/>
      <c r="V527" s="452"/>
      <c r="W527" s="452"/>
      <c r="X527" s="452"/>
      <c r="Y527" s="452"/>
      <c r="Z527" s="452"/>
      <c r="AA527" s="452"/>
      <c r="AB527" s="453"/>
      <c r="AC527" s="463"/>
      <c r="AD527" s="464"/>
      <c r="AE527" s="465"/>
      <c r="AF527" s="46"/>
    </row>
    <row r="528" spans="1:32" s="77" customFormat="1" ht="14.25" customHeight="1">
      <c r="B528" s="450"/>
      <c r="C528" s="454"/>
      <c r="D528" s="455"/>
      <c r="E528" s="455"/>
      <c r="F528" s="455"/>
      <c r="G528" s="455"/>
      <c r="H528" s="455"/>
      <c r="I528" s="455"/>
      <c r="J528" s="455"/>
      <c r="K528" s="455"/>
      <c r="L528" s="455"/>
      <c r="M528" s="455"/>
      <c r="N528" s="455"/>
      <c r="O528" s="455"/>
      <c r="P528" s="455"/>
      <c r="Q528" s="455"/>
      <c r="R528" s="455"/>
      <c r="S528" s="455"/>
      <c r="T528" s="455"/>
      <c r="U528" s="455"/>
      <c r="V528" s="455"/>
      <c r="W528" s="455"/>
      <c r="X528" s="455"/>
      <c r="Y528" s="455"/>
      <c r="Z528" s="455"/>
      <c r="AA528" s="455"/>
      <c r="AB528" s="456"/>
      <c r="AC528" s="495"/>
      <c r="AD528" s="496"/>
      <c r="AE528" s="497"/>
      <c r="AF528" s="60"/>
    </row>
    <row r="529" spans="1:32" s="23" customFormat="1" ht="13.5">
      <c r="A529" s="77"/>
      <c r="B529" s="76"/>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76"/>
      <c r="AD529" s="76"/>
      <c r="AE529" s="76"/>
      <c r="AF529" s="46"/>
    </row>
    <row r="530" spans="1:32" s="23" customFormat="1" ht="20.25" customHeight="1">
      <c r="AC530" s="36"/>
      <c r="AD530" s="36"/>
      <c r="AE530" s="36"/>
      <c r="AF530" s="46"/>
    </row>
    <row r="531" spans="1:32" s="23" customFormat="1" ht="19.5" customHeight="1">
      <c r="AC531" s="36"/>
      <c r="AD531" s="36"/>
      <c r="AE531" s="36"/>
      <c r="AF531" s="46"/>
    </row>
    <row r="532" spans="1:32" s="23" customFormat="1" ht="9.75" customHeight="1">
      <c r="AC532" s="36"/>
      <c r="AD532" s="36"/>
      <c r="AE532" s="36"/>
      <c r="AF532" s="46"/>
    </row>
    <row r="533" spans="1:32" s="23" customFormat="1" ht="19.5" customHeight="1">
      <c r="A533" s="39" t="s">
        <v>175</v>
      </c>
      <c r="B533" s="40"/>
      <c r="C533" s="40"/>
      <c r="D533" s="40"/>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2"/>
      <c r="AD533" s="42"/>
      <c r="AE533" s="42"/>
      <c r="AF533" s="46"/>
    </row>
    <row r="534" spans="1:32" s="23" customFormat="1" ht="14.25" customHeight="1">
      <c r="A534" s="26"/>
      <c r="B534" s="15"/>
      <c r="C534" s="15"/>
      <c r="D534" s="15"/>
      <c r="E534" s="1"/>
      <c r="F534" s="1"/>
      <c r="G534" s="1"/>
      <c r="H534" s="15" t="s">
        <v>52</v>
      </c>
      <c r="I534" s="15"/>
      <c r="J534" s="15"/>
      <c r="K534" s="15"/>
      <c r="L534" s="15"/>
      <c r="M534" s="15"/>
      <c r="N534" s="15"/>
      <c r="O534" s="15"/>
      <c r="P534" s="15"/>
      <c r="Q534" s="15"/>
      <c r="R534" s="15"/>
      <c r="S534" s="1"/>
      <c r="T534" s="1"/>
      <c r="U534" s="1"/>
      <c r="V534" s="1"/>
      <c r="W534" s="1"/>
      <c r="X534" s="1"/>
      <c r="Y534" s="1"/>
      <c r="Z534" s="1"/>
      <c r="AA534" s="1"/>
      <c r="AB534" s="1"/>
      <c r="AC534" s="36"/>
      <c r="AD534" s="36"/>
      <c r="AE534" s="36"/>
      <c r="AF534" s="46"/>
    </row>
    <row r="535" spans="1:32" s="23" customFormat="1" ht="19.5" customHeight="1">
      <c r="A535" s="27" t="s">
        <v>165</v>
      </c>
      <c r="B535" s="20"/>
      <c r="C535" s="21"/>
      <c r="D535" s="21"/>
      <c r="E535" s="21"/>
      <c r="F535" s="21"/>
      <c r="G535" s="21"/>
      <c r="H535" s="21"/>
      <c r="I535" s="21"/>
      <c r="J535" s="22"/>
      <c r="K535" s="22"/>
      <c r="L535" s="22"/>
      <c r="M535" s="22"/>
      <c r="N535" s="22"/>
      <c r="O535" s="22"/>
      <c r="P535" s="22"/>
      <c r="Q535" s="22"/>
      <c r="R535" s="22"/>
      <c r="S535" s="22"/>
      <c r="T535" s="22"/>
      <c r="U535" s="22"/>
      <c r="V535" s="22"/>
      <c r="W535" s="22"/>
      <c r="X535" s="22"/>
      <c r="Y535" s="22"/>
      <c r="Z535" s="22"/>
      <c r="AA535" s="22"/>
      <c r="AB535" s="22"/>
      <c r="AC535" s="36"/>
      <c r="AD535" s="36"/>
      <c r="AE535" s="36"/>
      <c r="AF535" s="46"/>
    </row>
    <row r="536" spans="1:32" s="23" customFormat="1" ht="36" customHeight="1">
      <c r="A536" s="27"/>
      <c r="B536" s="125" t="s">
        <v>294</v>
      </c>
      <c r="C536" s="466" t="s">
        <v>356</v>
      </c>
      <c r="D536" s="467"/>
      <c r="E536" s="467"/>
      <c r="F536" s="467"/>
      <c r="G536" s="467"/>
      <c r="H536" s="467"/>
      <c r="I536" s="467"/>
      <c r="J536" s="467"/>
      <c r="K536" s="467"/>
      <c r="L536" s="467"/>
      <c r="M536" s="467"/>
      <c r="N536" s="467"/>
      <c r="O536" s="467"/>
      <c r="P536" s="467"/>
      <c r="Q536" s="467"/>
      <c r="R536" s="467"/>
      <c r="S536" s="467"/>
      <c r="T536" s="467"/>
      <c r="U536" s="467"/>
      <c r="V536" s="467"/>
      <c r="W536" s="467"/>
      <c r="X536" s="467"/>
      <c r="Y536" s="467"/>
      <c r="Z536" s="467"/>
      <c r="AA536" s="467"/>
      <c r="AB536" s="468"/>
      <c r="AC536" s="535"/>
      <c r="AD536" s="536"/>
      <c r="AE536" s="537"/>
      <c r="AF536" s="46"/>
    </row>
    <row r="537" spans="1:32" s="22" customFormat="1" ht="45" customHeight="1">
      <c r="A537" s="77"/>
      <c r="B537" s="449" t="s">
        <v>295</v>
      </c>
      <c r="C537" s="451" t="s">
        <v>616</v>
      </c>
      <c r="D537" s="452"/>
      <c r="E537" s="452"/>
      <c r="F537" s="452"/>
      <c r="G537" s="452"/>
      <c r="H537" s="452"/>
      <c r="I537" s="452"/>
      <c r="J537" s="452"/>
      <c r="K537" s="452"/>
      <c r="L537" s="452"/>
      <c r="M537" s="452"/>
      <c r="N537" s="452"/>
      <c r="O537" s="452"/>
      <c r="P537" s="452"/>
      <c r="Q537" s="452"/>
      <c r="R537" s="452"/>
      <c r="S537" s="452"/>
      <c r="T537" s="452"/>
      <c r="U537" s="452"/>
      <c r="V537" s="452"/>
      <c r="W537" s="452"/>
      <c r="X537" s="452"/>
      <c r="Y537" s="452"/>
      <c r="Z537" s="452"/>
      <c r="AA537" s="452"/>
      <c r="AB537" s="453"/>
      <c r="AC537" s="463"/>
      <c r="AD537" s="464"/>
      <c r="AE537" s="465"/>
      <c r="AF537" s="59"/>
    </row>
    <row r="538" spans="1:32" s="77" customFormat="1" ht="45" customHeight="1">
      <c r="B538" s="532"/>
      <c r="C538" s="454"/>
      <c r="D538" s="455"/>
      <c r="E538" s="455"/>
      <c r="F538" s="455"/>
      <c r="G538" s="455"/>
      <c r="H538" s="455"/>
      <c r="I538" s="455"/>
      <c r="J538" s="455"/>
      <c r="K538" s="455"/>
      <c r="L538" s="455"/>
      <c r="M538" s="455"/>
      <c r="N538" s="455"/>
      <c r="O538" s="455"/>
      <c r="P538" s="455"/>
      <c r="Q538" s="455"/>
      <c r="R538" s="455"/>
      <c r="S538" s="455"/>
      <c r="T538" s="455"/>
      <c r="U538" s="455"/>
      <c r="V538" s="455"/>
      <c r="W538" s="455"/>
      <c r="X538" s="455"/>
      <c r="Y538" s="455"/>
      <c r="Z538" s="455"/>
      <c r="AA538" s="455"/>
      <c r="AB538" s="456"/>
      <c r="AC538" s="532"/>
      <c r="AD538" s="533"/>
      <c r="AE538" s="534"/>
      <c r="AF538" s="60"/>
    </row>
    <row r="539" spans="1:32" s="77" customFormat="1" ht="18" customHeight="1">
      <c r="B539" s="552" t="s">
        <v>296</v>
      </c>
      <c r="C539" s="451" t="s">
        <v>922</v>
      </c>
      <c r="D539" s="452"/>
      <c r="E539" s="452"/>
      <c r="F539" s="452"/>
      <c r="G539" s="452"/>
      <c r="H539" s="452"/>
      <c r="I539" s="452"/>
      <c r="J539" s="452"/>
      <c r="K539" s="452"/>
      <c r="L539" s="452"/>
      <c r="M539" s="452"/>
      <c r="N539" s="452"/>
      <c r="O539" s="452"/>
      <c r="P539" s="452"/>
      <c r="Q539" s="452"/>
      <c r="R539" s="452"/>
      <c r="S539" s="452"/>
      <c r="T539" s="452"/>
      <c r="U539" s="452"/>
      <c r="V539" s="452"/>
      <c r="W539" s="452"/>
      <c r="X539" s="452"/>
      <c r="Y539" s="452"/>
      <c r="Z539" s="452"/>
      <c r="AA539" s="452"/>
      <c r="AB539" s="453"/>
      <c r="AC539" s="463"/>
      <c r="AD539" s="464"/>
      <c r="AE539" s="465"/>
      <c r="AF539" s="60"/>
    </row>
    <row r="540" spans="1:32" s="77" customFormat="1" ht="18" customHeight="1">
      <c r="B540" s="552"/>
      <c r="C540" s="454"/>
      <c r="D540" s="455"/>
      <c r="E540" s="455"/>
      <c r="F540" s="455"/>
      <c r="G540" s="455"/>
      <c r="H540" s="455"/>
      <c r="I540" s="455"/>
      <c r="J540" s="455"/>
      <c r="K540" s="455"/>
      <c r="L540" s="455"/>
      <c r="M540" s="455"/>
      <c r="N540" s="455"/>
      <c r="O540" s="455"/>
      <c r="P540" s="455"/>
      <c r="Q540" s="455"/>
      <c r="R540" s="455"/>
      <c r="S540" s="455"/>
      <c r="T540" s="455"/>
      <c r="U540" s="455"/>
      <c r="V540" s="455"/>
      <c r="W540" s="455"/>
      <c r="X540" s="455"/>
      <c r="Y540" s="455"/>
      <c r="Z540" s="455"/>
      <c r="AA540" s="455"/>
      <c r="AB540" s="456"/>
      <c r="AC540" s="495"/>
      <c r="AD540" s="496"/>
      <c r="AE540" s="497"/>
      <c r="AF540" s="60"/>
    </row>
    <row r="541" spans="1:32" s="77" customFormat="1" ht="22.5" customHeight="1">
      <c r="B541" s="552" t="s">
        <v>297</v>
      </c>
      <c r="C541" s="451" t="s">
        <v>528</v>
      </c>
      <c r="D541" s="452"/>
      <c r="E541" s="452"/>
      <c r="F541" s="452"/>
      <c r="G541" s="452"/>
      <c r="H541" s="452"/>
      <c r="I541" s="452"/>
      <c r="J541" s="452"/>
      <c r="K541" s="452"/>
      <c r="L541" s="452"/>
      <c r="M541" s="452"/>
      <c r="N541" s="452"/>
      <c r="O541" s="452"/>
      <c r="P541" s="452"/>
      <c r="Q541" s="452"/>
      <c r="R541" s="452"/>
      <c r="S541" s="452"/>
      <c r="T541" s="452"/>
      <c r="U541" s="452"/>
      <c r="V541" s="452"/>
      <c r="W541" s="452"/>
      <c r="X541" s="452"/>
      <c r="Y541" s="452"/>
      <c r="Z541" s="452"/>
      <c r="AA541" s="452"/>
      <c r="AB541" s="453"/>
      <c r="AC541" s="463"/>
      <c r="AD541" s="464"/>
      <c r="AE541" s="465"/>
      <c r="AF541" s="60"/>
    </row>
    <row r="542" spans="1:32" s="23" customFormat="1" ht="22.5" customHeight="1">
      <c r="A542" s="77"/>
      <c r="B542" s="552"/>
      <c r="C542" s="454"/>
      <c r="D542" s="455"/>
      <c r="E542" s="455"/>
      <c r="F542" s="455"/>
      <c r="G542" s="455"/>
      <c r="H542" s="455"/>
      <c r="I542" s="455"/>
      <c r="J542" s="455"/>
      <c r="K542" s="455"/>
      <c r="L542" s="455"/>
      <c r="M542" s="455"/>
      <c r="N542" s="455"/>
      <c r="O542" s="455"/>
      <c r="P542" s="455"/>
      <c r="Q542" s="455"/>
      <c r="R542" s="455"/>
      <c r="S542" s="455"/>
      <c r="T542" s="455"/>
      <c r="U542" s="455"/>
      <c r="V542" s="455"/>
      <c r="W542" s="455"/>
      <c r="X542" s="455"/>
      <c r="Y542" s="455"/>
      <c r="Z542" s="455"/>
      <c r="AA542" s="455"/>
      <c r="AB542" s="456"/>
      <c r="AC542" s="495"/>
      <c r="AD542" s="496"/>
      <c r="AE542" s="497"/>
      <c r="AF542" s="46"/>
    </row>
    <row r="543" spans="1:32" s="23" customFormat="1" ht="18" customHeight="1">
      <c r="A543" s="24"/>
      <c r="B543" s="843" t="s">
        <v>298</v>
      </c>
      <c r="C543" s="484" t="s">
        <v>299</v>
      </c>
      <c r="D543" s="485"/>
      <c r="E543" s="485"/>
      <c r="F543" s="485"/>
      <c r="G543" s="485"/>
      <c r="H543" s="485"/>
      <c r="I543" s="485"/>
      <c r="J543" s="485"/>
      <c r="K543" s="485"/>
      <c r="L543" s="485"/>
      <c r="M543" s="485"/>
      <c r="N543" s="485"/>
      <c r="O543" s="485"/>
      <c r="P543" s="485"/>
      <c r="Q543" s="485"/>
      <c r="R543" s="485"/>
      <c r="S543" s="485"/>
      <c r="T543" s="485"/>
      <c r="U543" s="485"/>
      <c r="V543" s="485"/>
      <c r="W543" s="485"/>
      <c r="X543" s="485"/>
      <c r="Y543" s="485"/>
      <c r="Z543" s="485"/>
      <c r="AA543" s="485"/>
      <c r="AB543" s="486"/>
      <c r="AC543" s="541"/>
      <c r="AD543" s="541"/>
      <c r="AE543" s="541"/>
      <c r="AF543" s="46"/>
    </row>
    <row r="544" spans="1:32" s="77" customFormat="1" ht="19.5" customHeight="1">
      <c r="A544" s="24"/>
      <c r="B544" s="844"/>
      <c r="C544" s="139"/>
      <c r="D544" s="592" t="s">
        <v>357</v>
      </c>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4"/>
      <c r="AC544" s="538"/>
      <c r="AD544" s="539"/>
      <c r="AE544" s="540"/>
      <c r="AF544" s="60"/>
    </row>
    <row r="545" spans="1:32" s="77" customFormat="1" ht="44.25" customHeight="1">
      <c r="A545" s="24"/>
      <c r="B545" s="844"/>
      <c r="C545" s="139"/>
      <c r="D545" s="592" t="s">
        <v>358</v>
      </c>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4"/>
      <c r="AC545" s="538"/>
      <c r="AD545" s="539"/>
      <c r="AE545" s="540"/>
      <c r="AF545" s="60"/>
    </row>
    <row r="546" spans="1:32" s="77" customFormat="1" ht="36" customHeight="1">
      <c r="A546" s="24"/>
      <c r="B546" s="844"/>
      <c r="C546" s="139"/>
      <c r="D546" s="592" t="s">
        <v>329</v>
      </c>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4"/>
      <c r="AC546" s="538"/>
      <c r="AD546" s="539"/>
      <c r="AE546" s="540"/>
      <c r="AF546" s="60"/>
    </row>
    <row r="547" spans="1:32" s="77" customFormat="1" ht="18.75" customHeight="1">
      <c r="A547" s="24"/>
      <c r="B547" s="844"/>
      <c r="C547" s="139"/>
      <c r="D547" s="592" t="s">
        <v>300</v>
      </c>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4"/>
      <c r="AC547" s="538"/>
      <c r="AD547" s="539"/>
      <c r="AE547" s="540"/>
      <c r="AF547" s="60"/>
    </row>
    <row r="548" spans="1:32" s="77" customFormat="1" ht="18.75" customHeight="1">
      <c r="A548" s="24"/>
      <c r="B548" s="845"/>
      <c r="C548" s="140"/>
      <c r="D548" s="592" t="s">
        <v>330</v>
      </c>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4"/>
      <c r="AC548" s="538"/>
      <c r="AD548" s="539"/>
      <c r="AE548" s="540"/>
      <c r="AF548" s="60"/>
    </row>
    <row r="549" spans="1:32" s="77" customFormat="1" ht="12" customHeight="1">
      <c r="A549" s="24"/>
      <c r="B549" s="126"/>
      <c r="C549" s="127"/>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6"/>
      <c r="AD549" s="126"/>
      <c r="AE549" s="126"/>
      <c r="AF549" s="60"/>
    </row>
    <row r="550" spans="1:32" s="24" customFormat="1" ht="19.5" customHeight="1">
      <c r="A550" s="27" t="s">
        <v>530</v>
      </c>
      <c r="B550" s="27"/>
      <c r="C550" s="27"/>
      <c r="D550" s="27"/>
      <c r="E550" s="27"/>
      <c r="F550" s="27"/>
      <c r="G550" s="27"/>
      <c r="H550" s="27"/>
      <c r="I550" s="27"/>
      <c r="J550" s="27"/>
      <c r="K550" s="27"/>
      <c r="L550" s="27"/>
      <c r="M550" s="27"/>
      <c r="N550" s="27"/>
      <c r="O550" s="27"/>
      <c r="P550" s="27"/>
      <c r="Q550" s="27"/>
      <c r="R550" s="27"/>
      <c r="S550" s="27"/>
      <c r="T550" s="27"/>
      <c r="U550" s="27"/>
      <c r="V550" s="27"/>
      <c r="W550" s="157"/>
      <c r="X550" s="157"/>
      <c r="Y550" s="157"/>
      <c r="Z550" s="157"/>
      <c r="AA550" s="157"/>
      <c r="AB550" s="157"/>
      <c r="AC550" s="76"/>
      <c r="AD550" s="76"/>
      <c r="AE550" s="76"/>
      <c r="AF550" s="60"/>
    </row>
    <row r="551" spans="1:32" s="24" customFormat="1" ht="30" customHeight="1">
      <c r="B551" s="191" t="s">
        <v>294</v>
      </c>
      <c r="C551" s="466" t="s">
        <v>529</v>
      </c>
      <c r="D551" s="467"/>
      <c r="E551" s="467"/>
      <c r="F551" s="467"/>
      <c r="G551" s="467"/>
      <c r="H551" s="467"/>
      <c r="I551" s="467"/>
      <c r="J551" s="467"/>
      <c r="K551" s="467"/>
      <c r="L551" s="467"/>
      <c r="M551" s="467"/>
      <c r="N551" s="467"/>
      <c r="O551" s="467"/>
      <c r="P551" s="467"/>
      <c r="Q551" s="467"/>
      <c r="R551" s="467"/>
      <c r="S551" s="467"/>
      <c r="T551" s="467"/>
      <c r="U551" s="467"/>
      <c r="V551" s="467"/>
      <c r="W551" s="467"/>
      <c r="X551" s="467"/>
      <c r="Y551" s="467"/>
      <c r="Z551" s="467"/>
      <c r="AA551" s="467"/>
      <c r="AB551" s="468"/>
      <c r="AC551" s="469"/>
      <c r="AD551" s="470"/>
      <c r="AE551" s="471"/>
      <c r="AF551" s="60"/>
    </row>
    <row r="552" spans="1:32" s="24" customFormat="1" ht="12.95" customHeight="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96"/>
      <c r="AD552" s="196"/>
      <c r="AE552" s="196"/>
      <c r="AF552" s="60"/>
    </row>
    <row r="553" spans="1:32" s="77" customFormat="1" ht="19.5" customHeight="1">
      <c r="A553" s="27" t="s">
        <v>531</v>
      </c>
      <c r="B553" s="27"/>
      <c r="C553" s="27"/>
      <c r="D553" s="27"/>
      <c r="E553" s="27"/>
      <c r="F553" s="27"/>
      <c r="G553" s="27"/>
      <c r="H553" s="27"/>
      <c r="I553" s="27"/>
      <c r="J553" s="27"/>
      <c r="K553" s="27"/>
      <c r="L553" s="27"/>
      <c r="M553" s="27"/>
      <c r="N553" s="27"/>
      <c r="O553" s="27"/>
      <c r="P553" s="27"/>
      <c r="Q553" s="27"/>
      <c r="R553" s="27"/>
      <c r="S553" s="27"/>
      <c r="T553" s="27"/>
      <c r="U553" s="27"/>
      <c r="V553" s="27"/>
      <c r="W553" s="128"/>
      <c r="X553" s="128"/>
      <c r="Y553" s="128"/>
      <c r="Z553" s="128"/>
      <c r="AA553" s="128"/>
      <c r="AB553" s="128"/>
      <c r="AC553" s="126"/>
      <c r="AD553" s="126"/>
      <c r="AE553" s="126"/>
      <c r="AF553" s="60"/>
    </row>
    <row r="554" spans="1:32" s="25" customFormat="1" ht="29.25" customHeight="1">
      <c r="A554" s="24"/>
      <c r="B554" s="129" t="s">
        <v>294</v>
      </c>
      <c r="C554" s="592" t="s">
        <v>303</v>
      </c>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4"/>
      <c r="AC554" s="538"/>
      <c r="AD554" s="539"/>
      <c r="AE554" s="540"/>
    </row>
    <row r="555" spans="1:32" s="77" customFormat="1" ht="29.25" customHeight="1">
      <c r="A555" s="24"/>
      <c r="B555" s="129" t="s">
        <v>295</v>
      </c>
      <c r="C555" s="592" t="s">
        <v>302</v>
      </c>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4"/>
      <c r="AC555" s="538"/>
      <c r="AD555" s="539"/>
      <c r="AE555" s="540"/>
    </row>
    <row r="556" spans="1:32" s="77" customFormat="1" ht="29.25" customHeight="1">
      <c r="A556" s="24"/>
      <c r="B556" s="129" t="s">
        <v>296</v>
      </c>
      <c r="C556" s="592" t="s">
        <v>301</v>
      </c>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4"/>
      <c r="AC556" s="538"/>
      <c r="AD556" s="539"/>
      <c r="AE556" s="540"/>
    </row>
    <row r="557" spans="1:32" s="77" customFormat="1" ht="12" customHeight="1">
      <c r="A557" s="24"/>
      <c r="B557" s="23"/>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203"/>
      <c r="AD557" s="203"/>
      <c r="AE557" s="203"/>
    </row>
    <row r="558" spans="1:32" s="77" customFormat="1" ht="19.5" customHeight="1">
      <c r="A558" s="27" t="s">
        <v>532</v>
      </c>
      <c r="B558" s="20"/>
      <c r="C558" s="21"/>
      <c r="D558" s="21"/>
      <c r="E558" s="21"/>
      <c r="F558" s="21"/>
      <c r="G558" s="21"/>
      <c r="H558" s="21"/>
      <c r="I558" s="21"/>
      <c r="J558" s="22"/>
      <c r="K558" s="22"/>
      <c r="L558" s="22"/>
      <c r="M558" s="22"/>
      <c r="N558" s="22"/>
      <c r="O558" s="22"/>
      <c r="P558" s="22"/>
      <c r="Q558" s="22"/>
      <c r="R558" s="22"/>
      <c r="S558" s="22"/>
      <c r="T558" s="22"/>
      <c r="U558" s="22"/>
      <c r="V558" s="22"/>
      <c r="W558" s="22"/>
      <c r="X558" s="22"/>
      <c r="Y558" s="22"/>
      <c r="Z558" s="22"/>
      <c r="AA558" s="22"/>
      <c r="AB558" s="22"/>
      <c r="AC558" s="36"/>
      <c r="AD558" s="36"/>
      <c r="AE558" s="36"/>
    </row>
    <row r="559" spans="1:32" s="77" customFormat="1" ht="14.25" customHeight="1">
      <c r="B559" s="449" t="s">
        <v>184</v>
      </c>
      <c r="C559" s="451" t="s">
        <v>533</v>
      </c>
      <c r="D559" s="452"/>
      <c r="E559" s="452"/>
      <c r="F559" s="452"/>
      <c r="G559" s="452"/>
      <c r="H559" s="452"/>
      <c r="I559" s="452"/>
      <c r="J559" s="452"/>
      <c r="K559" s="452"/>
      <c r="L559" s="452"/>
      <c r="M559" s="452"/>
      <c r="N559" s="452"/>
      <c r="O559" s="452"/>
      <c r="P559" s="452"/>
      <c r="Q559" s="452"/>
      <c r="R559" s="452"/>
      <c r="S559" s="452"/>
      <c r="T559" s="452"/>
      <c r="U559" s="452"/>
      <c r="V559" s="452"/>
      <c r="W559" s="452"/>
      <c r="X559" s="452"/>
      <c r="Y559" s="452"/>
      <c r="Z559" s="452"/>
      <c r="AA559" s="452"/>
      <c r="AB559" s="453"/>
      <c r="AC559" s="463"/>
      <c r="AD559" s="464"/>
      <c r="AE559" s="465"/>
    </row>
    <row r="560" spans="1:32" s="77" customFormat="1" ht="14.25" customHeight="1">
      <c r="B560" s="532"/>
      <c r="C560" s="454"/>
      <c r="D560" s="455"/>
      <c r="E560" s="455"/>
      <c r="F560" s="455"/>
      <c r="G560" s="455"/>
      <c r="H560" s="455"/>
      <c r="I560" s="455"/>
      <c r="J560" s="455"/>
      <c r="K560" s="455"/>
      <c r="L560" s="455"/>
      <c r="M560" s="455"/>
      <c r="N560" s="455"/>
      <c r="O560" s="455"/>
      <c r="P560" s="455"/>
      <c r="Q560" s="455"/>
      <c r="R560" s="455"/>
      <c r="S560" s="455"/>
      <c r="T560" s="455"/>
      <c r="U560" s="455"/>
      <c r="V560" s="455"/>
      <c r="W560" s="455"/>
      <c r="X560" s="455"/>
      <c r="Y560" s="455"/>
      <c r="Z560" s="455"/>
      <c r="AA560" s="455"/>
      <c r="AB560" s="456"/>
      <c r="AC560" s="532"/>
      <c r="AD560" s="533"/>
      <c r="AE560" s="534"/>
    </row>
    <row r="561" spans="1:32" s="77" customFormat="1" ht="18" customHeight="1">
      <c r="B561" s="463" t="s">
        <v>185</v>
      </c>
      <c r="C561" s="451" t="s">
        <v>534</v>
      </c>
      <c r="D561" s="452"/>
      <c r="E561" s="452"/>
      <c r="F561" s="452"/>
      <c r="G561" s="452"/>
      <c r="H561" s="452"/>
      <c r="I561" s="452"/>
      <c r="J561" s="452"/>
      <c r="K561" s="452"/>
      <c r="L561" s="452"/>
      <c r="M561" s="452"/>
      <c r="N561" s="452"/>
      <c r="O561" s="452"/>
      <c r="P561" s="452"/>
      <c r="Q561" s="452"/>
      <c r="R561" s="452"/>
      <c r="S561" s="452"/>
      <c r="T561" s="452"/>
      <c r="U561" s="452"/>
      <c r="V561" s="452"/>
      <c r="W561" s="452"/>
      <c r="X561" s="452"/>
      <c r="Y561" s="452"/>
      <c r="Z561" s="452"/>
      <c r="AA561" s="452"/>
      <c r="AB561" s="453"/>
      <c r="AC561" s="463"/>
      <c r="AD561" s="464"/>
      <c r="AE561" s="465"/>
    </row>
    <row r="562" spans="1:32" s="77" customFormat="1" ht="18" customHeight="1">
      <c r="B562" s="495"/>
      <c r="C562" s="454"/>
      <c r="D562" s="455"/>
      <c r="E562" s="455"/>
      <c r="F562" s="455"/>
      <c r="G562" s="455"/>
      <c r="H562" s="455"/>
      <c r="I562" s="455"/>
      <c r="J562" s="455"/>
      <c r="K562" s="455"/>
      <c r="L562" s="455"/>
      <c r="M562" s="455"/>
      <c r="N562" s="455"/>
      <c r="O562" s="455"/>
      <c r="P562" s="455"/>
      <c r="Q562" s="455"/>
      <c r="R562" s="455"/>
      <c r="S562" s="455"/>
      <c r="T562" s="455"/>
      <c r="U562" s="455"/>
      <c r="V562" s="455"/>
      <c r="W562" s="455"/>
      <c r="X562" s="455"/>
      <c r="Y562" s="455"/>
      <c r="Z562" s="455"/>
      <c r="AA562" s="455"/>
      <c r="AB562" s="456"/>
      <c r="AC562" s="495"/>
      <c r="AD562" s="496"/>
      <c r="AE562" s="497"/>
    </row>
    <row r="563" spans="1:32" s="77" customFormat="1" ht="12" customHeight="1">
      <c r="A563" s="24"/>
      <c r="B563" s="7"/>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203"/>
      <c r="AD563" s="203"/>
      <c r="AE563" s="203"/>
    </row>
    <row r="564" spans="1:32" s="77" customFormat="1" ht="19.5" customHeight="1">
      <c r="A564" s="27" t="s">
        <v>830</v>
      </c>
      <c r="B564" s="20"/>
      <c r="C564" s="21"/>
      <c r="D564" s="21"/>
      <c r="E564" s="21"/>
      <c r="F564" s="21"/>
      <c r="G564" s="21"/>
      <c r="H564" s="21"/>
      <c r="I564" s="21"/>
      <c r="J564" s="22"/>
      <c r="K564" s="22"/>
      <c r="L564" s="22"/>
      <c r="M564" s="22"/>
      <c r="N564" s="22"/>
      <c r="O564" s="22"/>
      <c r="P564" s="22"/>
      <c r="Q564" s="22"/>
      <c r="R564" s="22"/>
      <c r="S564" s="22"/>
      <c r="T564" s="22"/>
      <c r="U564" s="22"/>
      <c r="V564" s="22"/>
      <c r="W564" s="22"/>
      <c r="X564" s="22"/>
      <c r="Y564" s="22"/>
      <c r="Z564" s="22"/>
      <c r="AA564" s="22"/>
      <c r="AB564" s="22"/>
      <c r="AC564" s="36"/>
      <c r="AD564" s="36"/>
      <c r="AE564" s="36"/>
    </row>
    <row r="565" spans="1:32" s="77" customFormat="1" ht="22.5" customHeight="1">
      <c r="B565" s="449" t="s">
        <v>184</v>
      </c>
      <c r="C565" s="511" t="s">
        <v>923</v>
      </c>
      <c r="D565" s="511"/>
      <c r="E565" s="511"/>
      <c r="F565" s="511"/>
      <c r="G565" s="511"/>
      <c r="H565" s="511"/>
      <c r="I565" s="511"/>
      <c r="J565" s="511"/>
      <c r="K565" s="511"/>
      <c r="L565" s="511"/>
      <c r="M565" s="511"/>
      <c r="N565" s="511"/>
      <c r="O565" s="511"/>
      <c r="P565" s="511"/>
      <c r="Q565" s="511"/>
      <c r="R565" s="511"/>
      <c r="S565" s="511"/>
      <c r="T565" s="511"/>
      <c r="U565" s="511"/>
      <c r="V565" s="511"/>
      <c r="W565" s="511"/>
      <c r="X565" s="511"/>
      <c r="Y565" s="511"/>
      <c r="Z565" s="511"/>
      <c r="AA565" s="511"/>
      <c r="AB565" s="511"/>
      <c r="AC565" s="463"/>
      <c r="AD565" s="464"/>
      <c r="AE565" s="465"/>
    </row>
    <row r="566" spans="1:32" s="77" customFormat="1" ht="25.5" customHeight="1">
      <c r="B566" s="450"/>
      <c r="C566" s="511"/>
      <c r="D566" s="511"/>
      <c r="E566" s="511"/>
      <c r="F566" s="511"/>
      <c r="G566" s="511"/>
      <c r="H566" s="511"/>
      <c r="I566" s="511"/>
      <c r="J566" s="511"/>
      <c r="K566" s="511"/>
      <c r="L566" s="511"/>
      <c r="M566" s="511"/>
      <c r="N566" s="511"/>
      <c r="O566" s="511"/>
      <c r="P566" s="511"/>
      <c r="Q566" s="511"/>
      <c r="R566" s="511"/>
      <c r="S566" s="511"/>
      <c r="T566" s="511"/>
      <c r="U566" s="511"/>
      <c r="V566" s="511"/>
      <c r="W566" s="511"/>
      <c r="X566" s="511"/>
      <c r="Y566" s="511"/>
      <c r="Z566" s="511"/>
      <c r="AA566" s="511"/>
      <c r="AB566" s="511"/>
      <c r="AC566" s="495"/>
      <c r="AD566" s="496"/>
      <c r="AE566" s="497"/>
    </row>
    <row r="567" spans="1:32" s="77" customFormat="1" ht="30" customHeight="1">
      <c r="B567" s="449" t="s">
        <v>185</v>
      </c>
      <c r="C567" s="451" t="s">
        <v>924</v>
      </c>
      <c r="D567" s="452"/>
      <c r="E567" s="452"/>
      <c r="F567" s="452"/>
      <c r="G567" s="452"/>
      <c r="H567" s="452"/>
      <c r="I567" s="452"/>
      <c r="J567" s="452"/>
      <c r="K567" s="452"/>
      <c r="L567" s="452"/>
      <c r="M567" s="452"/>
      <c r="N567" s="452"/>
      <c r="O567" s="452"/>
      <c r="P567" s="452"/>
      <c r="Q567" s="452"/>
      <c r="R567" s="452"/>
      <c r="S567" s="452"/>
      <c r="T567" s="452"/>
      <c r="U567" s="452"/>
      <c r="V567" s="452"/>
      <c r="W567" s="452"/>
      <c r="X567" s="452"/>
      <c r="Y567" s="452"/>
      <c r="Z567" s="452"/>
      <c r="AA567" s="452"/>
      <c r="AB567" s="453"/>
      <c r="AC567" s="463"/>
      <c r="AD567" s="464"/>
      <c r="AE567" s="465"/>
    </row>
    <row r="568" spans="1:32" s="23" customFormat="1" ht="30" customHeight="1">
      <c r="A568" s="63"/>
      <c r="B568" s="500"/>
      <c r="C568" s="454"/>
      <c r="D568" s="455"/>
      <c r="E568" s="455"/>
      <c r="F568" s="455"/>
      <c r="G568" s="455"/>
      <c r="H568" s="455"/>
      <c r="I568" s="455"/>
      <c r="J568" s="455"/>
      <c r="K568" s="455"/>
      <c r="L568" s="455"/>
      <c r="M568" s="455"/>
      <c r="N568" s="455"/>
      <c r="O568" s="455"/>
      <c r="P568" s="455"/>
      <c r="Q568" s="455"/>
      <c r="R568" s="455"/>
      <c r="S568" s="455"/>
      <c r="T568" s="455"/>
      <c r="U568" s="455"/>
      <c r="V568" s="455"/>
      <c r="W568" s="455"/>
      <c r="X568" s="455"/>
      <c r="Y568" s="455"/>
      <c r="Z568" s="455"/>
      <c r="AA568" s="455"/>
      <c r="AB568" s="456"/>
      <c r="AC568" s="532"/>
      <c r="AD568" s="533"/>
      <c r="AE568" s="534"/>
      <c r="AF568" s="46"/>
    </row>
    <row r="569" spans="1:32" s="77" customFormat="1" ht="42" customHeight="1">
      <c r="B569" s="449" t="s">
        <v>186</v>
      </c>
      <c r="C569" s="451" t="s">
        <v>925</v>
      </c>
      <c r="D569" s="452"/>
      <c r="E569" s="452"/>
      <c r="F569" s="452"/>
      <c r="G569" s="452"/>
      <c r="H569" s="452"/>
      <c r="I569" s="452"/>
      <c r="J569" s="452"/>
      <c r="K569" s="452"/>
      <c r="L569" s="452"/>
      <c r="M569" s="452"/>
      <c r="N569" s="452"/>
      <c r="O569" s="452"/>
      <c r="P569" s="452"/>
      <c r="Q569" s="452"/>
      <c r="R569" s="452"/>
      <c r="S569" s="452"/>
      <c r="T569" s="452"/>
      <c r="U569" s="452"/>
      <c r="V569" s="452"/>
      <c r="W569" s="452"/>
      <c r="X569" s="452"/>
      <c r="Y569" s="452"/>
      <c r="Z569" s="452"/>
      <c r="AA569" s="452"/>
      <c r="AB569" s="453"/>
      <c r="AC569" s="463"/>
      <c r="AD569" s="464"/>
      <c r="AE569" s="465"/>
      <c r="AF569" s="60"/>
    </row>
    <row r="570" spans="1:32" s="77" customFormat="1" ht="42" customHeight="1">
      <c r="B570" s="450"/>
      <c r="C570" s="454"/>
      <c r="D570" s="455"/>
      <c r="E570" s="455"/>
      <c r="F570" s="455"/>
      <c r="G570" s="455"/>
      <c r="H570" s="455"/>
      <c r="I570" s="455"/>
      <c r="J570" s="455"/>
      <c r="K570" s="455"/>
      <c r="L570" s="455"/>
      <c r="M570" s="455"/>
      <c r="N570" s="455"/>
      <c r="O570" s="455"/>
      <c r="P570" s="455"/>
      <c r="Q570" s="455"/>
      <c r="R570" s="455"/>
      <c r="S570" s="455"/>
      <c r="T570" s="455"/>
      <c r="U570" s="455"/>
      <c r="V570" s="455"/>
      <c r="W570" s="455"/>
      <c r="X570" s="455"/>
      <c r="Y570" s="455"/>
      <c r="Z570" s="455"/>
      <c r="AA570" s="455"/>
      <c r="AB570" s="456"/>
      <c r="AC570" s="495"/>
      <c r="AD570" s="496"/>
      <c r="AE570" s="497"/>
      <c r="AF570" s="60"/>
    </row>
    <row r="571" spans="1:32" s="77" customFormat="1" ht="22.5" customHeight="1">
      <c r="B571" s="449" t="s">
        <v>187</v>
      </c>
      <c r="C571" s="451" t="s">
        <v>828</v>
      </c>
      <c r="D571" s="452"/>
      <c r="E571" s="452"/>
      <c r="F571" s="452"/>
      <c r="G571" s="452"/>
      <c r="H571" s="452"/>
      <c r="I571" s="452"/>
      <c r="J571" s="452"/>
      <c r="K571" s="452"/>
      <c r="L571" s="452"/>
      <c r="M571" s="452"/>
      <c r="N571" s="452"/>
      <c r="O571" s="452"/>
      <c r="P571" s="452"/>
      <c r="Q571" s="452"/>
      <c r="R571" s="452"/>
      <c r="S571" s="452"/>
      <c r="T571" s="452"/>
      <c r="U571" s="452"/>
      <c r="V571" s="452"/>
      <c r="W571" s="452"/>
      <c r="X571" s="452"/>
      <c r="Y571" s="452"/>
      <c r="Z571" s="452"/>
      <c r="AA571" s="452"/>
      <c r="AB571" s="453"/>
      <c r="AC571" s="463"/>
      <c r="AD571" s="464"/>
      <c r="AE571" s="465"/>
      <c r="AF571" s="60"/>
    </row>
    <row r="572" spans="1:32" s="77" customFormat="1" ht="22.5" customHeight="1">
      <c r="B572" s="450"/>
      <c r="C572" s="454"/>
      <c r="D572" s="455"/>
      <c r="E572" s="455"/>
      <c r="F572" s="455"/>
      <c r="G572" s="455"/>
      <c r="H572" s="455"/>
      <c r="I572" s="455"/>
      <c r="J572" s="455"/>
      <c r="K572" s="455"/>
      <c r="L572" s="455"/>
      <c r="M572" s="455"/>
      <c r="N572" s="455"/>
      <c r="O572" s="455"/>
      <c r="P572" s="455"/>
      <c r="Q572" s="455"/>
      <c r="R572" s="455"/>
      <c r="S572" s="455"/>
      <c r="T572" s="455"/>
      <c r="U572" s="455"/>
      <c r="V572" s="455"/>
      <c r="W572" s="455"/>
      <c r="X572" s="455"/>
      <c r="Y572" s="455"/>
      <c r="Z572" s="455"/>
      <c r="AA572" s="455"/>
      <c r="AB572" s="456"/>
      <c r="AC572" s="495"/>
      <c r="AD572" s="496"/>
      <c r="AE572" s="497"/>
      <c r="AF572" s="60"/>
    </row>
    <row r="573" spans="1:32" s="77" customFormat="1" ht="22.5" customHeight="1">
      <c r="B573" s="449" t="s">
        <v>188</v>
      </c>
      <c r="C573" s="451" t="s">
        <v>910</v>
      </c>
      <c r="D573" s="452"/>
      <c r="E573" s="452"/>
      <c r="F573" s="452"/>
      <c r="G573" s="452"/>
      <c r="H573" s="452"/>
      <c r="I573" s="452"/>
      <c r="J573" s="452"/>
      <c r="K573" s="452"/>
      <c r="L573" s="452"/>
      <c r="M573" s="452"/>
      <c r="N573" s="452"/>
      <c r="O573" s="452"/>
      <c r="P573" s="452"/>
      <c r="Q573" s="452"/>
      <c r="R573" s="452"/>
      <c r="S573" s="452"/>
      <c r="T573" s="452"/>
      <c r="U573" s="452"/>
      <c r="V573" s="452"/>
      <c r="W573" s="452"/>
      <c r="X573" s="452"/>
      <c r="Y573" s="452"/>
      <c r="Z573" s="452"/>
      <c r="AA573" s="452"/>
      <c r="AB573" s="453"/>
      <c r="AC573" s="463"/>
      <c r="AD573" s="464"/>
      <c r="AE573" s="465"/>
      <c r="AF573" s="60"/>
    </row>
    <row r="574" spans="1:32" s="77" customFormat="1" ht="22.5" customHeight="1">
      <c r="B574" s="450"/>
      <c r="C574" s="454"/>
      <c r="D574" s="455"/>
      <c r="E574" s="455"/>
      <c r="F574" s="455"/>
      <c r="G574" s="455"/>
      <c r="H574" s="455"/>
      <c r="I574" s="455"/>
      <c r="J574" s="455"/>
      <c r="K574" s="455"/>
      <c r="L574" s="455"/>
      <c r="M574" s="455"/>
      <c r="N574" s="455"/>
      <c r="O574" s="455"/>
      <c r="P574" s="455"/>
      <c r="Q574" s="455"/>
      <c r="R574" s="455"/>
      <c r="S574" s="455"/>
      <c r="T574" s="455"/>
      <c r="U574" s="455"/>
      <c r="V574" s="455"/>
      <c r="W574" s="455"/>
      <c r="X574" s="455"/>
      <c r="Y574" s="455"/>
      <c r="Z574" s="455"/>
      <c r="AA574" s="455"/>
      <c r="AB574" s="456"/>
      <c r="AC574" s="495"/>
      <c r="AD574" s="496"/>
      <c r="AE574" s="497"/>
      <c r="AF574" s="60"/>
    </row>
    <row r="575" spans="1:32" s="77" customFormat="1" ht="22.5" customHeight="1">
      <c r="B575" s="449" t="s">
        <v>189</v>
      </c>
      <c r="C575" s="451" t="s">
        <v>829</v>
      </c>
      <c r="D575" s="452"/>
      <c r="E575" s="452"/>
      <c r="F575" s="452"/>
      <c r="G575" s="452"/>
      <c r="H575" s="452"/>
      <c r="I575" s="452"/>
      <c r="J575" s="452"/>
      <c r="K575" s="452"/>
      <c r="L575" s="452"/>
      <c r="M575" s="452"/>
      <c r="N575" s="452"/>
      <c r="O575" s="452"/>
      <c r="P575" s="452"/>
      <c r="Q575" s="452"/>
      <c r="R575" s="452"/>
      <c r="S575" s="452"/>
      <c r="T575" s="452"/>
      <c r="U575" s="452"/>
      <c r="V575" s="452"/>
      <c r="W575" s="452"/>
      <c r="X575" s="452"/>
      <c r="Y575" s="452"/>
      <c r="Z575" s="452"/>
      <c r="AA575" s="452"/>
      <c r="AB575" s="453"/>
      <c r="AC575" s="463"/>
      <c r="AD575" s="464"/>
      <c r="AE575" s="465"/>
      <c r="AF575" s="60"/>
    </row>
    <row r="576" spans="1:32" s="77" customFormat="1" ht="22.5" customHeight="1">
      <c r="B576" s="450"/>
      <c r="C576" s="454"/>
      <c r="D576" s="455"/>
      <c r="E576" s="455"/>
      <c r="F576" s="455"/>
      <c r="G576" s="455"/>
      <c r="H576" s="455"/>
      <c r="I576" s="455"/>
      <c r="J576" s="455"/>
      <c r="K576" s="455"/>
      <c r="L576" s="455"/>
      <c r="M576" s="455"/>
      <c r="N576" s="455"/>
      <c r="O576" s="455"/>
      <c r="P576" s="455"/>
      <c r="Q576" s="455"/>
      <c r="R576" s="455"/>
      <c r="S576" s="455"/>
      <c r="T576" s="455"/>
      <c r="U576" s="455"/>
      <c r="V576" s="455"/>
      <c r="W576" s="455"/>
      <c r="X576" s="455"/>
      <c r="Y576" s="455"/>
      <c r="Z576" s="455"/>
      <c r="AA576" s="455"/>
      <c r="AB576" s="456"/>
      <c r="AC576" s="495"/>
      <c r="AD576" s="496"/>
      <c r="AE576" s="497"/>
      <c r="AF576" s="60"/>
    </row>
    <row r="577" spans="1:32" s="77" customFormat="1" ht="31.5" customHeight="1">
      <c r="B577" s="449" t="s">
        <v>190</v>
      </c>
      <c r="C577" s="451" t="s">
        <v>837</v>
      </c>
      <c r="D577" s="452"/>
      <c r="E577" s="452"/>
      <c r="F577" s="452"/>
      <c r="G577" s="452"/>
      <c r="H577" s="452"/>
      <c r="I577" s="452"/>
      <c r="J577" s="452"/>
      <c r="K577" s="452"/>
      <c r="L577" s="452"/>
      <c r="M577" s="452"/>
      <c r="N577" s="452"/>
      <c r="O577" s="452"/>
      <c r="P577" s="452"/>
      <c r="Q577" s="452"/>
      <c r="R577" s="452"/>
      <c r="S577" s="452"/>
      <c r="T577" s="452"/>
      <c r="U577" s="452"/>
      <c r="V577" s="452"/>
      <c r="W577" s="452"/>
      <c r="X577" s="452"/>
      <c r="Y577" s="452"/>
      <c r="Z577" s="452"/>
      <c r="AA577" s="452"/>
      <c r="AB577" s="453"/>
      <c r="AC577" s="463"/>
      <c r="AD577" s="464"/>
      <c r="AE577" s="465"/>
      <c r="AF577" s="60"/>
    </row>
    <row r="578" spans="1:32" s="77" customFormat="1" ht="31.5" customHeight="1">
      <c r="B578" s="450"/>
      <c r="C578" s="454"/>
      <c r="D578" s="455"/>
      <c r="E578" s="455"/>
      <c r="F578" s="455"/>
      <c r="G578" s="455"/>
      <c r="H578" s="455"/>
      <c r="I578" s="455"/>
      <c r="J578" s="455"/>
      <c r="K578" s="455"/>
      <c r="L578" s="455"/>
      <c r="M578" s="455"/>
      <c r="N578" s="455"/>
      <c r="O578" s="455"/>
      <c r="P578" s="455"/>
      <c r="Q578" s="455"/>
      <c r="R578" s="455"/>
      <c r="S578" s="455"/>
      <c r="T578" s="455"/>
      <c r="U578" s="455"/>
      <c r="V578" s="455"/>
      <c r="W578" s="455"/>
      <c r="X578" s="455"/>
      <c r="Y578" s="455"/>
      <c r="Z578" s="455"/>
      <c r="AA578" s="455"/>
      <c r="AB578" s="456"/>
      <c r="AC578" s="495"/>
      <c r="AD578" s="496"/>
      <c r="AE578" s="497"/>
      <c r="AF578" s="60"/>
    </row>
    <row r="579" spans="1:32" s="77" customFormat="1" ht="13.5" customHeight="1">
      <c r="B579" s="76"/>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76"/>
      <c r="AD579" s="76"/>
      <c r="AE579" s="76"/>
      <c r="AF579" s="60"/>
    </row>
    <row r="580" spans="1:32" s="63" customFormat="1" ht="19.5" customHeight="1">
      <c r="A580" s="27" t="s">
        <v>537</v>
      </c>
      <c r="B580" s="76"/>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76"/>
      <c r="AD580" s="76"/>
      <c r="AE580" s="76"/>
      <c r="AF580" s="41"/>
    </row>
    <row r="581" spans="1:32" s="77" customFormat="1" ht="30.75" customHeight="1">
      <c r="B581" s="449" t="s">
        <v>294</v>
      </c>
      <c r="C581" s="451" t="s">
        <v>812</v>
      </c>
      <c r="D581" s="452"/>
      <c r="E581" s="452"/>
      <c r="F581" s="452"/>
      <c r="G581" s="452"/>
      <c r="H581" s="452"/>
      <c r="I581" s="452"/>
      <c r="J581" s="452"/>
      <c r="K581" s="452"/>
      <c r="L581" s="452"/>
      <c r="M581" s="452"/>
      <c r="N581" s="452"/>
      <c r="O581" s="452"/>
      <c r="P581" s="452"/>
      <c r="Q581" s="452"/>
      <c r="R581" s="452"/>
      <c r="S581" s="452"/>
      <c r="T581" s="452"/>
      <c r="U581" s="452"/>
      <c r="V581" s="452"/>
      <c r="W581" s="452"/>
      <c r="X581" s="452"/>
      <c r="Y581" s="452"/>
      <c r="Z581" s="452"/>
      <c r="AA581" s="452"/>
      <c r="AB581" s="453"/>
      <c r="AC581" s="463"/>
      <c r="AD581" s="464"/>
      <c r="AE581" s="465"/>
      <c r="AF581" s="60"/>
    </row>
    <row r="582" spans="1:32" s="77" customFormat="1" ht="30.75" customHeight="1">
      <c r="B582" s="450"/>
      <c r="C582" s="454"/>
      <c r="D582" s="455"/>
      <c r="E582" s="455"/>
      <c r="F582" s="455"/>
      <c r="G582" s="455"/>
      <c r="H582" s="455"/>
      <c r="I582" s="455"/>
      <c r="J582" s="455"/>
      <c r="K582" s="455"/>
      <c r="L582" s="455"/>
      <c r="M582" s="455"/>
      <c r="N582" s="455"/>
      <c r="O582" s="455"/>
      <c r="P582" s="455"/>
      <c r="Q582" s="455"/>
      <c r="R582" s="455"/>
      <c r="S582" s="455"/>
      <c r="T582" s="455"/>
      <c r="U582" s="455"/>
      <c r="V582" s="455"/>
      <c r="W582" s="455"/>
      <c r="X582" s="455"/>
      <c r="Y582" s="455"/>
      <c r="Z582" s="455"/>
      <c r="AA582" s="455"/>
      <c r="AB582" s="456"/>
      <c r="AC582" s="495"/>
      <c r="AD582" s="496"/>
      <c r="AE582" s="497"/>
      <c r="AF582" s="60"/>
    </row>
    <row r="583" spans="1:32" s="77" customFormat="1" ht="15" customHeight="1">
      <c r="B583" s="449" t="s">
        <v>295</v>
      </c>
      <c r="C583" s="451" t="s">
        <v>536</v>
      </c>
      <c r="D583" s="452"/>
      <c r="E583" s="452"/>
      <c r="F583" s="452"/>
      <c r="G583" s="452"/>
      <c r="H583" s="452"/>
      <c r="I583" s="452"/>
      <c r="J583" s="452"/>
      <c r="K583" s="452"/>
      <c r="L583" s="452"/>
      <c r="M583" s="452"/>
      <c r="N583" s="452"/>
      <c r="O583" s="452"/>
      <c r="P583" s="452"/>
      <c r="Q583" s="452"/>
      <c r="R583" s="452"/>
      <c r="S583" s="452"/>
      <c r="T583" s="452"/>
      <c r="U583" s="452"/>
      <c r="V583" s="452"/>
      <c r="W583" s="452"/>
      <c r="X583" s="452"/>
      <c r="Y583" s="452"/>
      <c r="Z583" s="452"/>
      <c r="AA583" s="452"/>
      <c r="AB583" s="453"/>
      <c r="AC583" s="463"/>
      <c r="AD583" s="464"/>
      <c r="AE583" s="465"/>
      <c r="AF583" s="60"/>
    </row>
    <row r="584" spans="1:32" s="77" customFormat="1" ht="15" customHeight="1">
      <c r="B584" s="450"/>
      <c r="C584" s="454"/>
      <c r="D584" s="455"/>
      <c r="E584" s="455"/>
      <c r="F584" s="455"/>
      <c r="G584" s="455"/>
      <c r="H584" s="455"/>
      <c r="I584" s="455"/>
      <c r="J584" s="455"/>
      <c r="K584" s="455"/>
      <c r="L584" s="455"/>
      <c r="M584" s="455"/>
      <c r="N584" s="455"/>
      <c r="O584" s="455"/>
      <c r="P584" s="455"/>
      <c r="Q584" s="455"/>
      <c r="R584" s="455"/>
      <c r="S584" s="455"/>
      <c r="T584" s="455"/>
      <c r="U584" s="455"/>
      <c r="V584" s="455"/>
      <c r="W584" s="455"/>
      <c r="X584" s="455"/>
      <c r="Y584" s="455"/>
      <c r="Z584" s="455"/>
      <c r="AA584" s="455"/>
      <c r="AB584" s="456"/>
      <c r="AC584" s="495"/>
      <c r="AD584" s="496"/>
      <c r="AE584" s="497"/>
      <c r="AF584" s="60"/>
    </row>
    <row r="585" spans="1:32" s="77" customFormat="1" ht="15" customHeight="1">
      <c r="B585" s="449" t="s">
        <v>186</v>
      </c>
      <c r="C585" s="846" t="s">
        <v>535</v>
      </c>
      <c r="D585" s="847"/>
      <c r="E585" s="847"/>
      <c r="F585" s="847"/>
      <c r="G585" s="847"/>
      <c r="H585" s="847"/>
      <c r="I585" s="847"/>
      <c r="J585" s="847"/>
      <c r="K585" s="847"/>
      <c r="L585" s="847"/>
      <c r="M585" s="847"/>
      <c r="N585" s="847"/>
      <c r="O585" s="847"/>
      <c r="P585" s="847"/>
      <c r="Q585" s="847"/>
      <c r="R585" s="847"/>
      <c r="S585" s="847"/>
      <c r="T585" s="847"/>
      <c r="U585" s="847"/>
      <c r="V585" s="847"/>
      <c r="W585" s="847"/>
      <c r="X585" s="847"/>
      <c r="Y585" s="847"/>
      <c r="Z585" s="847"/>
      <c r="AA585" s="847"/>
      <c r="AB585" s="847"/>
      <c r="AC585" s="595"/>
      <c r="AD585" s="595"/>
      <c r="AE585" s="595"/>
    </row>
    <row r="586" spans="1:32" s="77" customFormat="1" ht="15" customHeight="1">
      <c r="B586" s="450"/>
      <c r="C586" s="663"/>
      <c r="D586" s="664"/>
      <c r="E586" s="664"/>
      <c r="F586" s="664"/>
      <c r="G586" s="664"/>
      <c r="H586" s="664"/>
      <c r="I586" s="664"/>
      <c r="J586" s="664"/>
      <c r="K586" s="664"/>
      <c r="L586" s="664"/>
      <c r="M586" s="664"/>
      <c r="N586" s="664"/>
      <c r="O586" s="664"/>
      <c r="P586" s="664"/>
      <c r="Q586" s="664"/>
      <c r="R586" s="664"/>
      <c r="S586" s="664"/>
      <c r="T586" s="664"/>
      <c r="U586" s="664"/>
      <c r="V586" s="664"/>
      <c r="W586" s="664"/>
      <c r="X586" s="664"/>
      <c r="Y586" s="664"/>
      <c r="Z586" s="664"/>
      <c r="AA586" s="664"/>
      <c r="AB586" s="664"/>
      <c r="AC586" s="595"/>
      <c r="AD586" s="595"/>
      <c r="AE586" s="595"/>
    </row>
    <row r="587" spans="1:32" s="77" customFormat="1" ht="52.5" customHeight="1">
      <c r="B587" s="449" t="s">
        <v>187</v>
      </c>
      <c r="C587" s="621" t="s">
        <v>617</v>
      </c>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c r="AC587" s="595"/>
      <c r="AD587" s="595"/>
      <c r="AE587" s="595"/>
    </row>
    <row r="588" spans="1:32" s="77" customFormat="1" ht="52.5" customHeight="1">
      <c r="B588" s="450"/>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c r="AC588" s="595"/>
      <c r="AD588" s="595"/>
      <c r="AE588" s="595"/>
    </row>
    <row r="589" spans="1:32" s="77" customFormat="1" ht="18" customHeight="1">
      <c r="B589" s="449" t="s">
        <v>298</v>
      </c>
      <c r="C589" s="451" t="s">
        <v>477</v>
      </c>
      <c r="D589" s="452"/>
      <c r="E589" s="452"/>
      <c r="F589" s="452"/>
      <c r="G589" s="452"/>
      <c r="H589" s="452"/>
      <c r="I589" s="452"/>
      <c r="J589" s="452"/>
      <c r="K589" s="452"/>
      <c r="L589" s="452"/>
      <c r="M589" s="452"/>
      <c r="N589" s="452"/>
      <c r="O589" s="452"/>
      <c r="P589" s="452"/>
      <c r="Q589" s="452"/>
      <c r="R589" s="452"/>
      <c r="S589" s="452"/>
      <c r="T589" s="452"/>
      <c r="U589" s="452"/>
      <c r="V589" s="452"/>
      <c r="W589" s="452"/>
      <c r="X589" s="452"/>
      <c r="Y589" s="452"/>
      <c r="Z589" s="452"/>
      <c r="AA589" s="452"/>
      <c r="AB589" s="453"/>
      <c r="AC589" s="463"/>
      <c r="AD589" s="464"/>
      <c r="AE589" s="465"/>
      <c r="AF589" s="60"/>
    </row>
    <row r="590" spans="1:32" s="77" customFormat="1" ht="18" customHeight="1">
      <c r="B590" s="450"/>
      <c r="C590" s="454"/>
      <c r="D590" s="455"/>
      <c r="E590" s="455"/>
      <c r="F590" s="455"/>
      <c r="G590" s="455"/>
      <c r="H590" s="455"/>
      <c r="I590" s="455"/>
      <c r="J590" s="455"/>
      <c r="K590" s="455"/>
      <c r="L590" s="455"/>
      <c r="M590" s="455"/>
      <c r="N590" s="455"/>
      <c r="O590" s="455"/>
      <c r="P590" s="455"/>
      <c r="Q590" s="455"/>
      <c r="R590" s="455"/>
      <c r="S590" s="455"/>
      <c r="T590" s="455"/>
      <c r="U590" s="455"/>
      <c r="V590" s="455"/>
      <c r="W590" s="455"/>
      <c r="X590" s="455"/>
      <c r="Y590" s="455"/>
      <c r="Z590" s="455"/>
      <c r="AA590" s="455"/>
      <c r="AB590" s="456"/>
      <c r="AC590" s="495"/>
      <c r="AD590" s="496"/>
      <c r="AE590" s="497"/>
      <c r="AF590" s="60"/>
    </row>
    <row r="591" spans="1:32" s="77" customFormat="1" ht="12.75" customHeight="1">
      <c r="B591" s="76"/>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76"/>
      <c r="AD591" s="76"/>
      <c r="AE591" s="76"/>
      <c r="AF591" s="60"/>
    </row>
    <row r="592" spans="1:32" s="77" customFormat="1" ht="19.5" customHeight="1">
      <c r="A592" s="27" t="s">
        <v>624</v>
      </c>
      <c r="B592" s="20"/>
      <c r="C592" s="21"/>
      <c r="D592" s="21"/>
      <c r="E592" s="21"/>
      <c r="F592" s="21"/>
      <c r="G592" s="21"/>
      <c r="H592" s="21"/>
      <c r="I592" s="21"/>
      <c r="J592" s="22"/>
      <c r="K592" s="22"/>
      <c r="L592" s="22"/>
      <c r="M592" s="22"/>
      <c r="N592" s="22"/>
      <c r="O592" s="22"/>
      <c r="P592" s="22"/>
      <c r="Q592" s="22"/>
      <c r="R592" s="22"/>
      <c r="S592" s="22"/>
      <c r="T592" s="22"/>
      <c r="U592" s="22"/>
      <c r="V592" s="22"/>
      <c r="W592" s="22"/>
      <c r="X592" s="22"/>
      <c r="Y592" s="36"/>
      <c r="Z592" s="36"/>
      <c r="AA592" s="36"/>
      <c r="AB592" s="25"/>
      <c r="AC592" s="25"/>
      <c r="AD592" s="25"/>
      <c r="AE592" s="25"/>
      <c r="AF592" s="60"/>
    </row>
    <row r="593" spans="1:32" s="77" customFormat="1" ht="15" customHeight="1">
      <c r="A593" s="63"/>
      <c r="B593" s="463" t="s">
        <v>184</v>
      </c>
      <c r="C593" s="451" t="s">
        <v>382</v>
      </c>
      <c r="D593" s="452"/>
      <c r="E593" s="452"/>
      <c r="F593" s="452"/>
      <c r="G593" s="452"/>
      <c r="H593" s="452"/>
      <c r="I593" s="452"/>
      <c r="J593" s="452"/>
      <c r="K593" s="452"/>
      <c r="L593" s="452"/>
      <c r="M593" s="452"/>
      <c r="N593" s="452"/>
      <c r="O593" s="452"/>
      <c r="P593" s="452"/>
      <c r="Q593" s="452"/>
      <c r="R593" s="452"/>
      <c r="S593" s="452"/>
      <c r="T593" s="452"/>
      <c r="U593" s="452"/>
      <c r="V593" s="452"/>
      <c r="W593" s="452"/>
      <c r="X593" s="452"/>
      <c r="Y593" s="452"/>
      <c r="Z593" s="452"/>
      <c r="AA593" s="452"/>
      <c r="AB593" s="453"/>
      <c r="AC593" s="457"/>
      <c r="AD593" s="458"/>
      <c r="AE593" s="459"/>
    </row>
    <row r="594" spans="1:32" s="23" customFormat="1" ht="15" customHeight="1">
      <c r="A594" s="63"/>
      <c r="B594" s="495"/>
      <c r="C594" s="530"/>
      <c r="D594" s="503"/>
      <c r="E594" s="503"/>
      <c r="F594" s="503"/>
      <c r="G594" s="503"/>
      <c r="H594" s="503"/>
      <c r="I594" s="503"/>
      <c r="J594" s="503"/>
      <c r="K594" s="503"/>
      <c r="L594" s="503"/>
      <c r="M594" s="503"/>
      <c r="N594" s="503"/>
      <c r="O594" s="503"/>
      <c r="P594" s="503"/>
      <c r="Q594" s="503"/>
      <c r="R594" s="503"/>
      <c r="S594" s="503"/>
      <c r="T594" s="503"/>
      <c r="U594" s="503"/>
      <c r="V594" s="503"/>
      <c r="W594" s="503"/>
      <c r="X594" s="503"/>
      <c r="Y594" s="503"/>
      <c r="Z594" s="503"/>
      <c r="AA594" s="503"/>
      <c r="AB594" s="531"/>
      <c r="AC594" s="460"/>
      <c r="AD594" s="461"/>
      <c r="AE594" s="462"/>
      <c r="AF594" s="46"/>
    </row>
    <row r="595" spans="1:32" s="77" customFormat="1" ht="15" customHeight="1">
      <c r="A595" s="63"/>
      <c r="B595" s="449" t="s">
        <v>185</v>
      </c>
      <c r="C595" s="451" t="s">
        <v>381</v>
      </c>
      <c r="D595" s="452"/>
      <c r="E595" s="452"/>
      <c r="F595" s="452"/>
      <c r="G595" s="452"/>
      <c r="H595" s="452"/>
      <c r="I595" s="452"/>
      <c r="J595" s="452"/>
      <c r="K595" s="452"/>
      <c r="L595" s="452"/>
      <c r="M595" s="452"/>
      <c r="N595" s="452"/>
      <c r="O595" s="452"/>
      <c r="P595" s="452"/>
      <c r="Q595" s="452"/>
      <c r="R595" s="452"/>
      <c r="S595" s="452"/>
      <c r="T595" s="452"/>
      <c r="U595" s="452"/>
      <c r="V595" s="452"/>
      <c r="W595" s="452"/>
      <c r="X595" s="452"/>
      <c r="Y595" s="452"/>
      <c r="Z595" s="452"/>
      <c r="AA595" s="452"/>
      <c r="AB595" s="453"/>
      <c r="AC595" s="457"/>
      <c r="AD595" s="458"/>
      <c r="AE595" s="459"/>
      <c r="AF595" s="60"/>
    </row>
    <row r="596" spans="1:32" s="77" customFormat="1" ht="15" customHeight="1">
      <c r="A596" s="63"/>
      <c r="B596" s="450"/>
      <c r="C596" s="454"/>
      <c r="D596" s="455"/>
      <c r="E596" s="455"/>
      <c r="F596" s="455"/>
      <c r="G596" s="455"/>
      <c r="H596" s="455"/>
      <c r="I596" s="455"/>
      <c r="J596" s="455"/>
      <c r="K596" s="455"/>
      <c r="L596" s="455"/>
      <c r="M596" s="455"/>
      <c r="N596" s="455"/>
      <c r="O596" s="455"/>
      <c r="P596" s="455"/>
      <c r="Q596" s="455"/>
      <c r="R596" s="455"/>
      <c r="S596" s="455"/>
      <c r="T596" s="455"/>
      <c r="U596" s="455"/>
      <c r="V596" s="455"/>
      <c r="W596" s="455"/>
      <c r="X596" s="455"/>
      <c r="Y596" s="455"/>
      <c r="Z596" s="455"/>
      <c r="AA596" s="455"/>
      <c r="AB596" s="456"/>
      <c r="AC596" s="460"/>
      <c r="AD596" s="461"/>
      <c r="AE596" s="462"/>
      <c r="AF596" s="60"/>
    </row>
    <row r="597" spans="1:32" s="77" customFormat="1" ht="13.5" customHeight="1">
      <c r="A597" s="63"/>
      <c r="B597" s="76"/>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41"/>
      <c r="AD597" s="141"/>
      <c r="AE597" s="141"/>
      <c r="AF597" s="60"/>
    </row>
    <row r="598" spans="1:32" s="77" customFormat="1" ht="20.25" customHeight="1">
      <c r="A598" s="27" t="s">
        <v>625</v>
      </c>
      <c r="B598" s="76"/>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41"/>
      <c r="AD598" s="141"/>
      <c r="AE598" s="141"/>
      <c r="AF598" s="60"/>
    </row>
    <row r="599" spans="1:32" s="77" customFormat="1" ht="15" customHeight="1">
      <c r="A599" s="63"/>
      <c r="B599" s="449" t="s">
        <v>294</v>
      </c>
      <c r="C599" s="451" t="s">
        <v>478</v>
      </c>
      <c r="D599" s="452"/>
      <c r="E599" s="452"/>
      <c r="F599" s="452"/>
      <c r="G599" s="452"/>
      <c r="H599" s="452"/>
      <c r="I599" s="452"/>
      <c r="J599" s="452"/>
      <c r="K599" s="452"/>
      <c r="L599" s="452"/>
      <c r="M599" s="452"/>
      <c r="N599" s="452"/>
      <c r="O599" s="452"/>
      <c r="P599" s="452"/>
      <c r="Q599" s="452"/>
      <c r="R599" s="452"/>
      <c r="S599" s="452"/>
      <c r="T599" s="452"/>
      <c r="U599" s="452"/>
      <c r="V599" s="452"/>
      <c r="W599" s="452"/>
      <c r="X599" s="452"/>
      <c r="Y599" s="452"/>
      <c r="Z599" s="452"/>
      <c r="AA599" s="452"/>
      <c r="AB599" s="453"/>
      <c r="AC599" s="457"/>
      <c r="AD599" s="458"/>
      <c r="AE599" s="459"/>
      <c r="AF599" s="60"/>
    </row>
    <row r="600" spans="1:32" s="77" customFormat="1" ht="15" customHeight="1">
      <c r="A600" s="63"/>
      <c r="B600" s="450"/>
      <c r="C600" s="454"/>
      <c r="D600" s="455"/>
      <c r="E600" s="455"/>
      <c r="F600" s="455"/>
      <c r="G600" s="455"/>
      <c r="H600" s="455"/>
      <c r="I600" s="455"/>
      <c r="J600" s="455"/>
      <c r="K600" s="455"/>
      <c r="L600" s="455"/>
      <c r="M600" s="455"/>
      <c r="N600" s="455"/>
      <c r="O600" s="455"/>
      <c r="P600" s="455"/>
      <c r="Q600" s="455"/>
      <c r="R600" s="455"/>
      <c r="S600" s="455"/>
      <c r="T600" s="455"/>
      <c r="U600" s="455"/>
      <c r="V600" s="455"/>
      <c r="W600" s="455"/>
      <c r="X600" s="455"/>
      <c r="Y600" s="455"/>
      <c r="Z600" s="455"/>
      <c r="AA600" s="455"/>
      <c r="AB600" s="456"/>
      <c r="AC600" s="460"/>
      <c r="AD600" s="461"/>
      <c r="AE600" s="462"/>
      <c r="AF600" s="60"/>
    </row>
    <row r="601" spans="1:32" s="77" customFormat="1" ht="30" customHeight="1">
      <c r="A601" s="63"/>
      <c r="B601" s="449" t="s">
        <v>295</v>
      </c>
      <c r="C601" s="451" t="s">
        <v>573</v>
      </c>
      <c r="D601" s="452"/>
      <c r="E601" s="452"/>
      <c r="F601" s="452"/>
      <c r="G601" s="452"/>
      <c r="H601" s="452"/>
      <c r="I601" s="452"/>
      <c r="J601" s="452"/>
      <c r="K601" s="452"/>
      <c r="L601" s="452"/>
      <c r="M601" s="452"/>
      <c r="N601" s="452"/>
      <c r="O601" s="452"/>
      <c r="P601" s="452"/>
      <c r="Q601" s="452"/>
      <c r="R601" s="452"/>
      <c r="S601" s="452"/>
      <c r="T601" s="452"/>
      <c r="U601" s="452"/>
      <c r="V601" s="452"/>
      <c r="W601" s="452"/>
      <c r="X601" s="452"/>
      <c r="Y601" s="452"/>
      <c r="Z601" s="452"/>
      <c r="AA601" s="452"/>
      <c r="AB601" s="453"/>
      <c r="AC601" s="457"/>
      <c r="AD601" s="458"/>
      <c r="AE601" s="459"/>
      <c r="AF601" s="60"/>
    </row>
    <row r="602" spans="1:32" s="77" customFormat="1" ht="30" customHeight="1">
      <c r="A602" s="63"/>
      <c r="B602" s="450"/>
      <c r="C602" s="454"/>
      <c r="D602" s="455"/>
      <c r="E602" s="455"/>
      <c r="F602" s="455"/>
      <c r="G602" s="455"/>
      <c r="H602" s="455"/>
      <c r="I602" s="455"/>
      <c r="J602" s="455"/>
      <c r="K602" s="455"/>
      <c r="L602" s="455"/>
      <c r="M602" s="455"/>
      <c r="N602" s="455"/>
      <c r="O602" s="455"/>
      <c r="P602" s="455"/>
      <c r="Q602" s="455"/>
      <c r="R602" s="455"/>
      <c r="S602" s="455"/>
      <c r="T602" s="455"/>
      <c r="U602" s="455"/>
      <c r="V602" s="455"/>
      <c r="W602" s="455"/>
      <c r="X602" s="455"/>
      <c r="Y602" s="455"/>
      <c r="Z602" s="455"/>
      <c r="AA602" s="455"/>
      <c r="AB602" s="456"/>
      <c r="AC602" s="460"/>
      <c r="AD602" s="461"/>
      <c r="AE602" s="462"/>
      <c r="AF602" s="60"/>
    </row>
    <row r="603" spans="1:32" s="77" customFormat="1" ht="15" customHeight="1">
      <c r="A603" s="88"/>
      <c r="B603" s="463" t="s">
        <v>296</v>
      </c>
      <c r="C603" s="451" t="s">
        <v>540</v>
      </c>
      <c r="D603" s="452"/>
      <c r="E603" s="452"/>
      <c r="F603" s="452"/>
      <c r="G603" s="452"/>
      <c r="H603" s="452"/>
      <c r="I603" s="452"/>
      <c r="J603" s="452"/>
      <c r="K603" s="452"/>
      <c r="L603" s="452"/>
      <c r="M603" s="452"/>
      <c r="N603" s="452"/>
      <c r="O603" s="452"/>
      <c r="P603" s="452"/>
      <c r="Q603" s="452"/>
      <c r="R603" s="452"/>
      <c r="S603" s="452"/>
      <c r="T603" s="452"/>
      <c r="U603" s="452"/>
      <c r="V603" s="452"/>
      <c r="W603" s="452"/>
      <c r="X603" s="452"/>
      <c r="Y603" s="452"/>
      <c r="Z603" s="452"/>
      <c r="AA603" s="452"/>
      <c r="AB603" s="453"/>
      <c r="AC603" s="580"/>
      <c r="AD603" s="581"/>
      <c r="AE603" s="582"/>
    </row>
    <row r="604" spans="1:32" s="77" customFormat="1" ht="15" customHeight="1">
      <c r="A604" s="88"/>
      <c r="B604" s="495"/>
      <c r="C604" s="454"/>
      <c r="D604" s="455"/>
      <c r="E604" s="455"/>
      <c r="F604" s="455"/>
      <c r="G604" s="455"/>
      <c r="H604" s="455"/>
      <c r="I604" s="455"/>
      <c r="J604" s="455"/>
      <c r="K604" s="455"/>
      <c r="L604" s="455"/>
      <c r="M604" s="455"/>
      <c r="N604" s="455"/>
      <c r="O604" s="455"/>
      <c r="P604" s="455"/>
      <c r="Q604" s="455"/>
      <c r="R604" s="455"/>
      <c r="S604" s="455"/>
      <c r="T604" s="455"/>
      <c r="U604" s="455"/>
      <c r="V604" s="455"/>
      <c r="W604" s="455"/>
      <c r="X604" s="455"/>
      <c r="Y604" s="455"/>
      <c r="Z604" s="455"/>
      <c r="AA604" s="455"/>
      <c r="AB604" s="456"/>
      <c r="AC604" s="583"/>
      <c r="AD604" s="584"/>
      <c r="AE604" s="585"/>
    </row>
    <row r="605" spans="1:32" s="77" customFormat="1" ht="60" customHeight="1">
      <c r="A605" s="88"/>
      <c r="B605" s="463" t="s">
        <v>541</v>
      </c>
      <c r="C605" s="451" t="s">
        <v>618</v>
      </c>
      <c r="D605" s="452"/>
      <c r="E605" s="452"/>
      <c r="F605" s="452"/>
      <c r="G605" s="452"/>
      <c r="H605" s="452"/>
      <c r="I605" s="452"/>
      <c r="J605" s="452"/>
      <c r="K605" s="452"/>
      <c r="L605" s="452"/>
      <c r="M605" s="452"/>
      <c r="N605" s="452"/>
      <c r="O605" s="452"/>
      <c r="P605" s="452"/>
      <c r="Q605" s="452"/>
      <c r="R605" s="452"/>
      <c r="S605" s="452"/>
      <c r="T605" s="452"/>
      <c r="U605" s="452"/>
      <c r="V605" s="452"/>
      <c r="W605" s="452"/>
      <c r="X605" s="452"/>
      <c r="Y605" s="452"/>
      <c r="Z605" s="452"/>
      <c r="AA605" s="452"/>
      <c r="AB605" s="453"/>
      <c r="AC605" s="580"/>
      <c r="AD605" s="581"/>
      <c r="AE605" s="582"/>
    </row>
    <row r="606" spans="1:32" s="77" customFormat="1" ht="60" customHeight="1">
      <c r="A606" s="88"/>
      <c r="B606" s="495"/>
      <c r="C606" s="454"/>
      <c r="D606" s="455"/>
      <c r="E606" s="455"/>
      <c r="F606" s="455"/>
      <c r="G606" s="455"/>
      <c r="H606" s="455"/>
      <c r="I606" s="455"/>
      <c r="J606" s="455"/>
      <c r="K606" s="455"/>
      <c r="L606" s="455"/>
      <c r="M606" s="455"/>
      <c r="N606" s="455"/>
      <c r="O606" s="455"/>
      <c r="P606" s="455"/>
      <c r="Q606" s="455"/>
      <c r="R606" s="455"/>
      <c r="S606" s="455"/>
      <c r="T606" s="455"/>
      <c r="U606" s="455"/>
      <c r="V606" s="455"/>
      <c r="W606" s="455"/>
      <c r="X606" s="455"/>
      <c r="Y606" s="455"/>
      <c r="Z606" s="455"/>
      <c r="AA606" s="455"/>
      <c r="AB606" s="456"/>
      <c r="AC606" s="583"/>
      <c r="AD606" s="584"/>
      <c r="AE606" s="585"/>
    </row>
    <row r="607" spans="1:32" s="77" customFormat="1" ht="15" customHeight="1">
      <c r="A607" s="88"/>
      <c r="B607" s="463" t="s">
        <v>542</v>
      </c>
      <c r="C607" s="451" t="s">
        <v>543</v>
      </c>
      <c r="D607" s="452"/>
      <c r="E607" s="452"/>
      <c r="F607" s="452"/>
      <c r="G607" s="452"/>
      <c r="H607" s="452"/>
      <c r="I607" s="452"/>
      <c r="J607" s="452"/>
      <c r="K607" s="452"/>
      <c r="L607" s="452"/>
      <c r="M607" s="452"/>
      <c r="N607" s="452"/>
      <c r="O607" s="452"/>
      <c r="P607" s="452"/>
      <c r="Q607" s="452"/>
      <c r="R607" s="452"/>
      <c r="S607" s="452"/>
      <c r="T607" s="452"/>
      <c r="U607" s="452"/>
      <c r="V607" s="452"/>
      <c r="W607" s="452"/>
      <c r="X607" s="452"/>
      <c r="Y607" s="452"/>
      <c r="Z607" s="452"/>
      <c r="AA607" s="452"/>
      <c r="AB607" s="453"/>
      <c r="AC607" s="580"/>
      <c r="AD607" s="581"/>
      <c r="AE607" s="582"/>
    </row>
    <row r="608" spans="1:32" s="77" customFormat="1" ht="15" customHeight="1">
      <c r="A608" s="88"/>
      <c r="B608" s="495"/>
      <c r="C608" s="454"/>
      <c r="D608" s="455"/>
      <c r="E608" s="455"/>
      <c r="F608" s="455"/>
      <c r="G608" s="455"/>
      <c r="H608" s="455"/>
      <c r="I608" s="455"/>
      <c r="J608" s="455"/>
      <c r="K608" s="455"/>
      <c r="L608" s="455"/>
      <c r="M608" s="455"/>
      <c r="N608" s="455"/>
      <c r="O608" s="455"/>
      <c r="P608" s="455"/>
      <c r="Q608" s="455"/>
      <c r="R608" s="455"/>
      <c r="S608" s="455"/>
      <c r="T608" s="455"/>
      <c r="U608" s="455"/>
      <c r="V608" s="455"/>
      <c r="W608" s="455"/>
      <c r="X608" s="455"/>
      <c r="Y608" s="455"/>
      <c r="Z608" s="455"/>
      <c r="AA608" s="455"/>
      <c r="AB608" s="456"/>
      <c r="AC608" s="583"/>
      <c r="AD608" s="584"/>
      <c r="AE608" s="585"/>
    </row>
    <row r="609" spans="1:32" s="77" customFormat="1" ht="18" customHeight="1">
      <c r="A609" s="63"/>
      <c r="B609" s="449" t="s">
        <v>292</v>
      </c>
      <c r="C609" s="451" t="s">
        <v>539</v>
      </c>
      <c r="D609" s="452"/>
      <c r="E609" s="452"/>
      <c r="F609" s="452"/>
      <c r="G609" s="452"/>
      <c r="H609" s="452"/>
      <c r="I609" s="452"/>
      <c r="J609" s="452"/>
      <c r="K609" s="452"/>
      <c r="L609" s="452"/>
      <c r="M609" s="452"/>
      <c r="N609" s="452"/>
      <c r="O609" s="452"/>
      <c r="P609" s="452"/>
      <c r="Q609" s="452"/>
      <c r="R609" s="452"/>
      <c r="S609" s="452"/>
      <c r="T609" s="452"/>
      <c r="U609" s="452"/>
      <c r="V609" s="452"/>
      <c r="W609" s="452"/>
      <c r="X609" s="452"/>
      <c r="Y609" s="452"/>
      <c r="Z609" s="452"/>
      <c r="AA609" s="452"/>
      <c r="AB609" s="453"/>
      <c r="AC609" s="457"/>
      <c r="AD609" s="458"/>
      <c r="AE609" s="459"/>
      <c r="AF609" s="60"/>
    </row>
    <row r="610" spans="1:32" s="77" customFormat="1" ht="18" customHeight="1">
      <c r="A610" s="63"/>
      <c r="B610" s="450"/>
      <c r="C610" s="454"/>
      <c r="D610" s="455"/>
      <c r="E610" s="455"/>
      <c r="F610" s="455"/>
      <c r="G610" s="455"/>
      <c r="H610" s="455"/>
      <c r="I610" s="455"/>
      <c r="J610" s="455"/>
      <c r="K610" s="455"/>
      <c r="L610" s="455"/>
      <c r="M610" s="455"/>
      <c r="N610" s="455"/>
      <c r="O610" s="455"/>
      <c r="P610" s="455"/>
      <c r="Q610" s="455"/>
      <c r="R610" s="455"/>
      <c r="S610" s="455"/>
      <c r="T610" s="455"/>
      <c r="U610" s="455"/>
      <c r="V610" s="455"/>
      <c r="W610" s="455"/>
      <c r="X610" s="455"/>
      <c r="Y610" s="455"/>
      <c r="Z610" s="455"/>
      <c r="AA610" s="455"/>
      <c r="AB610" s="456"/>
      <c r="AC610" s="460"/>
      <c r="AD610" s="461"/>
      <c r="AE610" s="462"/>
      <c r="AF610" s="60"/>
    </row>
    <row r="611" spans="1:32" s="77" customFormat="1" ht="18" customHeight="1">
      <c r="A611" s="63"/>
      <c r="B611" s="449" t="s">
        <v>293</v>
      </c>
      <c r="C611" s="451" t="s">
        <v>479</v>
      </c>
      <c r="D611" s="452"/>
      <c r="E611" s="452"/>
      <c r="F611" s="452"/>
      <c r="G611" s="452"/>
      <c r="H611" s="452"/>
      <c r="I611" s="452"/>
      <c r="J611" s="452"/>
      <c r="K611" s="452"/>
      <c r="L611" s="452"/>
      <c r="M611" s="452"/>
      <c r="N611" s="452"/>
      <c r="O611" s="452"/>
      <c r="P611" s="452"/>
      <c r="Q611" s="452"/>
      <c r="R611" s="452"/>
      <c r="S611" s="452"/>
      <c r="T611" s="452"/>
      <c r="U611" s="452"/>
      <c r="V611" s="452"/>
      <c r="W611" s="452"/>
      <c r="X611" s="452"/>
      <c r="Y611" s="452"/>
      <c r="Z611" s="452"/>
      <c r="AA611" s="452"/>
      <c r="AB611" s="453"/>
      <c r="AC611" s="457"/>
      <c r="AD611" s="458"/>
      <c r="AE611" s="459"/>
      <c r="AF611" s="60"/>
    </row>
    <row r="612" spans="1:32" s="77" customFormat="1" ht="18" customHeight="1">
      <c r="A612" s="63"/>
      <c r="B612" s="450"/>
      <c r="C612" s="454"/>
      <c r="D612" s="455"/>
      <c r="E612" s="455"/>
      <c r="F612" s="455"/>
      <c r="G612" s="455"/>
      <c r="H612" s="455"/>
      <c r="I612" s="455"/>
      <c r="J612" s="455"/>
      <c r="K612" s="455"/>
      <c r="L612" s="455"/>
      <c r="M612" s="455"/>
      <c r="N612" s="455"/>
      <c r="O612" s="455"/>
      <c r="P612" s="455"/>
      <c r="Q612" s="455"/>
      <c r="R612" s="455"/>
      <c r="S612" s="455"/>
      <c r="T612" s="455"/>
      <c r="U612" s="455"/>
      <c r="V612" s="455"/>
      <c r="W612" s="455"/>
      <c r="X612" s="455"/>
      <c r="Y612" s="455"/>
      <c r="Z612" s="455"/>
      <c r="AA612" s="455"/>
      <c r="AB612" s="456"/>
      <c r="AC612" s="460"/>
      <c r="AD612" s="461"/>
      <c r="AE612" s="462"/>
      <c r="AF612" s="60"/>
    </row>
    <row r="613" spans="1:32" s="77" customFormat="1" ht="15" customHeight="1">
      <c r="A613" s="88"/>
      <c r="B613" s="449" t="s">
        <v>304</v>
      </c>
      <c r="C613" s="451" t="s">
        <v>538</v>
      </c>
      <c r="D613" s="452"/>
      <c r="E613" s="452"/>
      <c r="F613" s="452"/>
      <c r="G613" s="452"/>
      <c r="H613" s="452"/>
      <c r="I613" s="452"/>
      <c r="J613" s="452"/>
      <c r="K613" s="452"/>
      <c r="L613" s="452"/>
      <c r="M613" s="452"/>
      <c r="N613" s="452"/>
      <c r="O613" s="452"/>
      <c r="P613" s="452"/>
      <c r="Q613" s="452"/>
      <c r="R613" s="452"/>
      <c r="S613" s="452"/>
      <c r="T613" s="452"/>
      <c r="U613" s="452"/>
      <c r="V613" s="452"/>
      <c r="W613" s="452"/>
      <c r="X613" s="452"/>
      <c r="Y613" s="452"/>
      <c r="Z613" s="452"/>
      <c r="AA613" s="452"/>
      <c r="AB613" s="453"/>
      <c r="AC613" s="457"/>
      <c r="AD613" s="458"/>
      <c r="AE613" s="459"/>
    </row>
    <row r="614" spans="1:32" s="77" customFormat="1" ht="15" customHeight="1">
      <c r="A614" s="88"/>
      <c r="B614" s="450"/>
      <c r="C614" s="454"/>
      <c r="D614" s="455"/>
      <c r="E614" s="455"/>
      <c r="F614" s="455"/>
      <c r="G614" s="455"/>
      <c r="H614" s="455"/>
      <c r="I614" s="455"/>
      <c r="J614" s="455"/>
      <c r="K614" s="455"/>
      <c r="L614" s="455"/>
      <c r="M614" s="455"/>
      <c r="N614" s="455"/>
      <c r="O614" s="455"/>
      <c r="P614" s="455"/>
      <c r="Q614" s="455"/>
      <c r="R614" s="455"/>
      <c r="S614" s="455"/>
      <c r="T614" s="455"/>
      <c r="U614" s="455"/>
      <c r="V614" s="455"/>
      <c r="W614" s="455"/>
      <c r="X614" s="455"/>
      <c r="Y614" s="455"/>
      <c r="Z614" s="455"/>
      <c r="AA614" s="455"/>
      <c r="AB614" s="456"/>
      <c r="AC614" s="460"/>
      <c r="AD614" s="461"/>
      <c r="AE614" s="462"/>
    </row>
    <row r="615" spans="1:32" s="77" customFormat="1" ht="12.75" customHeight="1">
      <c r="A615" s="63"/>
      <c r="B615" s="76"/>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41"/>
      <c r="AD615" s="141"/>
      <c r="AE615" s="141"/>
      <c r="AF615" s="60"/>
    </row>
    <row r="616" spans="1:32" s="77" customFormat="1" ht="19.5" customHeight="1">
      <c r="A616" s="27" t="s">
        <v>626</v>
      </c>
      <c r="B616" s="76"/>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41"/>
      <c r="AD616" s="141"/>
      <c r="AE616" s="141"/>
      <c r="AF616" s="60"/>
    </row>
    <row r="617" spans="1:32" s="77" customFormat="1" ht="15" customHeight="1">
      <c r="A617" s="63"/>
      <c r="B617" s="449" t="s">
        <v>294</v>
      </c>
      <c r="C617" s="451" t="s">
        <v>478</v>
      </c>
      <c r="D617" s="452"/>
      <c r="E617" s="452"/>
      <c r="F617" s="452"/>
      <c r="G617" s="452"/>
      <c r="H617" s="452"/>
      <c r="I617" s="452"/>
      <c r="J617" s="452"/>
      <c r="K617" s="452"/>
      <c r="L617" s="452"/>
      <c r="M617" s="452"/>
      <c r="N617" s="452"/>
      <c r="O617" s="452"/>
      <c r="P617" s="452"/>
      <c r="Q617" s="452"/>
      <c r="R617" s="452"/>
      <c r="S617" s="452"/>
      <c r="T617" s="452"/>
      <c r="U617" s="452"/>
      <c r="V617" s="452"/>
      <c r="W617" s="452"/>
      <c r="X617" s="452"/>
      <c r="Y617" s="452"/>
      <c r="Z617" s="452"/>
      <c r="AA617" s="452"/>
      <c r="AB617" s="453"/>
      <c r="AC617" s="457"/>
      <c r="AD617" s="458"/>
      <c r="AE617" s="459"/>
      <c r="AF617" s="60"/>
    </row>
    <row r="618" spans="1:32" s="77" customFormat="1" ht="15" customHeight="1">
      <c r="A618" s="63"/>
      <c r="B618" s="450"/>
      <c r="C618" s="454"/>
      <c r="D618" s="455"/>
      <c r="E618" s="455"/>
      <c r="F618" s="455"/>
      <c r="G618" s="455"/>
      <c r="H618" s="455"/>
      <c r="I618" s="455"/>
      <c r="J618" s="455"/>
      <c r="K618" s="455"/>
      <c r="L618" s="455"/>
      <c r="M618" s="455"/>
      <c r="N618" s="455"/>
      <c r="O618" s="455"/>
      <c r="P618" s="455"/>
      <c r="Q618" s="455"/>
      <c r="R618" s="455"/>
      <c r="S618" s="455"/>
      <c r="T618" s="455"/>
      <c r="U618" s="455"/>
      <c r="V618" s="455"/>
      <c r="W618" s="455"/>
      <c r="X618" s="455"/>
      <c r="Y618" s="455"/>
      <c r="Z618" s="455"/>
      <c r="AA618" s="455"/>
      <c r="AB618" s="456"/>
      <c r="AC618" s="460"/>
      <c r="AD618" s="461"/>
      <c r="AE618" s="462"/>
      <c r="AF618" s="60"/>
    </row>
    <row r="619" spans="1:32" s="77" customFormat="1" ht="22.5" customHeight="1">
      <c r="A619" s="63"/>
      <c r="B619" s="449" t="s">
        <v>295</v>
      </c>
      <c r="C619" s="451" t="s">
        <v>480</v>
      </c>
      <c r="D619" s="452"/>
      <c r="E619" s="452"/>
      <c r="F619" s="452"/>
      <c r="G619" s="452"/>
      <c r="H619" s="452"/>
      <c r="I619" s="452"/>
      <c r="J619" s="452"/>
      <c r="K619" s="452"/>
      <c r="L619" s="452"/>
      <c r="M619" s="452"/>
      <c r="N619" s="452"/>
      <c r="O619" s="452"/>
      <c r="P619" s="452"/>
      <c r="Q619" s="452"/>
      <c r="R619" s="452"/>
      <c r="S619" s="452"/>
      <c r="T619" s="452"/>
      <c r="U619" s="452"/>
      <c r="V619" s="452"/>
      <c r="W619" s="452"/>
      <c r="X619" s="452"/>
      <c r="Y619" s="452"/>
      <c r="Z619" s="452"/>
      <c r="AA619" s="452"/>
      <c r="AB619" s="453"/>
      <c r="AC619" s="457"/>
      <c r="AD619" s="458"/>
      <c r="AE619" s="459"/>
      <c r="AF619" s="60"/>
    </row>
    <row r="620" spans="1:32" s="77" customFormat="1" ht="22.5" customHeight="1">
      <c r="A620" s="63"/>
      <c r="B620" s="450"/>
      <c r="C620" s="454"/>
      <c r="D620" s="455"/>
      <c r="E620" s="455"/>
      <c r="F620" s="455"/>
      <c r="G620" s="455"/>
      <c r="H620" s="455"/>
      <c r="I620" s="455"/>
      <c r="J620" s="455"/>
      <c r="K620" s="455"/>
      <c r="L620" s="455"/>
      <c r="M620" s="455"/>
      <c r="N620" s="455"/>
      <c r="O620" s="455"/>
      <c r="P620" s="455"/>
      <c r="Q620" s="455"/>
      <c r="R620" s="455"/>
      <c r="S620" s="455"/>
      <c r="T620" s="455"/>
      <c r="U620" s="455"/>
      <c r="V620" s="455"/>
      <c r="W620" s="455"/>
      <c r="X620" s="455"/>
      <c r="Y620" s="455"/>
      <c r="Z620" s="455"/>
      <c r="AA620" s="455"/>
      <c r="AB620" s="456"/>
      <c r="AC620" s="460"/>
      <c r="AD620" s="461"/>
      <c r="AE620" s="462"/>
      <c r="AF620" s="60"/>
    </row>
    <row r="621" spans="1:32" s="77" customFormat="1" ht="18" customHeight="1">
      <c r="A621" s="63"/>
      <c r="B621" s="449" t="s">
        <v>296</v>
      </c>
      <c r="C621" s="451" t="s">
        <v>481</v>
      </c>
      <c r="D621" s="452"/>
      <c r="E621" s="452"/>
      <c r="F621" s="452"/>
      <c r="G621" s="452"/>
      <c r="H621" s="452"/>
      <c r="I621" s="452"/>
      <c r="J621" s="452"/>
      <c r="K621" s="452"/>
      <c r="L621" s="452"/>
      <c r="M621" s="452"/>
      <c r="N621" s="452"/>
      <c r="O621" s="452"/>
      <c r="P621" s="452"/>
      <c r="Q621" s="452"/>
      <c r="R621" s="452"/>
      <c r="S621" s="452"/>
      <c r="T621" s="452"/>
      <c r="U621" s="452"/>
      <c r="V621" s="452"/>
      <c r="W621" s="452"/>
      <c r="X621" s="452"/>
      <c r="Y621" s="452"/>
      <c r="Z621" s="452"/>
      <c r="AA621" s="452"/>
      <c r="AB621" s="453"/>
      <c r="AC621" s="457"/>
      <c r="AD621" s="458"/>
      <c r="AE621" s="459"/>
      <c r="AF621" s="60"/>
    </row>
    <row r="622" spans="1:32" s="77" customFormat="1" ht="18" customHeight="1">
      <c r="A622" s="63"/>
      <c r="B622" s="450"/>
      <c r="C622" s="454"/>
      <c r="D622" s="455"/>
      <c r="E622" s="455"/>
      <c r="F622" s="455"/>
      <c r="G622" s="455"/>
      <c r="H622" s="455"/>
      <c r="I622" s="455"/>
      <c r="J622" s="455"/>
      <c r="K622" s="455"/>
      <c r="L622" s="455"/>
      <c r="M622" s="455"/>
      <c r="N622" s="455"/>
      <c r="O622" s="455"/>
      <c r="P622" s="455"/>
      <c r="Q622" s="455"/>
      <c r="R622" s="455"/>
      <c r="S622" s="455"/>
      <c r="T622" s="455"/>
      <c r="U622" s="455"/>
      <c r="V622" s="455"/>
      <c r="W622" s="455"/>
      <c r="X622" s="455"/>
      <c r="Y622" s="455"/>
      <c r="Z622" s="455"/>
      <c r="AA622" s="455"/>
      <c r="AB622" s="456"/>
      <c r="AC622" s="460"/>
      <c r="AD622" s="461"/>
      <c r="AE622" s="462"/>
      <c r="AF622" s="60"/>
    </row>
    <row r="623" spans="1:32" s="77" customFormat="1" ht="15" customHeight="1">
      <c r="A623" s="63"/>
      <c r="B623" s="256" t="s">
        <v>297</v>
      </c>
      <c r="C623" s="451" t="s">
        <v>482</v>
      </c>
      <c r="D623" s="452"/>
      <c r="E623" s="452"/>
      <c r="F623" s="452"/>
      <c r="G623" s="452"/>
      <c r="H623" s="452"/>
      <c r="I623" s="452"/>
      <c r="J623" s="452"/>
      <c r="K623" s="452"/>
      <c r="L623" s="452"/>
      <c r="M623" s="452"/>
      <c r="N623" s="452"/>
      <c r="O623" s="452"/>
      <c r="P623" s="452"/>
      <c r="Q623" s="452"/>
      <c r="R623" s="452"/>
      <c r="S623" s="452"/>
      <c r="T623" s="452"/>
      <c r="U623" s="452"/>
      <c r="V623" s="452"/>
      <c r="W623" s="452"/>
      <c r="X623" s="452"/>
      <c r="Y623" s="452"/>
      <c r="Z623" s="452"/>
      <c r="AA623" s="452"/>
      <c r="AB623" s="453"/>
      <c r="AC623" s="457"/>
      <c r="AD623" s="458"/>
      <c r="AE623" s="459"/>
      <c r="AF623" s="60"/>
    </row>
    <row r="624" spans="1:32" s="77" customFormat="1" ht="15" customHeight="1">
      <c r="A624" s="63"/>
      <c r="B624" s="449" t="s">
        <v>298</v>
      </c>
      <c r="C624" s="451" t="s">
        <v>545</v>
      </c>
      <c r="D624" s="452"/>
      <c r="E624" s="452"/>
      <c r="F624" s="452"/>
      <c r="G624" s="452"/>
      <c r="H624" s="452"/>
      <c r="I624" s="452"/>
      <c r="J624" s="452"/>
      <c r="K624" s="452"/>
      <c r="L624" s="452"/>
      <c r="M624" s="452"/>
      <c r="N624" s="452"/>
      <c r="O624" s="452"/>
      <c r="P624" s="452"/>
      <c r="Q624" s="452"/>
      <c r="R624" s="452"/>
      <c r="S624" s="452"/>
      <c r="T624" s="452"/>
      <c r="U624" s="452"/>
      <c r="V624" s="452"/>
      <c r="W624" s="452"/>
      <c r="X624" s="452"/>
      <c r="Y624" s="452"/>
      <c r="Z624" s="452"/>
      <c r="AA624" s="452"/>
      <c r="AB624" s="453"/>
      <c r="AC624" s="457"/>
      <c r="AD624" s="458"/>
      <c r="AE624" s="459"/>
      <c r="AF624" s="60"/>
    </row>
    <row r="625" spans="1:32" s="77" customFormat="1" ht="15" customHeight="1">
      <c r="A625" s="63"/>
      <c r="B625" s="450"/>
      <c r="C625" s="454"/>
      <c r="D625" s="455"/>
      <c r="E625" s="455"/>
      <c r="F625" s="455"/>
      <c r="G625" s="455"/>
      <c r="H625" s="455"/>
      <c r="I625" s="455"/>
      <c r="J625" s="455"/>
      <c r="K625" s="455"/>
      <c r="L625" s="455"/>
      <c r="M625" s="455"/>
      <c r="N625" s="455"/>
      <c r="O625" s="455"/>
      <c r="P625" s="455"/>
      <c r="Q625" s="455"/>
      <c r="R625" s="455"/>
      <c r="S625" s="455"/>
      <c r="T625" s="455"/>
      <c r="U625" s="455"/>
      <c r="V625" s="455"/>
      <c r="W625" s="455"/>
      <c r="X625" s="455"/>
      <c r="Y625" s="455"/>
      <c r="Z625" s="455"/>
      <c r="AA625" s="455"/>
      <c r="AB625" s="456"/>
      <c r="AC625" s="460"/>
      <c r="AD625" s="461"/>
      <c r="AE625" s="462"/>
      <c r="AF625" s="60"/>
    </row>
    <row r="626" spans="1:32" s="77" customFormat="1" ht="15" customHeight="1">
      <c r="A626" s="88"/>
      <c r="B626" s="463" t="s">
        <v>292</v>
      </c>
      <c r="C626" s="451" t="s">
        <v>544</v>
      </c>
      <c r="D626" s="452"/>
      <c r="E626" s="452"/>
      <c r="F626" s="452"/>
      <c r="G626" s="452"/>
      <c r="H626" s="452"/>
      <c r="I626" s="452"/>
      <c r="J626" s="452"/>
      <c r="K626" s="452"/>
      <c r="L626" s="452"/>
      <c r="M626" s="452"/>
      <c r="N626" s="452"/>
      <c r="O626" s="452"/>
      <c r="P626" s="452"/>
      <c r="Q626" s="452"/>
      <c r="R626" s="452"/>
      <c r="S626" s="452"/>
      <c r="T626" s="452"/>
      <c r="U626" s="452"/>
      <c r="V626" s="452"/>
      <c r="W626" s="452"/>
      <c r="X626" s="452"/>
      <c r="Y626" s="452"/>
      <c r="Z626" s="452"/>
      <c r="AA626" s="452"/>
      <c r="AB626" s="453"/>
      <c r="AC626" s="580"/>
      <c r="AD626" s="581"/>
      <c r="AE626" s="582"/>
    </row>
    <row r="627" spans="1:32" s="77" customFormat="1" ht="15" customHeight="1">
      <c r="A627" s="88"/>
      <c r="B627" s="495"/>
      <c r="C627" s="454"/>
      <c r="D627" s="455"/>
      <c r="E627" s="455"/>
      <c r="F627" s="455"/>
      <c r="G627" s="455"/>
      <c r="H627" s="455"/>
      <c r="I627" s="455"/>
      <c r="J627" s="455"/>
      <c r="K627" s="455"/>
      <c r="L627" s="455"/>
      <c r="M627" s="455"/>
      <c r="N627" s="455"/>
      <c r="O627" s="455"/>
      <c r="P627" s="455"/>
      <c r="Q627" s="455"/>
      <c r="R627" s="455"/>
      <c r="S627" s="455"/>
      <c r="T627" s="455"/>
      <c r="U627" s="455"/>
      <c r="V627" s="455"/>
      <c r="W627" s="455"/>
      <c r="X627" s="455"/>
      <c r="Y627" s="455"/>
      <c r="Z627" s="455"/>
      <c r="AA627" s="455"/>
      <c r="AB627" s="456"/>
      <c r="AC627" s="583"/>
      <c r="AD627" s="584"/>
      <c r="AE627" s="585"/>
    </row>
    <row r="628" spans="1:32" s="77" customFormat="1" ht="120.75" customHeight="1">
      <c r="A628" s="88"/>
      <c r="B628" s="463" t="s">
        <v>293</v>
      </c>
      <c r="C628" s="451" t="s">
        <v>619</v>
      </c>
      <c r="D628" s="452"/>
      <c r="E628" s="452"/>
      <c r="F628" s="452"/>
      <c r="G628" s="452"/>
      <c r="H628" s="452"/>
      <c r="I628" s="452"/>
      <c r="J628" s="452"/>
      <c r="K628" s="452"/>
      <c r="L628" s="452"/>
      <c r="M628" s="452"/>
      <c r="N628" s="452"/>
      <c r="O628" s="452"/>
      <c r="P628" s="452"/>
      <c r="Q628" s="452"/>
      <c r="R628" s="452"/>
      <c r="S628" s="452"/>
      <c r="T628" s="452"/>
      <c r="U628" s="452"/>
      <c r="V628" s="452"/>
      <c r="W628" s="452"/>
      <c r="X628" s="452"/>
      <c r="Y628" s="452"/>
      <c r="Z628" s="452"/>
      <c r="AA628" s="452"/>
      <c r="AB628" s="453"/>
      <c r="AC628" s="580"/>
      <c r="AD628" s="581"/>
      <c r="AE628" s="582"/>
    </row>
    <row r="629" spans="1:32" s="77" customFormat="1" ht="120.75" customHeight="1">
      <c r="A629" s="88"/>
      <c r="B629" s="495"/>
      <c r="C629" s="454"/>
      <c r="D629" s="455"/>
      <c r="E629" s="455"/>
      <c r="F629" s="455"/>
      <c r="G629" s="455"/>
      <c r="H629" s="455"/>
      <c r="I629" s="455"/>
      <c r="J629" s="455"/>
      <c r="K629" s="455"/>
      <c r="L629" s="455"/>
      <c r="M629" s="455"/>
      <c r="N629" s="455"/>
      <c r="O629" s="455"/>
      <c r="P629" s="455"/>
      <c r="Q629" s="455"/>
      <c r="R629" s="455"/>
      <c r="S629" s="455"/>
      <c r="T629" s="455"/>
      <c r="U629" s="455"/>
      <c r="V629" s="455"/>
      <c r="W629" s="455"/>
      <c r="X629" s="455"/>
      <c r="Y629" s="455"/>
      <c r="Z629" s="455"/>
      <c r="AA629" s="455"/>
      <c r="AB629" s="456"/>
      <c r="AC629" s="583"/>
      <c r="AD629" s="584"/>
      <c r="AE629" s="585"/>
    </row>
    <row r="630" spans="1:32" s="77" customFormat="1" ht="67.5" customHeight="1">
      <c r="A630" s="88"/>
      <c r="B630" s="463" t="s">
        <v>574</v>
      </c>
      <c r="C630" s="451" t="s">
        <v>620</v>
      </c>
      <c r="D630" s="452"/>
      <c r="E630" s="452"/>
      <c r="F630" s="452"/>
      <c r="G630" s="452"/>
      <c r="H630" s="452"/>
      <c r="I630" s="452"/>
      <c r="J630" s="452"/>
      <c r="K630" s="452"/>
      <c r="L630" s="452"/>
      <c r="M630" s="452"/>
      <c r="N630" s="452"/>
      <c r="O630" s="452"/>
      <c r="P630" s="452"/>
      <c r="Q630" s="452"/>
      <c r="R630" s="452"/>
      <c r="S630" s="452"/>
      <c r="T630" s="452"/>
      <c r="U630" s="452"/>
      <c r="V630" s="452"/>
      <c r="W630" s="452"/>
      <c r="X630" s="452"/>
      <c r="Y630" s="452"/>
      <c r="Z630" s="452"/>
      <c r="AA630" s="452"/>
      <c r="AB630" s="453"/>
      <c r="AC630" s="457"/>
      <c r="AD630" s="458"/>
      <c r="AE630" s="459"/>
    </row>
    <row r="631" spans="1:32" s="77" customFormat="1" ht="60" customHeight="1">
      <c r="A631" s="88"/>
      <c r="B631" s="495"/>
      <c r="C631" s="454"/>
      <c r="D631" s="455"/>
      <c r="E631" s="455"/>
      <c r="F631" s="455"/>
      <c r="G631" s="455"/>
      <c r="H631" s="455"/>
      <c r="I631" s="455"/>
      <c r="J631" s="455"/>
      <c r="K631" s="455"/>
      <c r="L631" s="455"/>
      <c r="M631" s="455"/>
      <c r="N631" s="455"/>
      <c r="O631" s="455"/>
      <c r="P631" s="455"/>
      <c r="Q631" s="455"/>
      <c r="R631" s="455"/>
      <c r="S631" s="455"/>
      <c r="T631" s="455"/>
      <c r="U631" s="455"/>
      <c r="V631" s="455"/>
      <c r="W631" s="455"/>
      <c r="X631" s="455"/>
      <c r="Y631" s="455"/>
      <c r="Z631" s="455"/>
      <c r="AA631" s="455"/>
      <c r="AB631" s="456"/>
      <c r="AC631" s="460"/>
      <c r="AD631" s="461"/>
      <c r="AE631" s="462"/>
    </row>
    <row r="632" spans="1:32" s="77" customFormat="1" ht="30.75" customHeight="1">
      <c r="A632" s="88"/>
      <c r="B632" s="449" t="s">
        <v>306</v>
      </c>
      <c r="C632" s="451" t="s">
        <v>813</v>
      </c>
      <c r="D632" s="452"/>
      <c r="E632" s="452"/>
      <c r="F632" s="452"/>
      <c r="G632" s="452"/>
      <c r="H632" s="452"/>
      <c r="I632" s="452"/>
      <c r="J632" s="452"/>
      <c r="K632" s="452"/>
      <c r="L632" s="452"/>
      <c r="M632" s="452"/>
      <c r="N632" s="452"/>
      <c r="O632" s="452"/>
      <c r="P632" s="452"/>
      <c r="Q632" s="452"/>
      <c r="R632" s="452"/>
      <c r="S632" s="452"/>
      <c r="T632" s="452"/>
      <c r="U632" s="452"/>
      <c r="V632" s="452"/>
      <c r="W632" s="452"/>
      <c r="X632" s="452"/>
      <c r="Y632" s="452"/>
      <c r="Z632" s="452"/>
      <c r="AA632" s="452"/>
      <c r="AB632" s="453"/>
      <c r="AC632" s="457"/>
      <c r="AD632" s="458"/>
      <c r="AE632" s="459"/>
    </row>
    <row r="633" spans="1:32" s="77" customFormat="1" ht="31.5" customHeight="1">
      <c r="A633" s="88"/>
      <c r="B633" s="450"/>
      <c r="C633" s="454"/>
      <c r="D633" s="455"/>
      <c r="E633" s="455"/>
      <c r="F633" s="455"/>
      <c r="G633" s="455"/>
      <c r="H633" s="455"/>
      <c r="I633" s="455"/>
      <c r="J633" s="455"/>
      <c r="K633" s="455"/>
      <c r="L633" s="455"/>
      <c r="M633" s="455"/>
      <c r="N633" s="455"/>
      <c r="O633" s="455"/>
      <c r="P633" s="455"/>
      <c r="Q633" s="455"/>
      <c r="R633" s="455"/>
      <c r="S633" s="455"/>
      <c r="T633" s="455"/>
      <c r="U633" s="455"/>
      <c r="V633" s="455"/>
      <c r="W633" s="455"/>
      <c r="X633" s="455"/>
      <c r="Y633" s="455"/>
      <c r="Z633" s="455"/>
      <c r="AA633" s="455"/>
      <c r="AB633" s="456"/>
      <c r="AC633" s="460"/>
      <c r="AD633" s="461"/>
      <c r="AE633" s="462"/>
    </row>
    <row r="634" spans="1:32" s="77" customFormat="1" ht="22.5" customHeight="1">
      <c r="A634" s="88"/>
      <c r="B634" s="449" t="s">
        <v>307</v>
      </c>
      <c r="C634" s="451" t="s">
        <v>575</v>
      </c>
      <c r="D634" s="452"/>
      <c r="E634" s="452"/>
      <c r="F634" s="452"/>
      <c r="G634" s="452"/>
      <c r="H634" s="452"/>
      <c r="I634" s="452"/>
      <c r="J634" s="452"/>
      <c r="K634" s="452"/>
      <c r="L634" s="452"/>
      <c r="M634" s="452"/>
      <c r="N634" s="452"/>
      <c r="O634" s="452"/>
      <c r="P634" s="452"/>
      <c r="Q634" s="452"/>
      <c r="R634" s="452"/>
      <c r="S634" s="452"/>
      <c r="T634" s="452"/>
      <c r="U634" s="452"/>
      <c r="V634" s="452"/>
      <c r="W634" s="452"/>
      <c r="X634" s="452"/>
      <c r="Y634" s="452"/>
      <c r="Z634" s="452"/>
      <c r="AA634" s="452"/>
      <c r="AB634" s="453"/>
      <c r="AC634" s="457"/>
      <c r="AD634" s="458"/>
      <c r="AE634" s="459"/>
    </row>
    <row r="635" spans="1:32" s="77" customFormat="1" ht="22.5" customHeight="1">
      <c r="A635" s="88"/>
      <c r="B635" s="450"/>
      <c r="C635" s="454"/>
      <c r="D635" s="455"/>
      <c r="E635" s="455"/>
      <c r="F635" s="455"/>
      <c r="G635" s="455"/>
      <c r="H635" s="455"/>
      <c r="I635" s="455"/>
      <c r="J635" s="455"/>
      <c r="K635" s="455"/>
      <c r="L635" s="455"/>
      <c r="M635" s="455"/>
      <c r="N635" s="455"/>
      <c r="O635" s="455"/>
      <c r="P635" s="455"/>
      <c r="Q635" s="455"/>
      <c r="R635" s="455"/>
      <c r="S635" s="455"/>
      <c r="T635" s="455"/>
      <c r="U635" s="455"/>
      <c r="V635" s="455"/>
      <c r="W635" s="455"/>
      <c r="X635" s="455"/>
      <c r="Y635" s="455"/>
      <c r="Z635" s="455"/>
      <c r="AA635" s="455"/>
      <c r="AB635" s="456"/>
      <c r="AC635" s="460"/>
      <c r="AD635" s="461"/>
      <c r="AE635" s="462"/>
    </row>
    <row r="636" spans="1:32" s="77" customFormat="1" ht="15" customHeight="1">
      <c r="A636" s="88"/>
      <c r="B636" s="501" t="s">
        <v>308</v>
      </c>
      <c r="C636" s="451" t="s">
        <v>538</v>
      </c>
      <c r="D636" s="452"/>
      <c r="E636" s="452"/>
      <c r="F636" s="452"/>
      <c r="G636" s="452"/>
      <c r="H636" s="452"/>
      <c r="I636" s="452"/>
      <c r="J636" s="452"/>
      <c r="K636" s="452"/>
      <c r="L636" s="452"/>
      <c r="M636" s="452"/>
      <c r="N636" s="452"/>
      <c r="O636" s="452"/>
      <c r="P636" s="452"/>
      <c r="Q636" s="452"/>
      <c r="R636" s="452"/>
      <c r="S636" s="452"/>
      <c r="T636" s="452"/>
      <c r="U636" s="452"/>
      <c r="V636" s="452"/>
      <c r="W636" s="452"/>
      <c r="X636" s="452"/>
      <c r="Y636" s="452"/>
      <c r="Z636" s="452"/>
      <c r="AA636" s="452"/>
      <c r="AB636" s="453"/>
      <c r="AC636" s="457"/>
      <c r="AD636" s="458"/>
      <c r="AE636" s="459"/>
    </row>
    <row r="637" spans="1:32" s="77" customFormat="1" ht="15" customHeight="1">
      <c r="A637" s="88"/>
      <c r="B637" s="502"/>
      <c r="C637" s="454"/>
      <c r="D637" s="455"/>
      <c r="E637" s="455"/>
      <c r="F637" s="455"/>
      <c r="G637" s="455"/>
      <c r="H637" s="455"/>
      <c r="I637" s="455"/>
      <c r="J637" s="455"/>
      <c r="K637" s="455"/>
      <c r="L637" s="455"/>
      <c r="M637" s="455"/>
      <c r="N637" s="455"/>
      <c r="O637" s="455"/>
      <c r="P637" s="455"/>
      <c r="Q637" s="455"/>
      <c r="R637" s="455"/>
      <c r="S637" s="455"/>
      <c r="T637" s="455"/>
      <c r="U637" s="455"/>
      <c r="V637" s="455"/>
      <c r="W637" s="455"/>
      <c r="X637" s="455"/>
      <c r="Y637" s="455"/>
      <c r="Z637" s="455"/>
      <c r="AA637" s="455"/>
      <c r="AB637" s="456"/>
      <c r="AC637" s="460"/>
      <c r="AD637" s="461"/>
      <c r="AE637" s="462"/>
    </row>
    <row r="638" spans="1:32" s="77" customFormat="1" ht="11.25" customHeight="1">
      <c r="B638" s="76"/>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41"/>
      <c r="AD638" s="141"/>
      <c r="AE638" s="141"/>
      <c r="AF638" s="60"/>
    </row>
    <row r="639" spans="1:32" s="77" customFormat="1" ht="18.75" customHeight="1">
      <c r="A639" s="88" t="s">
        <v>628</v>
      </c>
      <c r="B639" s="76"/>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76"/>
      <c r="Z639" s="76"/>
      <c r="AA639" s="76"/>
      <c r="AF639" s="60"/>
    </row>
    <row r="640" spans="1:32" s="77" customFormat="1" ht="30" customHeight="1">
      <c r="A640" s="88"/>
      <c r="B640" s="449" t="s">
        <v>488</v>
      </c>
      <c r="C640" s="451" t="s">
        <v>483</v>
      </c>
      <c r="D640" s="452"/>
      <c r="E640" s="452"/>
      <c r="F640" s="452"/>
      <c r="G640" s="452"/>
      <c r="H640" s="452"/>
      <c r="I640" s="452"/>
      <c r="J640" s="452"/>
      <c r="K640" s="452"/>
      <c r="L640" s="452"/>
      <c r="M640" s="452"/>
      <c r="N640" s="452"/>
      <c r="O640" s="452"/>
      <c r="P640" s="452"/>
      <c r="Q640" s="452"/>
      <c r="R640" s="452"/>
      <c r="S640" s="452"/>
      <c r="T640" s="452"/>
      <c r="U640" s="452"/>
      <c r="V640" s="452"/>
      <c r="W640" s="452"/>
      <c r="X640" s="452"/>
      <c r="Y640" s="452"/>
      <c r="Z640" s="452"/>
      <c r="AA640" s="452"/>
      <c r="AB640" s="453"/>
      <c r="AC640" s="457"/>
      <c r="AD640" s="458"/>
      <c r="AE640" s="459"/>
      <c r="AF640" s="60"/>
    </row>
    <row r="641" spans="1:32" s="77" customFormat="1" ht="30" customHeight="1">
      <c r="A641" s="88"/>
      <c r="B641" s="450"/>
      <c r="C641" s="454"/>
      <c r="D641" s="455"/>
      <c r="E641" s="455"/>
      <c r="F641" s="455"/>
      <c r="G641" s="455"/>
      <c r="H641" s="455"/>
      <c r="I641" s="455"/>
      <c r="J641" s="455"/>
      <c r="K641" s="455"/>
      <c r="L641" s="455"/>
      <c r="M641" s="455"/>
      <c r="N641" s="455"/>
      <c r="O641" s="455"/>
      <c r="P641" s="455"/>
      <c r="Q641" s="455"/>
      <c r="R641" s="455"/>
      <c r="S641" s="455"/>
      <c r="T641" s="455"/>
      <c r="U641" s="455"/>
      <c r="V641" s="455"/>
      <c r="W641" s="455"/>
      <c r="X641" s="455"/>
      <c r="Y641" s="455"/>
      <c r="Z641" s="455"/>
      <c r="AA641" s="455"/>
      <c r="AB641" s="456"/>
      <c r="AC641" s="460"/>
      <c r="AD641" s="461"/>
      <c r="AE641" s="462"/>
      <c r="AF641" s="60"/>
    </row>
    <row r="642" spans="1:32" s="77" customFormat="1" ht="30" customHeight="1">
      <c r="A642" s="88"/>
      <c r="B642" s="463" t="s">
        <v>489</v>
      </c>
      <c r="C642" s="451" t="s">
        <v>484</v>
      </c>
      <c r="D642" s="452"/>
      <c r="E642" s="452"/>
      <c r="F642" s="452"/>
      <c r="G642" s="452"/>
      <c r="H642" s="452"/>
      <c r="I642" s="452"/>
      <c r="J642" s="452"/>
      <c r="K642" s="452"/>
      <c r="L642" s="452"/>
      <c r="M642" s="452"/>
      <c r="N642" s="452"/>
      <c r="O642" s="452"/>
      <c r="P642" s="452"/>
      <c r="Q642" s="452"/>
      <c r="R642" s="452"/>
      <c r="S642" s="452"/>
      <c r="T642" s="452"/>
      <c r="U642" s="452"/>
      <c r="V642" s="452"/>
      <c r="W642" s="452"/>
      <c r="X642" s="452"/>
      <c r="Y642" s="452"/>
      <c r="Z642" s="452"/>
      <c r="AA642" s="452"/>
      <c r="AB642" s="453"/>
      <c r="AC642" s="458"/>
      <c r="AD642" s="458"/>
      <c r="AE642" s="459"/>
      <c r="AF642" s="60"/>
    </row>
    <row r="643" spans="1:32" s="77" customFormat="1" ht="30" customHeight="1">
      <c r="A643" s="88"/>
      <c r="B643" s="495"/>
      <c r="C643" s="454"/>
      <c r="D643" s="455"/>
      <c r="E643" s="455"/>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6"/>
      <c r="AC643" s="461"/>
      <c r="AD643" s="461"/>
      <c r="AE643" s="462"/>
    </row>
    <row r="644" spans="1:32" s="77" customFormat="1" ht="15" customHeight="1">
      <c r="A644" s="88"/>
      <c r="B644" s="449" t="s">
        <v>296</v>
      </c>
      <c r="C644" s="451" t="s">
        <v>485</v>
      </c>
      <c r="D644" s="452"/>
      <c r="E644" s="452"/>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3"/>
      <c r="AC644" s="457"/>
      <c r="AD644" s="458"/>
      <c r="AE644" s="459"/>
    </row>
    <row r="645" spans="1:32" s="77" customFormat="1" ht="15" customHeight="1">
      <c r="A645" s="88"/>
      <c r="B645" s="450"/>
      <c r="C645" s="454"/>
      <c r="D645" s="455"/>
      <c r="E645" s="455"/>
      <c r="F645" s="455"/>
      <c r="G645" s="455"/>
      <c r="H645" s="455"/>
      <c r="I645" s="455"/>
      <c r="J645" s="455"/>
      <c r="K645" s="455"/>
      <c r="L645" s="455"/>
      <c r="M645" s="455"/>
      <c r="N645" s="455"/>
      <c r="O645" s="455"/>
      <c r="P645" s="455"/>
      <c r="Q645" s="455"/>
      <c r="R645" s="455"/>
      <c r="S645" s="455"/>
      <c r="T645" s="455"/>
      <c r="U645" s="455"/>
      <c r="V645" s="455"/>
      <c r="W645" s="455"/>
      <c r="X645" s="455"/>
      <c r="Y645" s="455"/>
      <c r="Z645" s="455"/>
      <c r="AA645" s="455"/>
      <c r="AB645" s="456"/>
      <c r="AC645" s="460"/>
      <c r="AD645" s="461"/>
      <c r="AE645" s="462"/>
    </row>
    <row r="646" spans="1:32" s="77" customFormat="1" ht="15" customHeight="1">
      <c r="A646" s="88"/>
      <c r="B646" s="449" t="s">
        <v>297</v>
      </c>
      <c r="C646" s="451" t="s">
        <v>486</v>
      </c>
      <c r="D646" s="452"/>
      <c r="E646" s="452"/>
      <c r="F646" s="452"/>
      <c r="G646" s="452"/>
      <c r="H646" s="452"/>
      <c r="I646" s="452"/>
      <c r="J646" s="452"/>
      <c r="K646" s="452"/>
      <c r="L646" s="452"/>
      <c r="M646" s="452"/>
      <c r="N646" s="452"/>
      <c r="O646" s="452"/>
      <c r="P646" s="452"/>
      <c r="Q646" s="452"/>
      <c r="R646" s="452"/>
      <c r="S646" s="452"/>
      <c r="T646" s="452"/>
      <c r="U646" s="452"/>
      <c r="V646" s="452"/>
      <c r="W646" s="452"/>
      <c r="X646" s="452"/>
      <c r="Y646" s="452"/>
      <c r="Z646" s="452"/>
      <c r="AA646" s="452"/>
      <c r="AB646" s="453"/>
      <c r="AC646" s="457"/>
      <c r="AD646" s="458"/>
      <c r="AE646" s="459"/>
    </row>
    <row r="647" spans="1:32" s="77" customFormat="1" ht="15" customHeight="1">
      <c r="A647" s="88"/>
      <c r="B647" s="500"/>
      <c r="C647" s="530"/>
      <c r="D647" s="503"/>
      <c r="E647" s="503"/>
      <c r="F647" s="503"/>
      <c r="G647" s="503"/>
      <c r="H647" s="503"/>
      <c r="I647" s="503"/>
      <c r="J647" s="503"/>
      <c r="K647" s="503"/>
      <c r="L647" s="503"/>
      <c r="M647" s="503"/>
      <c r="N647" s="503"/>
      <c r="O647" s="503"/>
      <c r="P647" s="503"/>
      <c r="Q647" s="503"/>
      <c r="R647" s="503"/>
      <c r="S647" s="503"/>
      <c r="T647" s="503"/>
      <c r="U647" s="503"/>
      <c r="V647" s="503"/>
      <c r="W647" s="503"/>
      <c r="X647" s="503"/>
      <c r="Y647" s="503"/>
      <c r="Z647" s="503"/>
      <c r="AA647" s="503"/>
      <c r="AB647" s="531"/>
      <c r="AC647" s="589"/>
      <c r="AD647" s="590"/>
      <c r="AE647" s="591"/>
    </row>
    <row r="648" spans="1:32" s="77" customFormat="1" ht="22.5" customHeight="1">
      <c r="A648" s="88"/>
      <c r="B648" s="500"/>
      <c r="C648" s="259" t="s">
        <v>487</v>
      </c>
      <c r="D648" s="527" t="s">
        <v>968</v>
      </c>
      <c r="E648" s="527"/>
      <c r="F648" s="527"/>
      <c r="G648" s="527"/>
      <c r="H648" s="527"/>
      <c r="I648" s="527"/>
      <c r="J648" s="527"/>
      <c r="K648" s="527"/>
      <c r="L648" s="527"/>
      <c r="M648" s="527"/>
      <c r="N648" s="527"/>
      <c r="O648" s="527"/>
      <c r="P648" s="527"/>
      <c r="Q648" s="527"/>
      <c r="R648" s="527"/>
      <c r="S648" s="527"/>
      <c r="T648" s="527"/>
      <c r="U648" s="527"/>
      <c r="V648" s="527"/>
      <c r="W648" s="527"/>
      <c r="X648" s="527"/>
      <c r="Y648" s="527"/>
      <c r="Z648" s="527"/>
      <c r="AA648" s="527"/>
      <c r="AB648" s="528"/>
      <c r="AC648" s="589"/>
      <c r="AD648" s="590"/>
      <c r="AE648" s="591"/>
    </row>
    <row r="649" spans="1:32" s="77" customFormat="1" ht="40.5" customHeight="1">
      <c r="A649" s="88"/>
      <c r="B649" s="500"/>
      <c r="C649" s="211"/>
      <c r="D649" s="527"/>
      <c r="E649" s="527"/>
      <c r="F649" s="527"/>
      <c r="G649" s="527"/>
      <c r="H649" s="527"/>
      <c r="I649" s="527"/>
      <c r="J649" s="527"/>
      <c r="K649" s="527"/>
      <c r="L649" s="527"/>
      <c r="M649" s="527"/>
      <c r="N649" s="527"/>
      <c r="O649" s="527"/>
      <c r="P649" s="527"/>
      <c r="Q649" s="527"/>
      <c r="R649" s="527"/>
      <c r="S649" s="527"/>
      <c r="T649" s="527"/>
      <c r="U649" s="527"/>
      <c r="V649" s="527"/>
      <c r="W649" s="527"/>
      <c r="X649" s="527"/>
      <c r="Y649" s="527"/>
      <c r="Z649" s="527"/>
      <c r="AA649" s="527"/>
      <c r="AB649" s="528"/>
      <c r="AC649" s="589"/>
      <c r="AD649" s="590"/>
      <c r="AE649" s="591"/>
    </row>
    <row r="650" spans="1:32" s="77" customFormat="1" ht="21" customHeight="1">
      <c r="A650" s="88"/>
      <c r="B650" s="500"/>
      <c r="C650" s="259" t="s">
        <v>361</v>
      </c>
      <c r="D650" s="527" t="s">
        <v>969</v>
      </c>
      <c r="E650" s="527"/>
      <c r="F650" s="527"/>
      <c r="G650" s="527"/>
      <c r="H650" s="527"/>
      <c r="I650" s="527"/>
      <c r="J650" s="527"/>
      <c r="K650" s="527"/>
      <c r="L650" s="527"/>
      <c r="M650" s="527"/>
      <c r="N650" s="527"/>
      <c r="O650" s="527"/>
      <c r="P650" s="527"/>
      <c r="Q650" s="527"/>
      <c r="R650" s="527"/>
      <c r="S650" s="527"/>
      <c r="T650" s="527"/>
      <c r="U650" s="527"/>
      <c r="V650" s="527"/>
      <c r="W650" s="527"/>
      <c r="X650" s="527"/>
      <c r="Y650" s="527"/>
      <c r="Z650" s="527"/>
      <c r="AA650" s="527"/>
      <c r="AB650" s="528"/>
      <c r="AC650" s="589"/>
      <c r="AD650" s="590"/>
      <c r="AE650" s="591"/>
    </row>
    <row r="651" spans="1:32" s="77" customFormat="1" ht="30.75" customHeight="1">
      <c r="A651" s="88"/>
      <c r="B651" s="450"/>
      <c r="C651" s="190"/>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9"/>
      <c r="AC651" s="460"/>
      <c r="AD651" s="461"/>
      <c r="AE651" s="462"/>
    </row>
    <row r="652" spans="1:32" s="77" customFormat="1" ht="24" customHeight="1">
      <c r="A652" s="88"/>
      <c r="B652" s="257" t="s">
        <v>971</v>
      </c>
      <c r="C652" s="466" t="s">
        <v>973</v>
      </c>
      <c r="D652" s="467"/>
      <c r="E652" s="467"/>
      <c r="F652" s="467"/>
      <c r="G652" s="467"/>
      <c r="H652" s="467"/>
      <c r="I652" s="467"/>
      <c r="J652" s="467"/>
      <c r="K652" s="467"/>
      <c r="L652" s="467"/>
      <c r="M652" s="467"/>
      <c r="N652" s="467"/>
      <c r="O652" s="467"/>
      <c r="P652" s="467"/>
      <c r="Q652" s="467"/>
      <c r="R652" s="467"/>
      <c r="S652" s="467"/>
      <c r="T652" s="467"/>
      <c r="U652" s="467"/>
      <c r="V652" s="467"/>
      <c r="W652" s="467"/>
      <c r="X652" s="467"/>
      <c r="Y652" s="467"/>
      <c r="Z652" s="467"/>
      <c r="AA652" s="467"/>
      <c r="AB652" s="468"/>
      <c r="AC652" s="800"/>
      <c r="AD652" s="801"/>
      <c r="AE652" s="802"/>
    </row>
    <row r="653" spans="1:32" s="77" customFormat="1" ht="30" customHeight="1">
      <c r="A653" s="88"/>
      <c r="B653" s="449" t="s">
        <v>292</v>
      </c>
      <c r="C653" s="808" t="s">
        <v>577</v>
      </c>
      <c r="D653" s="809"/>
      <c r="E653" s="809"/>
      <c r="F653" s="809"/>
      <c r="G653" s="809"/>
      <c r="H653" s="809"/>
      <c r="I653" s="809"/>
      <c r="J653" s="809"/>
      <c r="K653" s="809"/>
      <c r="L653" s="809"/>
      <c r="M653" s="809"/>
      <c r="N653" s="809"/>
      <c r="O653" s="809"/>
      <c r="P653" s="809"/>
      <c r="Q653" s="809"/>
      <c r="R653" s="809"/>
      <c r="S653" s="809"/>
      <c r="T653" s="809"/>
      <c r="U653" s="809"/>
      <c r="V653" s="809"/>
      <c r="W653" s="809"/>
      <c r="X653" s="809"/>
      <c r="Y653" s="809"/>
      <c r="Z653" s="809"/>
      <c r="AA653" s="809"/>
      <c r="AB653" s="810"/>
      <c r="AC653" s="800"/>
      <c r="AD653" s="801"/>
      <c r="AE653" s="802"/>
    </row>
    <row r="654" spans="1:32" s="77" customFormat="1" ht="17.25" customHeight="1">
      <c r="A654" s="88"/>
      <c r="B654" s="500"/>
      <c r="C654" s="158" t="s">
        <v>490</v>
      </c>
      <c r="D654" s="503" t="s">
        <v>578</v>
      </c>
      <c r="E654" s="503"/>
      <c r="F654" s="503"/>
      <c r="G654" s="503"/>
      <c r="H654" s="503"/>
      <c r="I654" s="503"/>
      <c r="J654" s="503"/>
      <c r="K654" s="503"/>
      <c r="L654" s="503"/>
      <c r="M654" s="503"/>
      <c r="N654" s="503"/>
      <c r="O654" s="199"/>
      <c r="P654" s="199"/>
      <c r="Q654" s="199"/>
      <c r="R654" s="199"/>
      <c r="S654" s="199"/>
      <c r="T654" s="199"/>
      <c r="U654" s="199"/>
      <c r="V654" s="199"/>
      <c r="W654" s="199"/>
      <c r="X654" s="199"/>
      <c r="Y654" s="199"/>
      <c r="Z654" s="199"/>
      <c r="AA654" s="199"/>
      <c r="AB654" s="200"/>
      <c r="AC654" s="457"/>
      <c r="AD654" s="458"/>
      <c r="AE654" s="459"/>
    </row>
    <row r="655" spans="1:32" s="77" customFormat="1" ht="18" customHeight="1">
      <c r="A655" s="88"/>
      <c r="B655" s="500"/>
      <c r="C655" s="159"/>
      <c r="D655" s="198" t="s">
        <v>492</v>
      </c>
      <c r="E655" s="527" t="s">
        <v>974</v>
      </c>
      <c r="F655" s="527"/>
      <c r="G655" s="527"/>
      <c r="H655" s="527"/>
      <c r="I655" s="527"/>
      <c r="J655" s="527"/>
      <c r="K655" s="527"/>
      <c r="L655" s="527"/>
      <c r="M655" s="527"/>
      <c r="N655" s="527"/>
      <c r="O655" s="527"/>
      <c r="P655" s="527"/>
      <c r="Q655" s="527"/>
      <c r="R655" s="527"/>
      <c r="S655" s="527"/>
      <c r="T655" s="527"/>
      <c r="U655" s="527"/>
      <c r="V655" s="527"/>
      <c r="W655" s="527"/>
      <c r="X655" s="527"/>
      <c r="Y655" s="527"/>
      <c r="Z655" s="527"/>
      <c r="AA655" s="527"/>
      <c r="AB655" s="528"/>
      <c r="AC655" s="589"/>
      <c r="AD655" s="590"/>
      <c r="AE655" s="591"/>
    </row>
    <row r="656" spans="1:32" s="77" customFormat="1" ht="22.5" customHeight="1">
      <c r="A656" s="88"/>
      <c r="B656" s="500"/>
      <c r="C656" s="101"/>
      <c r="D656" s="799" t="s">
        <v>493</v>
      </c>
      <c r="E656" s="503" t="s">
        <v>970</v>
      </c>
      <c r="F656" s="503"/>
      <c r="G656" s="503"/>
      <c r="H656" s="503"/>
      <c r="I656" s="503"/>
      <c r="J656" s="503"/>
      <c r="K656" s="503"/>
      <c r="L656" s="503"/>
      <c r="M656" s="503"/>
      <c r="N656" s="503"/>
      <c r="O656" s="503"/>
      <c r="P656" s="503"/>
      <c r="Q656" s="503"/>
      <c r="R656" s="503"/>
      <c r="S656" s="503"/>
      <c r="T656" s="503"/>
      <c r="U656" s="503"/>
      <c r="V656" s="503"/>
      <c r="W656" s="503"/>
      <c r="X656" s="503"/>
      <c r="Y656" s="503"/>
      <c r="Z656" s="503"/>
      <c r="AA656" s="503"/>
      <c r="AB656" s="531"/>
      <c r="AC656" s="589"/>
      <c r="AD656" s="590"/>
      <c r="AE656" s="591"/>
    </row>
    <row r="657" spans="1:31" s="77" customFormat="1" ht="38.25" customHeight="1">
      <c r="A657" s="88"/>
      <c r="B657" s="500"/>
      <c r="C657" s="101"/>
      <c r="D657" s="799"/>
      <c r="E657" s="503"/>
      <c r="F657" s="503"/>
      <c r="G657" s="503"/>
      <c r="H657" s="503"/>
      <c r="I657" s="503"/>
      <c r="J657" s="503"/>
      <c r="K657" s="503"/>
      <c r="L657" s="503"/>
      <c r="M657" s="503"/>
      <c r="N657" s="503"/>
      <c r="O657" s="503"/>
      <c r="P657" s="503"/>
      <c r="Q657" s="503"/>
      <c r="R657" s="503"/>
      <c r="S657" s="503"/>
      <c r="T657" s="503"/>
      <c r="U657" s="503"/>
      <c r="V657" s="503"/>
      <c r="W657" s="503"/>
      <c r="X657" s="503"/>
      <c r="Y657" s="503"/>
      <c r="Z657" s="503"/>
      <c r="AA657" s="503"/>
      <c r="AB657" s="531"/>
      <c r="AC657" s="589"/>
      <c r="AD657" s="590"/>
      <c r="AE657" s="591"/>
    </row>
    <row r="658" spans="1:31" s="77" customFormat="1" ht="37.5" customHeight="1">
      <c r="A658" s="88"/>
      <c r="B658" s="500"/>
      <c r="C658" s="194"/>
      <c r="D658" s="260" t="s">
        <v>494</v>
      </c>
      <c r="E658" s="598" t="s">
        <v>975</v>
      </c>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9"/>
      <c r="AC658" s="589"/>
      <c r="AD658" s="590"/>
      <c r="AE658" s="591"/>
    </row>
    <row r="659" spans="1:31" s="77" customFormat="1" ht="15" customHeight="1">
      <c r="A659" s="88"/>
      <c r="B659" s="500"/>
      <c r="C659" s="158" t="s">
        <v>491</v>
      </c>
      <c r="D659" s="503" t="s">
        <v>578</v>
      </c>
      <c r="E659" s="503"/>
      <c r="F659" s="503"/>
      <c r="G659" s="503"/>
      <c r="H659" s="503"/>
      <c r="I659" s="503"/>
      <c r="J659" s="503"/>
      <c r="K659" s="503"/>
      <c r="L659" s="503"/>
      <c r="M659" s="503"/>
      <c r="N659" s="503"/>
      <c r="O659" s="154"/>
      <c r="P659" s="154"/>
      <c r="Q659" s="154"/>
      <c r="R659" s="154"/>
      <c r="S659" s="154"/>
      <c r="T659" s="154"/>
      <c r="U659" s="154"/>
      <c r="V659" s="154"/>
      <c r="W659" s="154"/>
      <c r="X659" s="154"/>
      <c r="Y659" s="154"/>
      <c r="Z659" s="154"/>
      <c r="AA659" s="154"/>
      <c r="AB659" s="79"/>
      <c r="AC659" s="457"/>
      <c r="AD659" s="458"/>
      <c r="AE659" s="459"/>
    </row>
    <row r="660" spans="1:31" s="77" customFormat="1" ht="18" customHeight="1">
      <c r="A660" s="88"/>
      <c r="B660" s="500"/>
      <c r="C660" s="158"/>
      <c r="D660" s="198" t="s">
        <v>492</v>
      </c>
      <c r="E660" s="527" t="s">
        <v>495</v>
      </c>
      <c r="F660" s="527"/>
      <c r="G660" s="527"/>
      <c r="H660" s="527"/>
      <c r="I660" s="527"/>
      <c r="J660" s="527"/>
      <c r="K660" s="527"/>
      <c r="L660" s="527"/>
      <c r="M660" s="527"/>
      <c r="N660" s="527"/>
      <c r="O660" s="527"/>
      <c r="P660" s="527"/>
      <c r="Q660" s="527"/>
      <c r="R660" s="527"/>
      <c r="S660" s="527"/>
      <c r="T660" s="527"/>
      <c r="U660" s="527"/>
      <c r="V660" s="527"/>
      <c r="W660" s="527"/>
      <c r="X660" s="527"/>
      <c r="Y660" s="527"/>
      <c r="Z660" s="527"/>
      <c r="AA660" s="527"/>
      <c r="AB660" s="528"/>
      <c r="AC660" s="589"/>
      <c r="AD660" s="590"/>
      <c r="AE660" s="591"/>
    </row>
    <row r="661" spans="1:31" s="77" customFormat="1" ht="22.5" customHeight="1">
      <c r="A661" s="88"/>
      <c r="B661" s="500"/>
      <c r="C661" s="158"/>
      <c r="D661" s="198" t="s">
        <v>493</v>
      </c>
      <c r="E661" s="527" t="s">
        <v>976</v>
      </c>
      <c r="F661" s="527"/>
      <c r="G661" s="527"/>
      <c r="H661" s="527"/>
      <c r="I661" s="527"/>
      <c r="J661" s="527"/>
      <c r="K661" s="527"/>
      <c r="L661" s="527"/>
      <c r="M661" s="527"/>
      <c r="N661" s="527"/>
      <c r="O661" s="527"/>
      <c r="P661" s="527"/>
      <c r="Q661" s="527"/>
      <c r="R661" s="527"/>
      <c r="S661" s="527"/>
      <c r="T661" s="527"/>
      <c r="U661" s="527"/>
      <c r="V661" s="527"/>
      <c r="W661" s="527"/>
      <c r="X661" s="527"/>
      <c r="Y661" s="527"/>
      <c r="Z661" s="527"/>
      <c r="AA661" s="527"/>
      <c r="AB661" s="528"/>
      <c r="AC661" s="589"/>
      <c r="AD661" s="590"/>
      <c r="AE661" s="591"/>
    </row>
    <row r="662" spans="1:31" s="77" customFormat="1" ht="22.5" customHeight="1">
      <c r="A662" s="88"/>
      <c r="B662" s="500"/>
      <c r="C662" s="158"/>
      <c r="D662" s="198"/>
      <c r="E662" s="527"/>
      <c r="F662" s="527"/>
      <c r="G662" s="527"/>
      <c r="H662" s="527"/>
      <c r="I662" s="527"/>
      <c r="J662" s="527"/>
      <c r="K662" s="527"/>
      <c r="L662" s="527"/>
      <c r="M662" s="527"/>
      <c r="N662" s="527"/>
      <c r="O662" s="527"/>
      <c r="P662" s="527"/>
      <c r="Q662" s="527"/>
      <c r="R662" s="527"/>
      <c r="S662" s="527"/>
      <c r="T662" s="527"/>
      <c r="U662" s="527"/>
      <c r="V662" s="527"/>
      <c r="W662" s="527"/>
      <c r="X662" s="527"/>
      <c r="Y662" s="527"/>
      <c r="Z662" s="527"/>
      <c r="AA662" s="527"/>
      <c r="AB662" s="528"/>
      <c r="AC662" s="589"/>
      <c r="AD662" s="590"/>
      <c r="AE662" s="591"/>
    </row>
    <row r="663" spans="1:31" s="77" customFormat="1" ht="57.75" customHeight="1">
      <c r="A663" s="88"/>
      <c r="B663" s="500"/>
      <c r="C663" s="158"/>
      <c r="D663" s="198" t="s">
        <v>494</v>
      </c>
      <c r="E663" s="527" t="s">
        <v>977</v>
      </c>
      <c r="F663" s="527"/>
      <c r="G663" s="527"/>
      <c r="H663" s="527"/>
      <c r="I663" s="527"/>
      <c r="J663" s="527"/>
      <c r="K663" s="527"/>
      <c r="L663" s="527"/>
      <c r="M663" s="527"/>
      <c r="N663" s="527"/>
      <c r="O663" s="527"/>
      <c r="P663" s="527"/>
      <c r="Q663" s="527"/>
      <c r="R663" s="527"/>
      <c r="S663" s="527"/>
      <c r="T663" s="527"/>
      <c r="U663" s="527"/>
      <c r="V663" s="527"/>
      <c r="W663" s="527"/>
      <c r="X663" s="527"/>
      <c r="Y663" s="527"/>
      <c r="Z663" s="527"/>
      <c r="AA663" s="527"/>
      <c r="AB663" s="528"/>
      <c r="AC663" s="589"/>
      <c r="AD663" s="590"/>
      <c r="AE663" s="591"/>
    </row>
    <row r="664" spans="1:31" s="77" customFormat="1" ht="27" customHeight="1">
      <c r="A664" s="88"/>
      <c r="B664" s="500"/>
      <c r="C664" s="158"/>
      <c r="D664" s="198" t="s">
        <v>978</v>
      </c>
      <c r="E664" s="598" t="s">
        <v>972</v>
      </c>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9"/>
      <c r="AC664" s="589"/>
      <c r="AD664" s="590"/>
      <c r="AE664" s="591"/>
    </row>
    <row r="665" spans="1:31" s="77" customFormat="1" ht="22.5" customHeight="1">
      <c r="A665" s="88"/>
      <c r="B665" s="463" t="s">
        <v>497</v>
      </c>
      <c r="C665" s="451" t="s">
        <v>979</v>
      </c>
      <c r="D665" s="452"/>
      <c r="E665" s="452"/>
      <c r="F665" s="452"/>
      <c r="G665" s="452"/>
      <c r="H665" s="452"/>
      <c r="I665" s="452"/>
      <c r="J665" s="452"/>
      <c r="K665" s="452"/>
      <c r="L665" s="452"/>
      <c r="M665" s="452"/>
      <c r="N665" s="452"/>
      <c r="O665" s="452"/>
      <c r="P665" s="452"/>
      <c r="Q665" s="452"/>
      <c r="R665" s="452"/>
      <c r="S665" s="452"/>
      <c r="T665" s="452"/>
      <c r="U665" s="452"/>
      <c r="V665" s="452"/>
      <c r="W665" s="452"/>
      <c r="X665" s="452"/>
      <c r="Y665" s="452"/>
      <c r="Z665" s="452"/>
      <c r="AA665" s="452"/>
      <c r="AB665" s="453"/>
      <c r="AC665" s="580"/>
      <c r="AD665" s="581"/>
      <c r="AE665" s="582"/>
    </row>
    <row r="666" spans="1:31" s="77" customFormat="1" ht="38.25" customHeight="1">
      <c r="A666" s="88"/>
      <c r="B666" s="495"/>
      <c r="C666" s="454"/>
      <c r="D666" s="455"/>
      <c r="E666" s="455"/>
      <c r="F666" s="455"/>
      <c r="G666" s="455"/>
      <c r="H666" s="455"/>
      <c r="I666" s="455"/>
      <c r="J666" s="455"/>
      <c r="K666" s="455"/>
      <c r="L666" s="455"/>
      <c r="M666" s="455"/>
      <c r="N666" s="455"/>
      <c r="O666" s="455"/>
      <c r="P666" s="455"/>
      <c r="Q666" s="455"/>
      <c r="R666" s="455"/>
      <c r="S666" s="455"/>
      <c r="T666" s="455"/>
      <c r="U666" s="455"/>
      <c r="V666" s="455"/>
      <c r="W666" s="455"/>
      <c r="X666" s="455"/>
      <c r="Y666" s="455"/>
      <c r="Z666" s="455"/>
      <c r="AA666" s="455"/>
      <c r="AB666" s="456"/>
      <c r="AC666" s="583"/>
      <c r="AD666" s="584"/>
      <c r="AE666" s="585"/>
    </row>
    <row r="667" spans="1:31" s="77" customFormat="1" ht="97.5" customHeight="1">
      <c r="A667" s="88"/>
      <c r="B667" s="463" t="s">
        <v>546</v>
      </c>
      <c r="C667" s="451" t="s">
        <v>632</v>
      </c>
      <c r="D667" s="452"/>
      <c r="E667" s="452"/>
      <c r="F667" s="452"/>
      <c r="G667" s="452"/>
      <c r="H667" s="452"/>
      <c r="I667" s="452"/>
      <c r="J667" s="452"/>
      <c r="K667" s="452"/>
      <c r="L667" s="452"/>
      <c r="M667" s="452"/>
      <c r="N667" s="452"/>
      <c r="O667" s="452"/>
      <c r="P667" s="452"/>
      <c r="Q667" s="452"/>
      <c r="R667" s="452"/>
      <c r="S667" s="452"/>
      <c r="T667" s="452"/>
      <c r="U667" s="452"/>
      <c r="V667" s="452"/>
      <c r="W667" s="452"/>
      <c r="X667" s="452"/>
      <c r="Y667" s="452"/>
      <c r="Z667" s="452"/>
      <c r="AA667" s="452"/>
      <c r="AB667" s="453"/>
      <c r="AC667" s="457"/>
      <c r="AD667" s="458"/>
      <c r="AE667" s="459"/>
    </row>
    <row r="668" spans="1:31" s="77" customFormat="1" ht="97.5" customHeight="1">
      <c r="A668" s="88"/>
      <c r="B668" s="495"/>
      <c r="C668" s="454"/>
      <c r="D668" s="455"/>
      <c r="E668" s="455"/>
      <c r="F668" s="455"/>
      <c r="G668" s="455"/>
      <c r="H668" s="455"/>
      <c r="I668" s="455"/>
      <c r="J668" s="455"/>
      <c r="K668" s="455"/>
      <c r="L668" s="455"/>
      <c r="M668" s="455"/>
      <c r="N668" s="455"/>
      <c r="O668" s="455"/>
      <c r="P668" s="455"/>
      <c r="Q668" s="455"/>
      <c r="R668" s="455"/>
      <c r="S668" s="455"/>
      <c r="T668" s="455"/>
      <c r="U668" s="455"/>
      <c r="V668" s="455"/>
      <c r="W668" s="455"/>
      <c r="X668" s="455"/>
      <c r="Y668" s="455"/>
      <c r="Z668" s="455"/>
      <c r="AA668" s="455"/>
      <c r="AB668" s="456"/>
      <c r="AC668" s="460"/>
      <c r="AD668" s="461"/>
      <c r="AE668" s="462"/>
    </row>
    <row r="669" spans="1:31" s="77" customFormat="1" ht="60" customHeight="1">
      <c r="A669" s="88"/>
      <c r="B669" s="191" t="s">
        <v>498</v>
      </c>
      <c r="C669" s="466" t="s">
        <v>838</v>
      </c>
      <c r="D669" s="467"/>
      <c r="E669" s="467"/>
      <c r="F669" s="467"/>
      <c r="G669" s="467"/>
      <c r="H669" s="467"/>
      <c r="I669" s="467"/>
      <c r="J669" s="467"/>
      <c r="K669" s="467"/>
      <c r="L669" s="467"/>
      <c r="M669" s="467"/>
      <c r="N669" s="467"/>
      <c r="O669" s="467"/>
      <c r="P669" s="467"/>
      <c r="Q669" s="467"/>
      <c r="R669" s="467"/>
      <c r="S669" s="467"/>
      <c r="T669" s="467"/>
      <c r="U669" s="467"/>
      <c r="V669" s="467"/>
      <c r="W669" s="467"/>
      <c r="X669" s="467"/>
      <c r="Y669" s="467"/>
      <c r="Z669" s="467"/>
      <c r="AA669" s="467"/>
      <c r="AB669" s="468"/>
      <c r="AC669" s="622"/>
      <c r="AD669" s="623"/>
      <c r="AE669" s="624"/>
    </row>
    <row r="670" spans="1:31" s="77" customFormat="1" ht="12.75" customHeight="1">
      <c r="A670" s="88"/>
      <c r="B670" s="76"/>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0"/>
      <c r="AD670" s="150"/>
      <c r="AE670" s="150"/>
    </row>
    <row r="671" spans="1:31" s="77" customFormat="1" ht="19.5" customHeight="1">
      <c r="A671" s="88" t="s">
        <v>629</v>
      </c>
      <c r="B671" s="76"/>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0"/>
      <c r="AD671" s="150"/>
      <c r="AE671" s="150"/>
    </row>
    <row r="672" spans="1:31" s="77" customFormat="1" ht="18" customHeight="1">
      <c r="A672" s="88"/>
      <c r="B672" s="449" t="s">
        <v>294</v>
      </c>
      <c r="C672" s="451" t="s">
        <v>547</v>
      </c>
      <c r="D672" s="452"/>
      <c r="E672" s="452"/>
      <c r="F672" s="452"/>
      <c r="G672" s="452"/>
      <c r="H672" s="452"/>
      <c r="I672" s="452"/>
      <c r="J672" s="452"/>
      <c r="K672" s="452"/>
      <c r="L672" s="452"/>
      <c r="M672" s="452"/>
      <c r="N672" s="452"/>
      <c r="O672" s="452"/>
      <c r="P672" s="452"/>
      <c r="Q672" s="452"/>
      <c r="R672" s="452"/>
      <c r="S672" s="452"/>
      <c r="T672" s="452"/>
      <c r="U672" s="452"/>
      <c r="V672" s="452"/>
      <c r="W672" s="452"/>
      <c r="X672" s="452"/>
      <c r="Y672" s="452"/>
      <c r="Z672" s="452"/>
      <c r="AA672" s="452"/>
      <c r="AB672" s="453"/>
      <c r="AC672" s="542"/>
      <c r="AD672" s="543"/>
      <c r="AE672" s="544"/>
    </row>
    <row r="673" spans="1:31" s="77" customFormat="1" ht="18" customHeight="1">
      <c r="A673" s="88"/>
      <c r="B673" s="450"/>
      <c r="C673" s="454"/>
      <c r="D673" s="455"/>
      <c r="E673" s="455"/>
      <c r="F673" s="455"/>
      <c r="G673" s="455"/>
      <c r="H673" s="455"/>
      <c r="I673" s="455"/>
      <c r="J673" s="455"/>
      <c r="K673" s="455"/>
      <c r="L673" s="455"/>
      <c r="M673" s="455"/>
      <c r="N673" s="455"/>
      <c r="O673" s="455"/>
      <c r="P673" s="455"/>
      <c r="Q673" s="455"/>
      <c r="R673" s="455"/>
      <c r="S673" s="455"/>
      <c r="T673" s="455"/>
      <c r="U673" s="455"/>
      <c r="V673" s="455"/>
      <c r="W673" s="455"/>
      <c r="X673" s="455"/>
      <c r="Y673" s="455"/>
      <c r="Z673" s="455"/>
      <c r="AA673" s="455"/>
      <c r="AB673" s="456"/>
      <c r="AC673" s="545"/>
      <c r="AD673" s="546"/>
      <c r="AE673" s="547"/>
    </row>
    <row r="674" spans="1:31" s="77" customFormat="1" ht="22.5" customHeight="1">
      <c r="A674" s="88"/>
      <c r="B674" s="449" t="s">
        <v>295</v>
      </c>
      <c r="C674" s="451" t="s">
        <v>814</v>
      </c>
      <c r="D674" s="452"/>
      <c r="E674" s="452"/>
      <c r="F674" s="452"/>
      <c r="G674" s="452"/>
      <c r="H674" s="452"/>
      <c r="I674" s="452"/>
      <c r="J674" s="452"/>
      <c r="K674" s="452"/>
      <c r="L674" s="452"/>
      <c r="M674" s="452"/>
      <c r="N674" s="452"/>
      <c r="O674" s="452"/>
      <c r="P674" s="452"/>
      <c r="Q674" s="452"/>
      <c r="R674" s="452"/>
      <c r="S674" s="452"/>
      <c r="T674" s="452"/>
      <c r="U674" s="452"/>
      <c r="V674" s="452"/>
      <c r="W674" s="452"/>
      <c r="X674" s="452"/>
      <c r="Y674" s="452"/>
      <c r="Z674" s="452"/>
      <c r="AA674" s="452"/>
      <c r="AB674" s="453"/>
      <c r="AC674" s="542"/>
      <c r="AD674" s="543"/>
      <c r="AE674" s="544"/>
    </row>
    <row r="675" spans="1:31" s="77" customFormat="1" ht="22.5" customHeight="1">
      <c r="A675" s="88"/>
      <c r="B675" s="450"/>
      <c r="C675" s="454"/>
      <c r="D675" s="455"/>
      <c r="E675" s="455"/>
      <c r="F675" s="455"/>
      <c r="G675" s="455"/>
      <c r="H675" s="455"/>
      <c r="I675" s="455"/>
      <c r="J675" s="455"/>
      <c r="K675" s="455"/>
      <c r="L675" s="455"/>
      <c r="M675" s="455"/>
      <c r="N675" s="455"/>
      <c r="O675" s="455"/>
      <c r="P675" s="455"/>
      <c r="Q675" s="455"/>
      <c r="R675" s="455"/>
      <c r="S675" s="455"/>
      <c r="T675" s="455"/>
      <c r="U675" s="455"/>
      <c r="V675" s="455"/>
      <c r="W675" s="455"/>
      <c r="X675" s="455"/>
      <c r="Y675" s="455"/>
      <c r="Z675" s="455"/>
      <c r="AA675" s="455"/>
      <c r="AB675" s="456"/>
      <c r="AC675" s="545"/>
      <c r="AD675" s="546"/>
      <c r="AE675" s="547"/>
    </row>
    <row r="676" spans="1:31" s="77" customFormat="1" ht="45" customHeight="1">
      <c r="A676" s="88"/>
      <c r="B676" s="449" t="s">
        <v>296</v>
      </c>
      <c r="C676" s="451" t="s">
        <v>552</v>
      </c>
      <c r="D676" s="452"/>
      <c r="E676" s="452"/>
      <c r="F676" s="452"/>
      <c r="G676" s="452"/>
      <c r="H676" s="452"/>
      <c r="I676" s="452"/>
      <c r="J676" s="452"/>
      <c r="K676" s="452"/>
      <c r="L676" s="452"/>
      <c r="M676" s="452"/>
      <c r="N676" s="452"/>
      <c r="O676" s="452"/>
      <c r="P676" s="452"/>
      <c r="Q676" s="452"/>
      <c r="R676" s="452"/>
      <c r="S676" s="452"/>
      <c r="T676" s="452"/>
      <c r="U676" s="452"/>
      <c r="V676" s="452"/>
      <c r="W676" s="452"/>
      <c r="X676" s="452"/>
      <c r="Y676" s="452"/>
      <c r="Z676" s="452"/>
      <c r="AA676" s="452"/>
      <c r="AB676" s="453"/>
      <c r="AC676" s="542"/>
      <c r="AD676" s="543"/>
      <c r="AE676" s="544"/>
    </row>
    <row r="677" spans="1:31" s="77" customFormat="1" ht="45" customHeight="1">
      <c r="A677" s="88"/>
      <c r="B677" s="450"/>
      <c r="C677" s="454"/>
      <c r="D677" s="455"/>
      <c r="E677" s="455"/>
      <c r="F677" s="455"/>
      <c r="G677" s="455"/>
      <c r="H677" s="455"/>
      <c r="I677" s="455"/>
      <c r="J677" s="455"/>
      <c r="K677" s="455"/>
      <c r="L677" s="455"/>
      <c r="M677" s="455"/>
      <c r="N677" s="455"/>
      <c r="O677" s="455"/>
      <c r="P677" s="455"/>
      <c r="Q677" s="455"/>
      <c r="R677" s="455"/>
      <c r="S677" s="455"/>
      <c r="T677" s="455"/>
      <c r="U677" s="455"/>
      <c r="V677" s="455"/>
      <c r="W677" s="455"/>
      <c r="X677" s="455"/>
      <c r="Y677" s="455"/>
      <c r="Z677" s="455"/>
      <c r="AA677" s="455"/>
      <c r="AB677" s="456"/>
      <c r="AC677" s="545"/>
      <c r="AD677" s="546"/>
      <c r="AE677" s="547"/>
    </row>
    <row r="678" spans="1:31" s="77" customFormat="1" ht="22.5" customHeight="1">
      <c r="A678" s="88"/>
      <c r="B678" s="449" t="s">
        <v>297</v>
      </c>
      <c r="C678" s="451" t="s">
        <v>551</v>
      </c>
      <c r="D678" s="452"/>
      <c r="E678" s="452"/>
      <c r="F678" s="452"/>
      <c r="G678" s="452"/>
      <c r="H678" s="452"/>
      <c r="I678" s="452"/>
      <c r="J678" s="452"/>
      <c r="K678" s="452"/>
      <c r="L678" s="452"/>
      <c r="M678" s="452"/>
      <c r="N678" s="452"/>
      <c r="O678" s="452"/>
      <c r="P678" s="452"/>
      <c r="Q678" s="452"/>
      <c r="R678" s="452"/>
      <c r="S678" s="452"/>
      <c r="T678" s="452"/>
      <c r="U678" s="452"/>
      <c r="V678" s="452"/>
      <c r="W678" s="452"/>
      <c r="X678" s="452"/>
      <c r="Y678" s="452"/>
      <c r="Z678" s="452"/>
      <c r="AA678" s="452"/>
      <c r="AB678" s="453"/>
      <c r="AC678" s="542"/>
      <c r="AD678" s="543"/>
      <c r="AE678" s="544"/>
    </row>
    <row r="679" spans="1:31" s="77" customFormat="1" ht="14.25">
      <c r="A679" s="88"/>
      <c r="B679" s="450"/>
      <c r="C679" s="454"/>
      <c r="D679" s="455"/>
      <c r="E679" s="455"/>
      <c r="F679" s="455"/>
      <c r="G679" s="455"/>
      <c r="H679" s="455"/>
      <c r="I679" s="455"/>
      <c r="J679" s="455"/>
      <c r="K679" s="455"/>
      <c r="L679" s="455"/>
      <c r="M679" s="455"/>
      <c r="N679" s="455"/>
      <c r="O679" s="455"/>
      <c r="P679" s="455"/>
      <c r="Q679" s="455"/>
      <c r="R679" s="455"/>
      <c r="S679" s="455"/>
      <c r="T679" s="455"/>
      <c r="U679" s="455"/>
      <c r="V679" s="455"/>
      <c r="W679" s="455"/>
      <c r="X679" s="455"/>
      <c r="Y679" s="455"/>
      <c r="Z679" s="455"/>
      <c r="AA679" s="455"/>
      <c r="AB679" s="456"/>
      <c r="AC679" s="545"/>
      <c r="AD679" s="546"/>
      <c r="AE679" s="547"/>
    </row>
    <row r="680" spans="1:31" s="77" customFormat="1" ht="22.5" customHeight="1">
      <c r="A680" s="88"/>
      <c r="B680" s="463" t="s">
        <v>298</v>
      </c>
      <c r="C680" s="451" t="s">
        <v>550</v>
      </c>
      <c r="D680" s="452"/>
      <c r="E680" s="452"/>
      <c r="F680" s="452"/>
      <c r="G680" s="452"/>
      <c r="H680" s="452"/>
      <c r="I680" s="452"/>
      <c r="J680" s="452"/>
      <c r="K680" s="452"/>
      <c r="L680" s="452"/>
      <c r="M680" s="452"/>
      <c r="N680" s="452"/>
      <c r="O680" s="452"/>
      <c r="P680" s="452"/>
      <c r="Q680" s="452"/>
      <c r="R680" s="452"/>
      <c r="S680" s="452"/>
      <c r="T680" s="452"/>
      <c r="U680" s="452"/>
      <c r="V680" s="452"/>
      <c r="W680" s="452"/>
      <c r="X680" s="452"/>
      <c r="Y680" s="452"/>
      <c r="Z680" s="452"/>
      <c r="AA680" s="452"/>
      <c r="AB680" s="453"/>
      <c r="AC680" s="580"/>
      <c r="AD680" s="581"/>
      <c r="AE680" s="582"/>
    </row>
    <row r="681" spans="1:31" s="77" customFormat="1" ht="22.5" customHeight="1">
      <c r="A681" s="88"/>
      <c r="B681" s="495"/>
      <c r="C681" s="454"/>
      <c r="D681" s="455"/>
      <c r="E681" s="455"/>
      <c r="F681" s="455"/>
      <c r="G681" s="455"/>
      <c r="H681" s="455"/>
      <c r="I681" s="455"/>
      <c r="J681" s="455"/>
      <c r="K681" s="455"/>
      <c r="L681" s="455"/>
      <c r="M681" s="455"/>
      <c r="N681" s="455"/>
      <c r="O681" s="455"/>
      <c r="P681" s="455"/>
      <c r="Q681" s="455"/>
      <c r="R681" s="455"/>
      <c r="S681" s="455"/>
      <c r="T681" s="455"/>
      <c r="U681" s="455"/>
      <c r="V681" s="455"/>
      <c r="W681" s="455"/>
      <c r="X681" s="455"/>
      <c r="Y681" s="455"/>
      <c r="Z681" s="455"/>
      <c r="AA681" s="455"/>
      <c r="AB681" s="456"/>
      <c r="AC681" s="583"/>
      <c r="AD681" s="584"/>
      <c r="AE681" s="585"/>
    </row>
    <row r="682" spans="1:31" s="77" customFormat="1" ht="60" customHeight="1">
      <c r="A682" s="88"/>
      <c r="B682" s="525" t="s">
        <v>496</v>
      </c>
      <c r="C682" s="451" t="s">
        <v>621</v>
      </c>
      <c r="D682" s="452"/>
      <c r="E682" s="452"/>
      <c r="F682" s="452"/>
      <c r="G682" s="452"/>
      <c r="H682" s="452"/>
      <c r="I682" s="452"/>
      <c r="J682" s="452"/>
      <c r="K682" s="452"/>
      <c r="L682" s="452"/>
      <c r="M682" s="452"/>
      <c r="N682" s="452"/>
      <c r="O682" s="452"/>
      <c r="P682" s="452"/>
      <c r="Q682" s="452"/>
      <c r="R682" s="452"/>
      <c r="S682" s="452"/>
      <c r="T682" s="452"/>
      <c r="U682" s="452"/>
      <c r="V682" s="452"/>
      <c r="W682" s="452"/>
      <c r="X682" s="452"/>
      <c r="Y682" s="452"/>
      <c r="Z682" s="452"/>
      <c r="AA682" s="452"/>
      <c r="AB682" s="453"/>
      <c r="AC682" s="457"/>
      <c r="AD682" s="458"/>
      <c r="AE682" s="459"/>
    </row>
    <row r="683" spans="1:31" s="77" customFormat="1" ht="60" customHeight="1">
      <c r="A683" s="88"/>
      <c r="B683" s="526"/>
      <c r="C683" s="454"/>
      <c r="D683" s="455"/>
      <c r="E683" s="455"/>
      <c r="F683" s="455"/>
      <c r="G683" s="455"/>
      <c r="H683" s="455"/>
      <c r="I683" s="455"/>
      <c r="J683" s="455"/>
      <c r="K683" s="455"/>
      <c r="L683" s="455"/>
      <c r="M683" s="455"/>
      <c r="N683" s="455"/>
      <c r="O683" s="455"/>
      <c r="P683" s="455"/>
      <c r="Q683" s="455"/>
      <c r="R683" s="455"/>
      <c r="S683" s="455"/>
      <c r="T683" s="455"/>
      <c r="U683" s="455"/>
      <c r="V683" s="455"/>
      <c r="W683" s="455"/>
      <c r="X683" s="455"/>
      <c r="Y683" s="455"/>
      <c r="Z683" s="455"/>
      <c r="AA683" s="455"/>
      <c r="AB683" s="456"/>
      <c r="AC683" s="460"/>
      <c r="AD683" s="461"/>
      <c r="AE683" s="462"/>
    </row>
    <row r="684" spans="1:31" s="77" customFormat="1" ht="45" customHeight="1">
      <c r="A684" s="88"/>
      <c r="B684" s="449" t="s">
        <v>293</v>
      </c>
      <c r="C684" s="451" t="s">
        <v>553</v>
      </c>
      <c r="D684" s="452"/>
      <c r="E684" s="452"/>
      <c r="F684" s="452"/>
      <c r="G684" s="452"/>
      <c r="H684" s="452"/>
      <c r="I684" s="452"/>
      <c r="J684" s="452"/>
      <c r="K684" s="452"/>
      <c r="L684" s="452"/>
      <c r="M684" s="452"/>
      <c r="N684" s="452"/>
      <c r="O684" s="452"/>
      <c r="P684" s="452"/>
      <c r="Q684" s="452"/>
      <c r="R684" s="452"/>
      <c r="S684" s="452"/>
      <c r="T684" s="452"/>
      <c r="U684" s="452"/>
      <c r="V684" s="452"/>
      <c r="W684" s="452"/>
      <c r="X684" s="452"/>
      <c r="Y684" s="452"/>
      <c r="Z684" s="452"/>
      <c r="AA684" s="452"/>
      <c r="AB684" s="453"/>
      <c r="AC684" s="542"/>
      <c r="AD684" s="543"/>
      <c r="AE684" s="544"/>
    </row>
    <row r="685" spans="1:31" s="77" customFormat="1" ht="45" customHeight="1">
      <c r="A685" s="88"/>
      <c r="B685" s="450"/>
      <c r="C685" s="454"/>
      <c r="D685" s="455"/>
      <c r="E685" s="455"/>
      <c r="F685" s="455"/>
      <c r="G685" s="455"/>
      <c r="H685" s="455"/>
      <c r="I685" s="455"/>
      <c r="J685" s="455"/>
      <c r="K685" s="455"/>
      <c r="L685" s="455"/>
      <c r="M685" s="455"/>
      <c r="N685" s="455"/>
      <c r="O685" s="455"/>
      <c r="P685" s="455"/>
      <c r="Q685" s="455"/>
      <c r="R685" s="455"/>
      <c r="S685" s="455"/>
      <c r="T685" s="455"/>
      <c r="U685" s="455"/>
      <c r="V685" s="455"/>
      <c r="W685" s="455"/>
      <c r="X685" s="455"/>
      <c r="Y685" s="455"/>
      <c r="Z685" s="455"/>
      <c r="AA685" s="455"/>
      <c r="AB685" s="456"/>
      <c r="AC685" s="545"/>
      <c r="AD685" s="546"/>
      <c r="AE685" s="547"/>
    </row>
    <row r="686" spans="1:31" s="77" customFormat="1" ht="18" customHeight="1">
      <c r="A686" s="88"/>
      <c r="B686" s="449" t="s">
        <v>304</v>
      </c>
      <c r="C686" s="451" t="s">
        <v>548</v>
      </c>
      <c r="D686" s="452"/>
      <c r="E686" s="452"/>
      <c r="F686" s="452"/>
      <c r="G686" s="452"/>
      <c r="H686" s="452"/>
      <c r="I686" s="452"/>
      <c r="J686" s="452"/>
      <c r="K686" s="452"/>
      <c r="L686" s="452"/>
      <c r="M686" s="452"/>
      <c r="N686" s="452"/>
      <c r="O686" s="452"/>
      <c r="P686" s="452"/>
      <c r="Q686" s="452"/>
      <c r="R686" s="452"/>
      <c r="S686" s="452"/>
      <c r="T686" s="452"/>
      <c r="U686" s="452"/>
      <c r="V686" s="452"/>
      <c r="W686" s="452"/>
      <c r="X686" s="452"/>
      <c r="Y686" s="452"/>
      <c r="Z686" s="452"/>
      <c r="AA686" s="452"/>
      <c r="AB686" s="453"/>
      <c r="AC686" s="542"/>
      <c r="AD686" s="543"/>
      <c r="AE686" s="544"/>
    </row>
    <row r="687" spans="1:31" s="77" customFormat="1" ht="18" customHeight="1">
      <c r="A687" s="88"/>
      <c r="B687" s="450"/>
      <c r="C687" s="454"/>
      <c r="D687" s="455"/>
      <c r="E687" s="455"/>
      <c r="F687" s="455"/>
      <c r="G687" s="455"/>
      <c r="H687" s="455"/>
      <c r="I687" s="455"/>
      <c r="J687" s="455"/>
      <c r="K687" s="455"/>
      <c r="L687" s="455"/>
      <c r="M687" s="455"/>
      <c r="N687" s="455"/>
      <c r="O687" s="455"/>
      <c r="P687" s="455"/>
      <c r="Q687" s="455"/>
      <c r="R687" s="455"/>
      <c r="S687" s="455"/>
      <c r="T687" s="455"/>
      <c r="U687" s="455"/>
      <c r="V687" s="455"/>
      <c r="W687" s="455"/>
      <c r="X687" s="455"/>
      <c r="Y687" s="455"/>
      <c r="Z687" s="455"/>
      <c r="AA687" s="455"/>
      <c r="AB687" s="456"/>
      <c r="AC687" s="545"/>
      <c r="AD687" s="546"/>
      <c r="AE687" s="547"/>
    </row>
    <row r="688" spans="1:31" s="77" customFormat="1" ht="30" customHeight="1">
      <c r="A688" s="88"/>
      <c r="B688" s="449" t="s">
        <v>498</v>
      </c>
      <c r="C688" s="451" t="s">
        <v>627</v>
      </c>
      <c r="D688" s="452"/>
      <c r="E688" s="452"/>
      <c r="F688" s="452"/>
      <c r="G688" s="452"/>
      <c r="H688" s="452"/>
      <c r="I688" s="452"/>
      <c r="J688" s="452"/>
      <c r="K688" s="452"/>
      <c r="L688" s="452"/>
      <c r="M688" s="452"/>
      <c r="N688" s="452"/>
      <c r="O688" s="452"/>
      <c r="P688" s="452"/>
      <c r="Q688" s="452"/>
      <c r="R688" s="452"/>
      <c r="S688" s="452"/>
      <c r="T688" s="452"/>
      <c r="U688" s="452"/>
      <c r="V688" s="452"/>
      <c r="W688" s="452"/>
      <c r="X688" s="452"/>
      <c r="Y688" s="452"/>
      <c r="Z688" s="452"/>
      <c r="AA688" s="452"/>
      <c r="AB688" s="453"/>
      <c r="AC688" s="542"/>
      <c r="AD688" s="543"/>
      <c r="AE688" s="544"/>
    </row>
    <row r="689" spans="1:31" s="77" customFormat="1" ht="30" customHeight="1">
      <c r="A689" s="88"/>
      <c r="B689" s="450"/>
      <c r="C689" s="454"/>
      <c r="D689" s="455"/>
      <c r="E689" s="455"/>
      <c r="F689" s="455"/>
      <c r="G689" s="455"/>
      <c r="H689" s="455"/>
      <c r="I689" s="455"/>
      <c r="J689" s="455"/>
      <c r="K689" s="455"/>
      <c r="L689" s="455"/>
      <c r="M689" s="455"/>
      <c r="N689" s="455"/>
      <c r="O689" s="455"/>
      <c r="P689" s="455"/>
      <c r="Q689" s="455"/>
      <c r="R689" s="455"/>
      <c r="S689" s="455"/>
      <c r="T689" s="455"/>
      <c r="U689" s="455"/>
      <c r="V689" s="455"/>
      <c r="W689" s="455"/>
      <c r="X689" s="455"/>
      <c r="Y689" s="455"/>
      <c r="Z689" s="455"/>
      <c r="AA689" s="455"/>
      <c r="AB689" s="456"/>
      <c r="AC689" s="545"/>
      <c r="AD689" s="546"/>
      <c r="AE689" s="547"/>
    </row>
    <row r="690" spans="1:31" s="77" customFormat="1" ht="97.5" customHeight="1">
      <c r="A690" s="88"/>
      <c r="B690" s="463" t="s">
        <v>307</v>
      </c>
      <c r="C690" s="451" t="s">
        <v>981</v>
      </c>
      <c r="D690" s="452"/>
      <c r="E690" s="452"/>
      <c r="F690" s="452"/>
      <c r="G690" s="452"/>
      <c r="H690" s="452"/>
      <c r="I690" s="452"/>
      <c r="J690" s="452"/>
      <c r="K690" s="452"/>
      <c r="L690" s="452"/>
      <c r="M690" s="452"/>
      <c r="N690" s="452"/>
      <c r="O690" s="452"/>
      <c r="P690" s="452"/>
      <c r="Q690" s="452"/>
      <c r="R690" s="452"/>
      <c r="S690" s="452"/>
      <c r="T690" s="452"/>
      <c r="U690" s="452"/>
      <c r="V690" s="452"/>
      <c r="W690" s="452"/>
      <c r="X690" s="452"/>
      <c r="Y690" s="452"/>
      <c r="Z690" s="452"/>
      <c r="AA690" s="452"/>
      <c r="AB690" s="453"/>
      <c r="AC690" s="580"/>
      <c r="AD690" s="581"/>
      <c r="AE690" s="582"/>
    </row>
    <row r="691" spans="1:31" s="77" customFormat="1" ht="97.5" customHeight="1">
      <c r="A691" s="88"/>
      <c r="B691" s="495"/>
      <c r="C691" s="454"/>
      <c r="D691" s="455"/>
      <c r="E691" s="455"/>
      <c r="F691" s="455"/>
      <c r="G691" s="455"/>
      <c r="H691" s="455"/>
      <c r="I691" s="455"/>
      <c r="J691" s="455"/>
      <c r="K691" s="455"/>
      <c r="L691" s="455"/>
      <c r="M691" s="455"/>
      <c r="N691" s="455"/>
      <c r="O691" s="455"/>
      <c r="P691" s="455"/>
      <c r="Q691" s="455"/>
      <c r="R691" s="455"/>
      <c r="S691" s="455"/>
      <c r="T691" s="455"/>
      <c r="U691" s="455"/>
      <c r="V691" s="455"/>
      <c r="W691" s="455"/>
      <c r="X691" s="455"/>
      <c r="Y691" s="455"/>
      <c r="Z691" s="455"/>
      <c r="AA691" s="455"/>
      <c r="AB691" s="456"/>
      <c r="AC691" s="583"/>
      <c r="AD691" s="584"/>
      <c r="AE691" s="585"/>
    </row>
    <row r="692" spans="1:31" s="77" customFormat="1" ht="52.5" customHeight="1">
      <c r="A692" s="88"/>
      <c r="B692" s="258" t="s">
        <v>308</v>
      </c>
      <c r="C692" s="451" t="s">
        <v>980</v>
      </c>
      <c r="D692" s="452"/>
      <c r="E692" s="452"/>
      <c r="F692" s="452"/>
      <c r="G692" s="452"/>
      <c r="H692" s="452"/>
      <c r="I692" s="452"/>
      <c r="J692" s="452"/>
      <c r="K692" s="452"/>
      <c r="L692" s="452"/>
      <c r="M692" s="452"/>
      <c r="N692" s="452"/>
      <c r="O692" s="452"/>
      <c r="P692" s="452"/>
      <c r="Q692" s="452"/>
      <c r="R692" s="452"/>
      <c r="S692" s="452"/>
      <c r="T692" s="452"/>
      <c r="U692" s="452"/>
      <c r="V692" s="452"/>
      <c r="W692" s="452"/>
      <c r="X692" s="452"/>
      <c r="Y692" s="452"/>
      <c r="Z692" s="452"/>
      <c r="AA692" s="452"/>
      <c r="AB692" s="453"/>
      <c r="AC692" s="542"/>
      <c r="AD692" s="543"/>
      <c r="AE692" s="544"/>
    </row>
    <row r="693" spans="1:31" s="77" customFormat="1" ht="18" customHeight="1">
      <c r="A693" s="88"/>
      <c r="B693" s="501" t="s">
        <v>309</v>
      </c>
      <c r="C693" s="451" t="s">
        <v>549</v>
      </c>
      <c r="D693" s="452"/>
      <c r="E693" s="452"/>
      <c r="F693" s="452"/>
      <c r="G693" s="452"/>
      <c r="H693" s="452"/>
      <c r="I693" s="452"/>
      <c r="J693" s="452"/>
      <c r="K693" s="452"/>
      <c r="L693" s="452"/>
      <c r="M693" s="452"/>
      <c r="N693" s="452"/>
      <c r="O693" s="452"/>
      <c r="P693" s="452"/>
      <c r="Q693" s="452"/>
      <c r="R693" s="452"/>
      <c r="S693" s="452"/>
      <c r="T693" s="452"/>
      <c r="U693" s="452"/>
      <c r="V693" s="452"/>
      <c r="W693" s="452"/>
      <c r="X693" s="452"/>
      <c r="Y693" s="452"/>
      <c r="Z693" s="452"/>
      <c r="AA693" s="452"/>
      <c r="AB693" s="453"/>
      <c r="AC693" s="542"/>
      <c r="AD693" s="543"/>
      <c r="AE693" s="544"/>
    </row>
    <row r="694" spans="1:31" s="77" customFormat="1" ht="18" customHeight="1">
      <c r="A694" s="88"/>
      <c r="B694" s="502"/>
      <c r="C694" s="454"/>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c r="AA694" s="455"/>
      <c r="AB694" s="456"/>
      <c r="AC694" s="545"/>
      <c r="AD694" s="546"/>
      <c r="AE694" s="547"/>
    </row>
    <row r="695" spans="1:31" s="77" customFormat="1" ht="11.25" customHeight="1">
      <c r="A695" s="88"/>
      <c r="B695" s="76"/>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150"/>
      <c r="AD695" s="150"/>
      <c r="AE695" s="150"/>
    </row>
    <row r="696" spans="1:31" s="63" customFormat="1" ht="19.5" customHeight="1">
      <c r="A696" s="27" t="s">
        <v>630</v>
      </c>
      <c r="C696" s="96"/>
      <c r="D696" s="96"/>
      <c r="E696" s="96"/>
      <c r="F696" s="96"/>
      <c r="G696" s="96"/>
      <c r="H696" s="96"/>
      <c r="I696" s="96"/>
      <c r="J696" s="96"/>
      <c r="L696" s="96"/>
      <c r="M696" s="96"/>
      <c r="N696" s="96"/>
      <c r="O696" s="96"/>
      <c r="P696" s="96"/>
      <c r="Q696" s="96"/>
      <c r="R696" s="96"/>
      <c r="S696" s="96"/>
      <c r="T696" s="96"/>
      <c r="U696" s="96"/>
      <c r="V696" s="96"/>
      <c r="W696" s="96"/>
      <c r="X696" s="96"/>
      <c r="Y696" s="96"/>
      <c r="Z696" s="96"/>
      <c r="AA696" s="96"/>
      <c r="AB696" s="96"/>
      <c r="AC696" s="78"/>
      <c r="AD696" s="78"/>
      <c r="AE696" s="78"/>
    </row>
    <row r="697" spans="1:31" s="77" customFormat="1" ht="37.5" customHeight="1">
      <c r="A697" s="88"/>
      <c r="B697" s="449" t="s">
        <v>294</v>
      </c>
      <c r="C697" s="451" t="s">
        <v>437</v>
      </c>
      <c r="D697" s="452"/>
      <c r="E697" s="452"/>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3"/>
      <c r="AC697" s="548"/>
      <c r="AD697" s="548"/>
      <c r="AE697" s="548"/>
    </row>
    <row r="698" spans="1:31" s="77" customFormat="1" ht="37.5" customHeight="1">
      <c r="A698" s="88"/>
      <c r="B698" s="450"/>
      <c r="C698" s="454"/>
      <c r="D698" s="455"/>
      <c r="E698" s="455"/>
      <c r="F698" s="455"/>
      <c r="G698" s="455"/>
      <c r="H698" s="455"/>
      <c r="I698" s="455"/>
      <c r="J698" s="455"/>
      <c r="K698" s="455"/>
      <c r="L698" s="455"/>
      <c r="M698" s="455"/>
      <c r="N698" s="455"/>
      <c r="O698" s="455"/>
      <c r="P698" s="455"/>
      <c r="Q698" s="455"/>
      <c r="R698" s="455"/>
      <c r="S698" s="455"/>
      <c r="T698" s="455"/>
      <c r="U698" s="455"/>
      <c r="V698" s="455"/>
      <c r="W698" s="455"/>
      <c r="X698" s="455"/>
      <c r="Y698" s="455"/>
      <c r="Z698" s="455"/>
      <c r="AA698" s="455"/>
      <c r="AB698" s="456"/>
      <c r="AC698" s="548"/>
      <c r="AD698" s="548"/>
      <c r="AE698" s="548"/>
    </row>
    <row r="699" spans="1:31" s="77" customFormat="1" ht="18" customHeight="1">
      <c r="A699" s="88"/>
      <c r="B699" s="449" t="s">
        <v>295</v>
      </c>
      <c r="C699" s="451" t="s">
        <v>435</v>
      </c>
      <c r="D699" s="452"/>
      <c r="E699" s="452"/>
      <c r="F699" s="452"/>
      <c r="G699" s="452"/>
      <c r="H699" s="452"/>
      <c r="I699" s="452"/>
      <c r="J699" s="452"/>
      <c r="K699" s="452"/>
      <c r="L699" s="452"/>
      <c r="M699" s="452"/>
      <c r="N699" s="452"/>
      <c r="O699" s="452"/>
      <c r="P699" s="452"/>
      <c r="Q699" s="452"/>
      <c r="R699" s="452"/>
      <c r="S699" s="452"/>
      <c r="T699" s="452"/>
      <c r="U699" s="452"/>
      <c r="V699" s="452"/>
      <c r="W699" s="452"/>
      <c r="X699" s="452"/>
      <c r="Y699" s="452"/>
      <c r="Z699" s="452"/>
      <c r="AA699" s="452"/>
      <c r="AB699" s="453"/>
      <c r="AC699" s="548"/>
      <c r="AD699" s="548"/>
      <c r="AE699" s="548"/>
    </row>
    <row r="700" spans="1:31" s="77" customFormat="1" ht="18" customHeight="1">
      <c r="A700" s="88"/>
      <c r="B700" s="450"/>
      <c r="C700" s="454"/>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6"/>
      <c r="AC700" s="548"/>
      <c r="AD700" s="548"/>
      <c r="AE700" s="548"/>
    </row>
    <row r="701" spans="1:31" s="77" customFormat="1" ht="22.5" customHeight="1">
      <c r="A701" s="88"/>
      <c r="B701" s="449" t="s">
        <v>296</v>
      </c>
      <c r="C701" s="451" t="s">
        <v>436</v>
      </c>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3"/>
      <c r="AC701" s="548"/>
      <c r="AD701" s="548"/>
      <c r="AE701" s="548"/>
    </row>
    <row r="702" spans="1:31" s="77" customFormat="1" ht="22.5" customHeight="1">
      <c r="A702" s="88"/>
      <c r="B702" s="450"/>
      <c r="C702" s="454"/>
      <c r="D702" s="455"/>
      <c r="E702" s="455"/>
      <c r="F702" s="455"/>
      <c r="G702" s="455"/>
      <c r="H702" s="455"/>
      <c r="I702" s="455"/>
      <c r="J702" s="455"/>
      <c r="K702" s="455"/>
      <c r="L702" s="455"/>
      <c r="M702" s="455"/>
      <c r="N702" s="455"/>
      <c r="O702" s="455"/>
      <c r="P702" s="455"/>
      <c r="Q702" s="455"/>
      <c r="R702" s="455"/>
      <c r="S702" s="455"/>
      <c r="T702" s="455"/>
      <c r="U702" s="455"/>
      <c r="V702" s="455"/>
      <c r="W702" s="455"/>
      <c r="X702" s="455"/>
      <c r="Y702" s="455"/>
      <c r="Z702" s="455"/>
      <c r="AA702" s="455"/>
      <c r="AB702" s="456"/>
      <c r="AC702" s="548"/>
      <c r="AD702" s="548"/>
      <c r="AE702" s="548"/>
    </row>
    <row r="703" spans="1:31" s="77" customFormat="1" ht="22.5" customHeight="1">
      <c r="A703" s="88"/>
      <c r="B703" s="449" t="s">
        <v>297</v>
      </c>
      <c r="C703" s="451" t="s">
        <v>554</v>
      </c>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3"/>
      <c r="AC703" s="548"/>
      <c r="AD703" s="548"/>
      <c r="AE703" s="548"/>
    </row>
    <row r="704" spans="1:31" s="77" customFormat="1" ht="22.5" customHeight="1">
      <c r="A704" s="88"/>
      <c r="B704" s="450"/>
      <c r="C704" s="454"/>
      <c r="D704" s="455"/>
      <c r="E704" s="455"/>
      <c r="F704" s="455"/>
      <c r="G704" s="455"/>
      <c r="H704" s="455"/>
      <c r="I704" s="455"/>
      <c r="J704" s="455"/>
      <c r="K704" s="455"/>
      <c r="L704" s="455"/>
      <c r="M704" s="455"/>
      <c r="N704" s="455"/>
      <c r="O704" s="455"/>
      <c r="P704" s="455"/>
      <c r="Q704" s="455"/>
      <c r="R704" s="455"/>
      <c r="S704" s="455"/>
      <c r="T704" s="455"/>
      <c r="U704" s="455"/>
      <c r="V704" s="455"/>
      <c r="W704" s="455"/>
      <c r="X704" s="455"/>
      <c r="Y704" s="455"/>
      <c r="Z704" s="455"/>
      <c r="AA704" s="455"/>
      <c r="AB704" s="456"/>
      <c r="AC704" s="548"/>
      <c r="AD704" s="548"/>
      <c r="AE704" s="548"/>
    </row>
    <row r="705" spans="1:58" s="77" customFormat="1" ht="22.5" customHeight="1">
      <c r="A705" s="88"/>
      <c r="B705" s="449" t="s">
        <v>298</v>
      </c>
      <c r="C705" s="451" t="s">
        <v>438</v>
      </c>
      <c r="D705" s="452"/>
      <c r="E705" s="452"/>
      <c r="F705" s="452"/>
      <c r="G705" s="452"/>
      <c r="H705" s="452"/>
      <c r="I705" s="452"/>
      <c r="J705" s="452"/>
      <c r="K705" s="452"/>
      <c r="L705" s="452"/>
      <c r="M705" s="452"/>
      <c r="N705" s="452"/>
      <c r="O705" s="452"/>
      <c r="P705" s="452"/>
      <c r="Q705" s="452"/>
      <c r="R705" s="452"/>
      <c r="S705" s="452"/>
      <c r="T705" s="452"/>
      <c r="U705" s="452"/>
      <c r="V705" s="452"/>
      <c r="W705" s="452"/>
      <c r="X705" s="452"/>
      <c r="Y705" s="452"/>
      <c r="Z705" s="452"/>
      <c r="AA705" s="452"/>
      <c r="AB705" s="453"/>
      <c r="AC705" s="548"/>
      <c r="AD705" s="548"/>
      <c r="AE705" s="548"/>
    </row>
    <row r="706" spans="1:58" s="77" customFormat="1" ht="22.5" customHeight="1">
      <c r="A706" s="88"/>
      <c r="B706" s="450"/>
      <c r="C706" s="454"/>
      <c r="D706" s="455"/>
      <c r="E706" s="455"/>
      <c r="F706" s="455"/>
      <c r="G706" s="455"/>
      <c r="H706" s="455"/>
      <c r="I706" s="455"/>
      <c r="J706" s="455"/>
      <c r="K706" s="455"/>
      <c r="L706" s="455"/>
      <c r="M706" s="455"/>
      <c r="N706" s="455"/>
      <c r="O706" s="455"/>
      <c r="P706" s="455"/>
      <c r="Q706" s="455"/>
      <c r="R706" s="455"/>
      <c r="S706" s="455"/>
      <c r="T706" s="455"/>
      <c r="U706" s="455"/>
      <c r="V706" s="455"/>
      <c r="W706" s="455"/>
      <c r="X706" s="455"/>
      <c r="Y706" s="455"/>
      <c r="Z706" s="455"/>
      <c r="AA706" s="455"/>
      <c r="AB706" s="456"/>
      <c r="AC706" s="548"/>
      <c r="AD706" s="548"/>
      <c r="AE706" s="548"/>
    </row>
    <row r="707" spans="1:58" s="77" customFormat="1" ht="15" customHeight="1">
      <c r="A707" s="88"/>
      <c r="B707" s="449" t="s">
        <v>292</v>
      </c>
      <c r="C707" s="451" t="s">
        <v>439</v>
      </c>
      <c r="D707" s="452"/>
      <c r="E707" s="452"/>
      <c r="F707" s="452"/>
      <c r="G707" s="452"/>
      <c r="H707" s="452"/>
      <c r="I707" s="452"/>
      <c r="J707" s="452"/>
      <c r="K707" s="452"/>
      <c r="L707" s="452"/>
      <c r="M707" s="452"/>
      <c r="N707" s="452"/>
      <c r="O707" s="452"/>
      <c r="P707" s="452"/>
      <c r="Q707" s="452"/>
      <c r="R707" s="452"/>
      <c r="S707" s="452"/>
      <c r="T707" s="452"/>
      <c r="U707" s="452"/>
      <c r="V707" s="452"/>
      <c r="W707" s="452"/>
      <c r="X707" s="452"/>
      <c r="Y707" s="452"/>
      <c r="Z707" s="452"/>
      <c r="AA707" s="452"/>
      <c r="AB707" s="453"/>
      <c r="AC707" s="548"/>
      <c r="AD707" s="548"/>
      <c r="AE707" s="548"/>
    </row>
    <row r="708" spans="1:58" s="77" customFormat="1" ht="15" customHeight="1">
      <c r="A708" s="88"/>
      <c r="B708" s="450"/>
      <c r="C708" s="454"/>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6"/>
      <c r="AC708" s="548"/>
      <c r="AD708" s="548"/>
      <c r="AE708" s="548"/>
    </row>
    <row r="709" spans="1:58" s="77" customFormat="1" ht="12" customHeight="1">
      <c r="B709" s="76"/>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41"/>
      <c r="AD709" s="141"/>
      <c r="AE709" s="141"/>
    </row>
    <row r="710" spans="1:58" s="77" customFormat="1" ht="19.5" customHeight="1">
      <c r="A710" s="27" t="s">
        <v>865</v>
      </c>
      <c r="B710" s="20"/>
      <c r="C710" s="21"/>
      <c r="D710" s="21"/>
      <c r="E710" s="21"/>
      <c r="F710" s="21"/>
      <c r="G710" s="21"/>
      <c r="H710" s="21"/>
      <c r="I710" s="44"/>
      <c r="J710" s="44"/>
      <c r="K710" s="44"/>
      <c r="L710" s="44"/>
      <c r="M710" s="44"/>
      <c r="N710" s="44"/>
      <c r="O710" s="44"/>
      <c r="P710" s="44"/>
      <c r="Q710" s="44"/>
      <c r="R710" s="44"/>
      <c r="S710" s="44"/>
      <c r="T710" s="44"/>
      <c r="U710" s="44"/>
      <c r="V710" s="44"/>
      <c r="W710" s="44"/>
      <c r="X710" s="44"/>
      <c r="Y710" s="44"/>
      <c r="Z710" s="44"/>
      <c r="AA710" s="44"/>
      <c r="AB710" s="44"/>
      <c r="AC710" s="203"/>
      <c r="AD710" s="203"/>
      <c r="AE710" s="20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row>
    <row r="711" spans="1:58" s="77" customFormat="1" ht="18" customHeight="1">
      <c r="A711" s="27"/>
      <c r="B711" s="449" t="s">
        <v>294</v>
      </c>
      <c r="C711" s="511" t="s">
        <v>428</v>
      </c>
      <c r="D711" s="511"/>
      <c r="E711" s="511"/>
      <c r="F711" s="511"/>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79"/>
      <c r="AD711" s="579"/>
      <c r="AE711" s="579"/>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row>
    <row r="712" spans="1:58" s="77" customFormat="1" ht="18" customHeight="1">
      <c r="A712" s="27"/>
      <c r="B712" s="450"/>
      <c r="C712" s="511"/>
      <c r="D712" s="511"/>
      <c r="E712" s="511"/>
      <c r="F712" s="511"/>
      <c r="G712" s="511"/>
      <c r="H712" s="511"/>
      <c r="I712" s="511"/>
      <c r="J712" s="511"/>
      <c r="K712" s="511"/>
      <c r="L712" s="511"/>
      <c r="M712" s="511"/>
      <c r="N712" s="511"/>
      <c r="O712" s="511"/>
      <c r="P712" s="511"/>
      <c r="Q712" s="511"/>
      <c r="R712" s="511"/>
      <c r="S712" s="511"/>
      <c r="T712" s="511"/>
      <c r="U712" s="511"/>
      <c r="V712" s="511"/>
      <c r="W712" s="511"/>
      <c r="X712" s="511"/>
      <c r="Y712" s="511"/>
      <c r="Z712" s="511"/>
      <c r="AA712" s="511"/>
      <c r="AB712" s="511"/>
      <c r="AC712" s="579"/>
      <c r="AD712" s="579"/>
      <c r="AE712" s="579"/>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row>
    <row r="713" spans="1:58" s="77" customFormat="1" ht="15" customHeight="1">
      <c r="A713" s="27"/>
      <c r="B713" s="449" t="s">
        <v>295</v>
      </c>
      <c r="C713" s="511" t="s">
        <v>878</v>
      </c>
      <c r="D713" s="511"/>
      <c r="E713" s="511"/>
      <c r="F713" s="511"/>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79"/>
      <c r="AD713" s="579"/>
      <c r="AE713" s="579"/>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row>
    <row r="714" spans="1:58" s="77" customFormat="1" ht="15" customHeight="1">
      <c r="A714" s="27"/>
      <c r="B714" s="450"/>
      <c r="C714" s="511"/>
      <c r="D714" s="511"/>
      <c r="E714" s="511"/>
      <c r="F714" s="511"/>
      <c r="G714" s="511"/>
      <c r="H714" s="511"/>
      <c r="I714" s="511"/>
      <c r="J714" s="511"/>
      <c r="K714" s="511"/>
      <c r="L714" s="511"/>
      <c r="M714" s="511"/>
      <c r="N714" s="511"/>
      <c r="O714" s="511"/>
      <c r="P714" s="511"/>
      <c r="Q714" s="511"/>
      <c r="R714" s="511"/>
      <c r="S714" s="511"/>
      <c r="T714" s="511"/>
      <c r="U714" s="511"/>
      <c r="V714" s="511"/>
      <c r="W714" s="511"/>
      <c r="X714" s="511"/>
      <c r="Y714" s="511"/>
      <c r="Z714" s="511"/>
      <c r="AA714" s="511"/>
      <c r="AB714" s="511"/>
      <c r="AC714" s="579"/>
      <c r="AD714" s="579"/>
      <c r="AE714" s="579"/>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row>
    <row r="715" spans="1:58" s="77" customFormat="1" ht="18" customHeight="1">
      <c r="A715" s="27"/>
      <c r="B715" s="449" t="s">
        <v>296</v>
      </c>
      <c r="C715" s="511" t="s">
        <v>440</v>
      </c>
      <c r="D715" s="511"/>
      <c r="E715" s="511"/>
      <c r="F715" s="511"/>
      <c r="G715" s="511"/>
      <c r="H715" s="511"/>
      <c r="I715" s="511"/>
      <c r="J715" s="511"/>
      <c r="K715" s="511"/>
      <c r="L715" s="511"/>
      <c r="M715" s="511"/>
      <c r="N715" s="511"/>
      <c r="O715" s="511"/>
      <c r="P715" s="511"/>
      <c r="Q715" s="511"/>
      <c r="R715" s="511"/>
      <c r="S715" s="511"/>
      <c r="T715" s="511"/>
      <c r="U715" s="511"/>
      <c r="V715" s="511"/>
      <c r="W715" s="511"/>
      <c r="X715" s="511"/>
      <c r="Y715" s="511"/>
      <c r="Z715" s="511"/>
      <c r="AA715" s="511"/>
      <c r="AB715" s="511"/>
      <c r="AC715" s="579"/>
      <c r="AD715" s="579"/>
      <c r="AE715" s="579"/>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row>
    <row r="716" spans="1:58" s="77" customFormat="1" ht="18" customHeight="1">
      <c r="A716" s="27"/>
      <c r="B716" s="450"/>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79"/>
      <c r="AD716" s="579"/>
      <c r="AE716" s="579"/>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row>
    <row r="717" spans="1:58" s="77" customFormat="1" ht="22.5" customHeight="1">
      <c r="A717" s="27"/>
      <c r="B717" s="449" t="s">
        <v>297</v>
      </c>
      <c r="C717" s="511" t="s">
        <v>966</v>
      </c>
      <c r="D717" s="511"/>
      <c r="E717" s="511"/>
      <c r="F717" s="511"/>
      <c r="G717" s="511"/>
      <c r="H717" s="511"/>
      <c r="I717" s="511"/>
      <c r="J717" s="511"/>
      <c r="K717" s="511"/>
      <c r="L717" s="511"/>
      <c r="M717" s="511"/>
      <c r="N717" s="511"/>
      <c r="O717" s="511"/>
      <c r="P717" s="511"/>
      <c r="Q717" s="511"/>
      <c r="R717" s="511"/>
      <c r="S717" s="511"/>
      <c r="T717" s="511"/>
      <c r="U717" s="511"/>
      <c r="V717" s="511"/>
      <c r="W717" s="511"/>
      <c r="X717" s="511"/>
      <c r="Y717" s="511"/>
      <c r="Z717" s="511"/>
      <c r="AA717" s="511"/>
      <c r="AB717" s="511"/>
      <c r="AC717" s="579"/>
      <c r="AD717" s="579"/>
      <c r="AE717" s="579"/>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row>
    <row r="718" spans="1:58" s="77" customFormat="1" ht="27.75" customHeight="1">
      <c r="A718" s="27"/>
      <c r="B718" s="450"/>
      <c r="C718" s="511"/>
      <c r="D718" s="511"/>
      <c r="E718" s="511"/>
      <c r="F718" s="511"/>
      <c r="G718" s="511"/>
      <c r="H718" s="511"/>
      <c r="I718" s="511"/>
      <c r="J718" s="511"/>
      <c r="K718" s="511"/>
      <c r="L718" s="511"/>
      <c r="M718" s="511"/>
      <c r="N718" s="511"/>
      <c r="O718" s="511"/>
      <c r="P718" s="511"/>
      <c r="Q718" s="511"/>
      <c r="R718" s="511"/>
      <c r="S718" s="511"/>
      <c r="T718" s="511"/>
      <c r="U718" s="511"/>
      <c r="V718" s="511"/>
      <c r="W718" s="511"/>
      <c r="X718" s="511"/>
      <c r="Y718" s="511"/>
      <c r="Z718" s="511"/>
      <c r="AA718" s="511"/>
      <c r="AB718" s="511"/>
      <c r="AC718" s="579"/>
      <c r="AD718" s="579"/>
      <c r="AE718" s="579"/>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row>
    <row r="719" spans="1:58" s="77" customFormat="1" ht="22.5" customHeight="1">
      <c r="A719" s="27"/>
      <c r="B719" s="449" t="s">
        <v>298</v>
      </c>
      <c r="C719" s="511" t="s">
        <v>967</v>
      </c>
      <c r="D719" s="511"/>
      <c r="E719" s="511"/>
      <c r="F719" s="511"/>
      <c r="G719" s="511"/>
      <c r="H719" s="511"/>
      <c r="I719" s="511"/>
      <c r="J719" s="511"/>
      <c r="K719" s="511"/>
      <c r="L719" s="511"/>
      <c r="M719" s="511"/>
      <c r="N719" s="511"/>
      <c r="O719" s="511"/>
      <c r="P719" s="511"/>
      <c r="Q719" s="511"/>
      <c r="R719" s="511"/>
      <c r="S719" s="511"/>
      <c r="T719" s="511"/>
      <c r="U719" s="511"/>
      <c r="V719" s="511"/>
      <c r="W719" s="511"/>
      <c r="X719" s="511"/>
      <c r="Y719" s="511"/>
      <c r="Z719" s="511"/>
      <c r="AA719" s="511"/>
      <c r="AB719" s="511"/>
      <c r="AC719" s="579"/>
      <c r="AD719" s="579"/>
      <c r="AE719" s="579"/>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row>
    <row r="720" spans="1:58" s="77" customFormat="1" ht="30" customHeight="1">
      <c r="A720" s="27"/>
      <c r="B720" s="450"/>
      <c r="C720" s="511"/>
      <c r="D720" s="511"/>
      <c r="E720" s="511"/>
      <c r="F720" s="511"/>
      <c r="G720" s="511"/>
      <c r="H720" s="511"/>
      <c r="I720" s="511"/>
      <c r="J720" s="511"/>
      <c r="K720" s="511"/>
      <c r="L720" s="511"/>
      <c r="M720" s="511"/>
      <c r="N720" s="511"/>
      <c r="O720" s="511"/>
      <c r="P720" s="511"/>
      <c r="Q720" s="511"/>
      <c r="R720" s="511"/>
      <c r="S720" s="511"/>
      <c r="T720" s="511"/>
      <c r="U720" s="511"/>
      <c r="V720" s="511"/>
      <c r="W720" s="511"/>
      <c r="X720" s="511"/>
      <c r="Y720" s="511"/>
      <c r="Z720" s="511"/>
      <c r="AA720" s="511"/>
      <c r="AB720" s="511"/>
      <c r="AC720" s="579"/>
      <c r="AD720" s="579"/>
      <c r="AE720" s="579"/>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row>
    <row r="721" spans="1:58" s="77" customFormat="1" ht="15" customHeight="1">
      <c r="A721" s="27"/>
      <c r="B721" s="449" t="s">
        <v>292</v>
      </c>
      <c r="C721" s="511" t="s">
        <v>441</v>
      </c>
      <c r="D721" s="511"/>
      <c r="E721" s="511"/>
      <c r="F721" s="511"/>
      <c r="G721" s="511"/>
      <c r="H721" s="511"/>
      <c r="I721" s="511"/>
      <c r="J721" s="511"/>
      <c r="K721" s="511"/>
      <c r="L721" s="511"/>
      <c r="M721" s="511"/>
      <c r="N721" s="511"/>
      <c r="O721" s="511"/>
      <c r="P721" s="511"/>
      <c r="Q721" s="511"/>
      <c r="R721" s="511"/>
      <c r="S721" s="511"/>
      <c r="T721" s="511"/>
      <c r="U721" s="511"/>
      <c r="V721" s="511"/>
      <c r="W721" s="511"/>
      <c r="X721" s="511"/>
      <c r="Y721" s="511"/>
      <c r="Z721" s="511"/>
      <c r="AA721" s="511"/>
      <c r="AB721" s="511"/>
      <c r="AC721" s="579"/>
      <c r="AD721" s="579"/>
      <c r="AE721" s="579"/>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row>
    <row r="722" spans="1:58" s="77" customFormat="1" ht="15" customHeight="1">
      <c r="A722" s="27"/>
      <c r="B722" s="450"/>
      <c r="C722" s="511"/>
      <c r="D722" s="511"/>
      <c r="E722" s="511"/>
      <c r="F722" s="511"/>
      <c r="G722" s="511"/>
      <c r="H722" s="511"/>
      <c r="I722" s="511"/>
      <c r="J722" s="511"/>
      <c r="K722" s="511"/>
      <c r="L722" s="511"/>
      <c r="M722" s="511"/>
      <c r="N722" s="511"/>
      <c r="O722" s="511"/>
      <c r="P722" s="511"/>
      <c r="Q722" s="511"/>
      <c r="R722" s="511"/>
      <c r="S722" s="511"/>
      <c r="T722" s="511"/>
      <c r="U722" s="511"/>
      <c r="V722" s="511"/>
      <c r="W722" s="511"/>
      <c r="X722" s="511"/>
      <c r="Y722" s="511"/>
      <c r="Z722" s="511"/>
      <c r="AA722" s="511"/>
      <c r="AB722" s="511"/>
      <c r="AC722" s="579"/>
      <c r="AD722" s="579"/>
      <c r="AE722" s="579"/>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row>
    <row r="723" spans="1:58" s="77" customFormat="1" ht="12" customHeight="1">
      <c r="A723" s="27"/>
      <c r="B723" s="20"/>
      <c r="C723" s="21"/>
      <c r="D723" s="21"/>
      <c r="E723" s="21"/>
      <c r="F723" s="21"/>
      <c r="G723" s="21"/>
      <c r="H723" s="21"/>
      <c r="I723" s="44"/>
      <c r="J723" s="44"/>
      <c r="K723" s="44"/>
      <c r="L723" s="44"/>
      <c r="M723" s="44"/>
      <c r="N723" s="44"/>
      <c r="O723" s="44"/>
      <c r="P723" s="44"/>
      <c r="Q723" s="44"/>
      <c r="R723" s="44"/>
      <c r="S723" s="44"/>
      <c r="T723" s="44"/>
      <c r="U723" s="44"/>
      <c r="V723" s="44"/>
      <c r="W723" s="44"/>
      <c r="X723" s="44"/>
      <c r="Y723" s="44"/>
      <c r="Z723" s="44"/>
      <c r="AA723" s="44"/>
      <c r="AB723" s="44"/>
      <c r="AC723" s="203"/>
      <c r="AD723" s="203"/>
      <c r="AE723" s="20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row>
    <row r="724" spans="1:58" s="77" customFormat="1" ht="19.5" customHeight="1">
      <c r="A724" s="27" t="s">
        <v>631</v>
      </c>
      <c r="B724" s="20"/>
      <c r="C724" s="21"/>
      <c r="D724" s="21"/>
      <c r="E724" s="21"/>
      <c r="F724" s="21"/>
      <c r="G724" s="21"/>
      <c r="H724" s="21"/>
      <c r="I724" s="21"/>
      <c r="J724" s="22"/>
      <c r="K724" s="22"/>
      <c r="L724" s="22"/>
      <c r="M724" s="22"/>
      <c r="N724" s="22"/>
      <c r="O724" s="22"/>
      <c r="P724" s="22"/>
      <c r="Q724" s="22"/>
      <c r="R724" s="22"/>
      <c r="S724" s="22"/>
      <c r="T724" s="22"/>
      <c r="U724" s="22"/>
      <c r="V724" s="22"/>
      <c r="W724" s="22"/>
      <c r="X724" s="22"/>
      <c r="Y724" s="22"/>
      <c r="Z724" s="22"/>
      <c r="AA724" s="22"/>
      <c r="AB724" s="22"/>
      <c r="AC724" s="36"/>
      <c r="AD724" s="36"/>
      <c r="AE724" s="36"/>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row>
    <row r="725" spans="1:58" s="77" customFormat="1" ht="45" customHeight="1">
      <c r="A725" s="27"/>
      <c r="B725" s="549" t="s">
        <v>294</v>
      </c>
      <c r="C725" s="451" t="s">
        <v>879</v>
      </c>
      <c r="D725" s="452"/>
      <c r="E725" s="452"/>
      <c r="F725" s="452"/>
      <c r="G725" s="452"/>
      <c r="H725" s="452"/>
      <c r="I725" s="452"/>
      <c r="J725" s="452"/>
      <c r="K725" s="452"/>
      <c r="L725" s="452"/>
      <c r="M725" s="452"/>
      <c r="N725" s="452"/>
      <c r="O725" s="452"/>
      <c r="P725" s="452"/>
      <c r="Q725" s="452"/>
      <c r="R725" s="452"/>
      <c r="S725" s="452"/>
      <c r="T725" s="452"/>
      <c r="U725" s="452"/>
      <c r="V725" s="452"/>
      <c r="W725" s="452"/>
      <c r="X725" s="452"/>
      <c r="Y725" s="452"/>
      <c r="Z725" s="452"/>
      <c r="AA725" s="452"/>
      <c r="AB725" s="453"/>
      <c r="AC725" s="573"/>
      <c r="AD725" s="574"/>
      <c r="AE725" s="575"/>
      <c r="AG725" s="63"/>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63"/>
      <c r="BE725" s="63"/>
      <c r="BF725" s="63"/>
    </row>
    <row r="726" spans="1:58" s="77" customFormat="1" ht="18" customHeight="1">
      <c r="A726" s="27"/>
      <c r="B726" s="550"/>
      <c r="C726" s="529" t="s">
        <v>452</v>
      </c>
      <c r="D726" s="529"/>
      <c r="E726" s="529"/>
      <c r="F726" s="529"/>
      <c r="G726" s="529"/>
      <c r="H726" s="529"/>
      <c r="I726" s="529"/>
      <c r="J726" s="529"/>
      <c r="K726" s="529"/>
      <c r="L726" s="529"/>
      <c r="M726" s="529"/>
      <c r="N726" s="529"/>
      <c r="O726" s="529"/>
      <c r="P726" s="529"/>
      <c r="Q726" s="529"/>
      <c r="R726" s="529"/>
      <c r="S726" s="529"/>
      <c r="T726" s="529"/>
      <c r="U726" s="529"/>
      <c r="V726" s="529"/>
      <c r="W726" s="529"/>
      <c r="X726" s="529"/>
      <c r="Y726" s="529"/>
      <c r="Z726" s="529"/>
      <c r="AA726" s="529"/>
      <c r="AB726" s="529"/>
      <c r="AC726" s="736"/>
      <c r="AD726" s="737"/>
      <c r="AE726" s="738"/>
      <c r="AG726" s="63"/>
      <c r="AH726" s="155"/>
      <c r="AI726" s="112"/>
      <c r="AJ726" s="112"/>
      <c r="AK726" s="112"/>
      <c r="AL726" s="112"/>
      <c r="AM726" s="112"/>
      <c r="AN726" s="112"/>
      <c r="AO726" s="112"/>
      <c r="AP726" s="112"/>
      <c r="AQ726" s="112"/>
      <c r="AR726" s="112"/>
      <c r="AS726" s="112"/>
      <c r="AT726" s="112"/>
      <c r="AU726" s="112"/>
      <c r="AV726" s="112"/>
      <c r="AW726" s="112"/>
      <c r="AX726" s="112"/>
      <c r="AY726" s="112"/>
      <c r="AZ726" s="112"/>
      <c r="BA726" s="112"/>
      <c r="BB726" s="112"/>
      <c r="BC726" s="112"/>
      <c r="BD726" s="63"/>
      <c r="BE726" s="63"/>
      <c r="BF726" s="63"/>
    </row>
    <row r="727" spans="1:58" s="77" customFormat="1" ht="30" customHeight="1">
      <c r="A727" s="27"/>
      <c r="B727" s="550"/>
      <c r="C727" s="124" t="s">
        <v>361</v>
      </c>
      <c r="D727" s="529" t="s">
        <v>366</v>
      </c>
      <c r="E727" s="529"/>
      <c r="F727" s="529"/>
      <c r="G727" s="529"/>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736"/>
      <c r="AD727" s="737"/>
      <c r="AE727" s="738"/>
      <c r="AG727" s="63"/>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63"/>
      <c r="BE727" s="63"/>
      <c r="BF727" s="63"/>
    </row>
    <row r="728" spans="1:58" s="77" customFormat="1" ht="60" customHeight="1">
      <c r="A728" s="27"/>
      <c r="B728" s="550"/>
      <c r="C728" s="124" t="s">
        <v>362</v>
      </c>
      <c r="D728" s="529" t="s">
        <v>367</v>
      </c>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736"/>
      <c r="AD728" s="737"/>
      <c r="AE728" s="738"/>
      <c r="AG728" s="63"/>
      <c r="AH728" s="155"/>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63"/>
      <c r="BE728" s="63"/>
      <c r="BF728" s="63"/>
    </row>
    <row r="729" spans="1:58" s="77" customFormat="1" ht="15" customHeight="1">
      <c r="A729" s="27"/>
      <c r="B729" s="550"/>
      <c r="C729" s="124" t="s">
        <v>363</v>
      </c>
      <c r="D729" s="529" t="s">
        <v>368</v>
      </c>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736"/>
      <c r="AD729" s="737"/>
      <c r="AE729" s="738"/>
      <c r="AG729" s="63"/>
      <c r="AH729" s="155"/>
      <c r="AI729" s="5"/>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63"/>
      <c r="BE729" s="63"/>
      <c r="BF729" s="63"/>
    </row>
    <row r="730" spans="1:58" s="77" customFormat="1" ht="15" customHeight="1">
      <c r="A730" s="27"/>
      <c r="B730" s="550"/>
      <c r="C730" s="124" t="s">
        <v>364</v>
      </c>
      <c r="D730" s="529" t="s">
        <v>369</v>
      </c>
      <c r="E730" s="529"/>
      <c r="F730" s="529"/>
      <c r="G730" s="529"/>
      <c r="H730" s="529"/>
      <c r="I730" s="529"/>
      <c r="J730" s="529"/>
      <c r="K730" s="529"/>
      <c r="L730" s="529"/>
      <c r="M730" s="529"/>
      <c r="N730" s="529"/>
      <c r="O730" s="529"/>
      <c r="P730" s="529"/>
      <c r="Q730" s="529"/>
      <c r="R730" s="529"/>
      <c r="S730" s="529"/>
      <c r="T730" s="529"/>
      <c r="U730" s="529"/>
      <c r="V730" s="529"/>
      <c r="W730" s="529"/>
      <c r="X730" s="529"/>
      <c r="Y730" s="529"/>
      <c r="Z730" s="529"/>
      <c r="AA730" s="529"/>
      <c r="AB730" s="529"/>
      <c r="AC730" s="736"/>
      <c r="AD730" s="737"/>
      <c r="AE730" s="738"/>
      <c r="AG730" s="63"/>
      <c r="AH730" s="155"/>
      <c r="AI730" s="5"/>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63"/>
      <c r="BE730" s="63"/>
      <c r="BF730" s="63"/>
    </row>
    <row r="731" spans="1:58" s="77" customFormat="1" ht="15" customHeight="1">
      <c r="A731" s="27"/>
      <c r="B731" s="551"/>
      <c r="C731" s="124" t="s">
        <v>365</v>
      </c>
      <c r="D731" s="529" t="s">
        <v>370</v>
      </c>
      <c r="E731" s="529"/>
      <c r="F731" s="529"/>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76"/>
      <c r="AD731" s="577"/>
      <c r="AE731" s="578"/>
      <c r="AG731" s="63"/>
      <c r="AH731" s="155"/>
      <c r="AI731" s="156"/>
      <c r="AJ731" s="156"/>
      <c r="AK731" s="156"/>
      <c r="AL731" s="156"/>
      <c r="AM731" s="156"/>
      <c r="AN731" s="156"/>
      <c r="AO731" s="156"/>
      <c r="AP731" s="156"/>
      <c r="AQ731" s="156"/>
      <c r="AR731" s="156"/>
      <c r="AS731" s="156"/>
      <c r="AT731" s="156"/>
      <c r="AU731" s="156"/>
      <c r="AV731" s="156"/>
      <c r="AW731" s="156"/>
      <c r="AX731" s="156"/>
      <c r="AY731" s="156"/>
      <c r="AZ731" s="156"/>
      <c r="BA731" s="156"/>
      <c r="BB731" s="156"/>
      <c r="BC731" s="156"/>
      <c r="BD731" s="63"/>
      <c r="BE731" s="63"/>
      <c r="BF731" s="63"/>
    </row>
    <row r="732" spans="1:58" s="77" customFormat="1" ht="18" customHeight="1">
      <c r="A732" s="27"/>
      <c r="B732" s="449" t="s">
        <v>295</v>
      </c>
      <c r="C732" s="451" t="s">
        <v>453</v>
      </c>
      <c r="D732" s="452"/>
      <c r="E732" s="452"/>
      <c r="F732" s="452"/>
      <c r="G732" s="452"/>
      <c r="H732" s="452"/>
      <c r="I732" s="452"/>
      <c r="J732" s="452"/>
      <c r="K732" s="452"/>
      <c r="L732" s="452"/>
      <c r="M732" s="452"/>
      <c r="N732" s="452"/>
      <c r="O732" s="452"/>
      <c r="P732" s="452"/>
      <c r="Q732" s="452"/>
      <c r="R732" s="452"/>
      <c r="S732" s="452"/>
      <c r="T732" s="452"/>
      <c r="U732" s="452"/>
      <c r="V732" s="452"/>
      <c r="W732" s="452"/>
      <c r="X732" s="452"/>
      <c r="Y732" s="452"/>
      <c r="Z732" s="452"/>
      <c r="AA732" s="452"/>
      <c r="AB732" s="453"/>
      <c r="AC732" s="573"/>
      <c r="AD732" s="574"/>
      <c r="AE732" s="575"/>
      <c r="AG732" s="76"/>
      <c r="AH732" s="155"/>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76"/>
      <c r="BE732" s="76"/>
      <c r="BF732" s="76"/>
    </row>
    <row r="733" spans="1:58" s="77" customFormat="1" ht="18" customHeight="1">
      <c r="A733" s="27"/>
      <c r="B733" s="450"/>
      <c r="C733" s="454"/>
      <c r="D733" s="455"/>
      <c r="E733" s="455"/>
      <c r="F733" s="455"/>
      <c r="G733" s="455"/>
      <c r="H733" s="455"/>
      <c r="I733" s="455"/>
      <c r="J733" s="455"/>
      <c r="K733" s="455"/>
      <c r="L733" s="455"/>
      <c r="M733" s="455"/>
      <c r="N733" s="455"/>
      <c r="O733" s="455"/>
      <c r="P733" s="455"/>
      <c r="Q733" s="455"/>
      <c r="R733" s="455"/>
      <c r="S733" s="455"/>
      <c r="T733" s="455"/>
      <c r="U733" s="455"/>
      <c r="V733" s="455"/>
      <c r="W733" s="455"/>
      <c r="X733" s="455"/>
      <c r="Y733" s="455"/>
      <c r="Z733" s="455"/>
      <c r="AA733" s="455"/>
      <c r="AB733" s="456"/>
      <c r="AC733" s="576"/>
      <c r="AD733" s="577"/>
      <c r="AE733" s="578"/>
      <c r="AG733" s="76"/>
      <c r="AH733" s="155"/>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76"/>
      <c r="BE733" s="76"/>
      <c r="BF733" s="76"/>
    </row>
    <row r="734" spans="1:58" s="77" customFormat="1" ht="13.5" customHeight="1">
      <c r="A734" s="63"/>
      <c r="B734" s="449" t="s">
        <v>296</v>
      </c>
      <c r="C734" s="451" t="s">
        <v>372</v>
      </c>
      <c r="D734" s="452"/>
      <c r="E734" s="452"/>
      <c r="F734" s="452"/>
      <c r="G734" s="452"/>
      <c r="H734" s="452"/>
      <c r="I734" s="452"/>
      <c r="J734" s="452"/>
      <c r="K734" s="452"/>
      <c r="L734" s="452"/>
      <c r="M734" s="452"/>
      <c r="N734" s="452"/>
      <c r="O734" s="452"/>
      <c r="P734" s="452"/>
      <c r="Q734" s="452"/>
      <c r="R734" s="452"/>
      <c r="S734" s="452"/>
      <c r="T734" s="452"/>
      <c r="U734" s="452"/>
      <c r="V734" s="452"/>
      <c r="W734" s="452"/>
      <c r="X734" s="452"/>
      <c r="Y734" s="452"/>
      <c r="Z734" s="452"/>
      <c r="AA734" s="452"/>
      <c r="AB734" s="453"/>
      <c r="AC734" s="463"/>
      <c r="AD734" s="464"/>
      <c r="AE734" s="465"/>
      <c r="AG734" s="63"/>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63"/>
      <c r="BE734" s="63"/>
      <c r="BF734" s="63"/>
    </row>
    <row r="735" spans="1:58" s="77" customFormat="1" ht="13.5" customHeight="1">
      <c r="A735" s="63"/>
      <c r="B735" s="450"/>
      <c r="C735" s="454"/>
      <c r="D735" s="455"/>
      <c r="E735" s="455"/>
      <c r="F735" s="455"/>
      <c r="G735" s="455"/>
      <c r="H735" s="455"/>
      <c r="I735" s="455"/>
      <c r="J735" s="455"/>
      <c r="K735" s="455"/>
      <c r="L735" s="455"/>
      <c r="M735" s="455"/>
      <c r="N735" s="455"/>
      <c r="O735" s="455"/>
      <c r="P735" s="455"/>
      <c r="Q735" s="455"/>
      <c r="R735" s="455"/>
      <c r="S735" s="455"/>
      <c r="T735" s="455"/>
      <c r="U735" s="455"/>
      <c r="V735" s="455"/>
      <c r="W735" s="455"/>
      <c r="X735" s="455"/>
      <c r="Y735" s="455"/>
      <c r="Z735" s="455"/>
      <c r="AA735" s="455"/>
      <c r="AB735" s="456"/>
      <c r="AC735" s="495"/>
      <c r="AD735" s="496"/>
      <c r="AE735" s="497"/>
      <c r="AG735" s="63"/>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63"/>
      <c r="BE735" s="63"/>
      <c r="BF735" s="63"/>
    </row>
    <row r="736" spans="1:58" s="77" customFormat="1" ht="30" customHeight="1">
      <c r="A736" s="63"/>
      <c r="B736" s="552" t="s">
        <v>297</v>
      </c>
      <c r="C736" s="511" t="s">
        <v>427</v>
      </c>
      <c r="D736" s="511"/>
      <c r="E736" s="511"/>
      <c r="F736" s="511"/>
      <c r="G736" s="511"/>
      <c r="H736" s="511"/>
      <c r="I736" s="511"/>
      <c r="J736" s="511"/>
      <c r="K736" s="511"/>
      <c r="L736" s="511"/>
      <c r="M736" s="511"/>
      <c r="N736" s="511"/>
      <c r="O736" s="511"/>
      <c r="P736" s="511"/>
      <c r="Q736" s="511"/>
      <c r="R736" s="511"/>
      <c r="S736" s="511"/>
      <c r="T736" s="511"/>
      <c r="U736" s="511"/>
      <c r="V736" s="511"/>
      <c r="W736" s="511"/>
      <c r="X736" s="511"/>
      <c r="Y736" s="511"/>
      <c r="Z736" s="511"/>
      <c r="AA736" s="511"/>
      <c r="AB736" s="511"/>
      <c r="AC736" s="552"/>
      <c r="AD736" s="552"/>
      <c r="AE736" s="552"/>
      <c r="AG736" s="76"/>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76"/>
      <c r="BE736" s="76"/>
      <c r="BF736" s="76"/>
    </row>
    <row r="737" spans="1:58" s="77" customFormat="1" ht="30" customHeight="1">
      <c r="A737" s="63"/>
      <c r="B737" s="552"/>
      <c r="C737" s="511"/>
      <c r="D737" s="511"/>
      <c r="E737" s="511"/>
      <c r="F737" s="511"/>
      <c r="G737" s="511"/>
      <c r="H737" s="511"/>
      <c r="I737" s="511"/>
      <c r="J737" s="511"/>
      <c r="K737" s="511"/>
      <c r="L737" s="511"/>
      <c r="M737" s="511"/>
      <c r="N737" s="511"/>
      <c r="O737" s="511"/>
      <c r="P737" s="511"/>
      <c r="Q737" s="511"/>
      <c r="R737" s="511"/>
      <c r="S737" s="511"/>
      <c r="T737" s="511"/>
      <c r="U737" s="511"/>
      <c r="V737" s="511"/>
      <c r="W737" s="511"/>
      <c r="X737" s="511"/>
      <c r="Y737" s="511"/>
      <c r="Z737" s="511"/>
      <c r="AA737" s="511"/>
      <c r="AB737" s="511"/>
      <c r="AC737" s="552"/>
      <c r="AD737" s="552"/>
      <c r="AE737" s="552"/>
      <c r="AG737" s="76"/>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76"/>
      <c r="BE737" s="76"/>
      <c r="BF737" s="76"/>
    </row>
    <row r="738" spans="1:58" s="77" customFormat="1" ht="18.75" customHeight="1">
      <c r="A738" s="63"/>
      <c r="B738" s="552" t="s">
        <v>298</v>
      </c>
      <c r="C738" s="511" t="s">
        <v>454</v>
      </c>
      <c r="D738" s="511"/>
      <c r="E738" s="511"/>
      <c r="F738" s="511"/>
      <c r="G738" s="511"/>
      <c r="H738" s="511"/>
      <c r="I738" s="511"/>
      <c r="J738" s="511"/>
      <c r="K738" s="511"/>
      <c r="L738" s="511"/>
      <c r="M738" s="511"/>
      <c r="N738" s="511"/>
      <c r="O738" s="511"/>
      <c r="P738" s="511"/>
      <c r="Q738" s="511"/>
      <c r="R738" s="511"/>
      <c r="S738" s="511"/>
      <c r="T738" s="511"/>
      <c r="U738" s="511"/>
      <c r="V738" s="511"/>
      <c r="W738" s="511"/>
      <c r="X738" s="511"/>
      <c r="Y738" s="511"/>
      <c r="Z738" s="511"/>
      <c r="AA738" s="511"/>
      <c r="AB738" s="511"/>
      <c r="AC738" s="552"/>
      <c r="AD738" s="552"/>
      <c r="AE738" s="552"/>
      <c r="AG738" s="76"/>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76"/>
      <c r="BE738" s="76"/>
      <c r="BF738" s="76"/>
    </row>
    <row r="739" spans="1:58" s="77" customFormat="1" ht="18.75" customHeight="1">
      <c r="A739" s="63"/>
      <c r="B739" s="552"/>
      <c r="C739" s="511"/>
      <c r="D739" s="511"/>
      <c r="E739" s="511"/>
      <c r="F739" s="511"/>
      <c r="G739" s="511"/>
      <c r="H739" s="511"/>
      <c r="I739" s="511"/>
      <c r="J739" s="511"/>
      <c r="K739" s="511"/>
      <c r="L739" s="511"/>
      <c r="M739" s="511"/>
      <c r="N739" s="511"/>
      <c r="O739" s="511"/>
      <c r="P739" s="511"/>
      <c r="Q739" s="511"/>
      <c r="R739" s="511"/>
      <c r="S739" s="511"/>
      <c r="T739" s="511"/>
      <c r="U739" s="511"/>
      <c r="V739" s="511"/>
      <c r="W739" s="511"/>
      <c r="X739" s="511"/>
      <c r="Y739" s="511"/>
      <c r="Z739" s="511"/>
      <c r="AA739" s="511"/>
      <c r="AB739" s="511"/>
      <c r="AC739" s="552"/>
      <c r="AD739" s="552"/>
      <c r="AE739" s="552"/>
      <c r="AG739" s="76"/>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76"/>
      <c r="BE739" s="76"/>
      <c r="BF739" s="76"/>
    </row>
    <row r="740" spans="1:58" s="77" customFormat="1" ht="18.75" customHeight="1">
      <c r="A740" s="63"/>
      <c r="B740" s="552" t="s">
        <v>292</v>
      </c>
      <c r="C740" s="511" t="s">
        <v>445</v>
      </c>
      <c r="D740" s="511"/>
      <c r="E740" s="511"/>
      <c r="F740" s="511"/>
      <c r="G740" s="511"/>
      <c r="H740" s="511"/>
      <c r="I740" s="511"/>
      <c r="J740" s="511"/>
      <c r="K740" s="511"/>
      <c r="L740" s="511"/>
      <c r="M740" s="511"/>
      <c r="N740" s="511"/>
      <c r="O740" s="511"/>
      <c r="P740" s="511"/>
      <c r="Q740" s="511"/>
      <c r="R740" s="511"/>
      <c r="S740" s="511"/>
      <c r="T740" s="511"/>
      <c r="U740" s="511"/>
      <c r="V740" s="511"/>
      <c r="W740" s="511"/>
      <c r="X740" s="511"/>
      <c r="Y740" s="511"/>
      <c r="Z740" s="511"/>
      <c r="AA740" s="511"/>
      <c r="AB740" s="511"/>
      <c r="AC740" s="552"/>
      <c r="AD740" s="552"/>
      <c r="AE740" s="552"/>
      <c r="AG740" s="76"/>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76"/>
      <c r="BE740" s="76"/>
      <c r="BF740" s="76"/>
    </row>
    <row r="741" spans="1:58" s="77" customFormat="1" ht="18.75" customHeight="1">
      <c r="A741" s="63"/>
      <c r="B741" s="552"/>
      <c r="C741" s="511"/>
      <c r="D741" s="511"/>
      <c r="E741" s="511"/>
      <c r="F741" s="511"/>
      <c r="G741" s="511"/>
      <c r="H741" s="511"/>
      <c r="I741" s="511"/>
      <c r="J741" s="511"/>
      <c r="K741" s="511"/>
      <c r="L741" s="511"/>
      <c r="M741" s="511"/>
      <c r="N741" s="511"/>
      <c r="O741" s="511"/>
      <c r="P741" s="511"/>
      <c r="Q741" s="511"/>
      <c r="R741" s="511"/>
      <c r="S741" s="511"/>
      <c r="T741" s="511"/>
      <c r="U741" s="511"/>
      <c r="V741" s="511"/>
      <c r="W741" s="511"/>
      <c r="X741" s="511"/>
      <c r="Y741" s="511"/>
      <c r="Z741" s="511"/>
      <c r="AA741" s="511"/>
      <c r="AB741" s="511"/>
      <c r="AC741" s="552"/>
      <c r="AD741" s="552"/>
      <c r="AE741" s="552"/>
      <c r="AG741" s="76"/>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76"/>
      <c r="BE741" s="76"/>
      <c r="BF741" s="76"/>
    </row>
    <row r="742" spans="1:58" s="77" customFormat="1" ht="18" customHeight="1">
      <c r="A742" s="63"/>
      <c r="B742" s="552" t="s">
        <v>293</v>
      </c>
      <c r="C742" s="511" t="s">
        <v>371</v>
      </c>
      <c r="D742" s="511"/>
      <c r="E742" s="511"/>
      <c r="F742" s="511"/>
      <c r="G742" s="511"/>
      <c r="H742" s="511"/>
      <c r="I742" s="511"/>
      <c r="J742" s="511"/>
      <c r="K742" s="511"/>
      <c r="L742" s="511"/>
      <c r="M742" s="511"/>
      <c r="N742" s="511"/>
      <c r="O742" s="511"/>
      <c r="P742" s="511"/>
      <c r="Q742" s="511"/>
      <c r="R742" s="511"/>
      <c r="S742" s="511"/>
      <c r="T742" s="511"/>
      <c r="U742" s="511"/>
      <c r="V742" s="511"/>
      <c r="W742" s="511"/>
      <c r="X742" s="511"/>
      <c r="Y742" s="511"/>
      <c r="Z742" s="511"/>
      <c r="AA742" s="511"/>
      <c r="AB742" s="511"/>
      <c r="AC742" s="552"/>
      <c r="AD742" s="552"/>
      <c r="AE742" s="552"/>
      <c r="AG742" s="63"/>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63"/>
      <c r="BE742" s="63"/>
      <c r="BF742" s="63"/>
    </row>
    <row r="743" spans="1:58" s="77" customFormat="1" ht="18" customHeight="1">
      <c r="A743" s="63"/>
      <c r="B743" s="552"/>
      <c r="C743" s="511"/>
      <c r="D743" s="511"/>
      <c r="E743" s="511"/>
      <c r="F743" s="511"/>
      <c r="G743" s="511"/>
      <c r="H743" s="511"/>
      <c r="I743" s="511"/>
      <c r="J743" s="511"/>
      <c r="K743" s="511"/>
      <c r="L743" s="511"/>
      <c r="M743" s="511"/>
      <c r="N743" s="511"/>
      <c r="O743" s="511"/>
      <c r="P743" s="511"/>
      <c r="Q743" s="511"/>
      <c r="R743" s="511"/>
      <c r="S743" s="511"/>
      <c r="T743" s="511"/>
      <c r="U743" s="511"/>
      <c r="V743" s="511"/>
      <c r="W743" s="511"/>
      <c r="X743" s="511"/>
      <c r="Y743" s="511"/>
      <c r="Z743" s="511"/>
      <c r="AA743" s="511"/>
      <c r="AB743" s="511"/>
      <c r="AC743" s="552"/>
      <c r="AD743" s="552"/>
      <c r="AE743" s="552"/>
      <c r="AG743" s="63"/>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63"/>
      <c r="BE743" s="63"/>
      <c r="BF743" s="63"/>
    </row>
    <row r="744" spans="1:58" s="77" customFormat="1" ht="15" customHeight="1">
      <c r="A744" s="63"/>
      <c r="B744" s="76"/>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76"/>
      <c r="AD744" s="76"/>
      <c r="AE744" s="76"/>
      <c r="AG744" s="63"/>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63"/>
      <c r="BE744" s="63"/>
      <c r="BF744" s="63"/>
    </row>
    <row r="745" spans="1:58" s="77" customFormat="1" ht="19.5" customHeight="1">
      <c r="A745" s="27" t="s">
        <v>952</v>
      </c>
      <c r="B745" s="20"/>
      <c r="C745" s="21"/>
      <c r="D745" s="21"/>
      <c r="E745" s="21"/>
      <c r="F745" s="21"/>
      <c r="G745" s="21"/>
      <c r="H745" s="21"/>
      <c r="I745" s="21"/>
      <c r="J745" s="22"/>
      <c r="K745" s="22"/>
      <c r="L745" s="22"/>
      <c r="M745" s="22"/>
      <c r="N745" s="22"/>
      <c r="O745" s="22"/>
      <c r="P745" s="22"/>
      <c r="Q745" s="22"/>
      <c r="R745" s="22"/>
      <c r="S745" s="22"/>
      <c r="T745" s="22"/>
      <c r="U745" s="22"/>
      <c r="V745" s="22"/>
      <c r="W745" s="22"/>
      <c r="X745" s="22"/>
      <c r="Y745" s="22"/>
      <c r="Z745" s="22"/>
      <c r="AA745" s="22"/>
      <c r="AB745" s="22"/>
      <c r="AC745" s="36"/>
      <c r="AD745" s="36"/>
      <c r="AE745" s="36"/>
      <c r="AG745" s="76"/>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63"/>
      <c r="BE745" s="63"/>
      <c r="BF745" s="63"/>
    </row>
    <row r="746" spans="1:58" s="77" customFormat="1" ht="69" customHeight="1">
      <c r="B746" s="256" t="s">
        <v>184</v>
      </c>
      <c r="C746" s="451" t="s">
        <v>963</v>
      </c>
      <c r="D746" s="452"/>
      <c r="E746" s="452"/>
      <c r="F746" s="452"/>
      <c r="G746" s="452"/>
      <c r="H746" s="452"/>
      <c r="I746" s="452"/>
      <c r="J746" s="452"/>
      <c r="K746" s="452"/>
      <c r="L746" s="452"/>
      <c r="M746" s="452"/>
      <c r="N746" s="452"/>
      <c r="O746" s="452"/>
      <c r="P746" s="452"/>
      <c r="Q746" s="452"/>
      <c r="R746" s="452"/>
      <c r="S746" s="452"/>
      <c r="T746" s="452"/>
      <c r="U746" s="452"/>
      <c r="V746" s="452"/>
      <c r="W746" s="452"/>
      <c r="X746" s="452"/>
      <c r="Y746" s="452"/>
      <c r="Z746" s="452"/>
      <c r="AA746" s="452"/>
      <c r="AB746" s="453"/>
      <c r="AC746" s="463"/>
      <c r="AD746" s="464"/>
      <c r="AE746" s="465"/>
      <c r="AG746" s="63"/>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63"/>
      <c r="BE746" s="63"/>
      <c r="BF746" s="63"/>
    </row>
    <row r="747" spans="1:58" s="77" customFormat="1" ht="78.75" customHeight="1">
      <c r="B747" s="256" t="s">
        <v>185</v>
      </c>
      <c r="C747" s="451" t="s">
        <v>965</v>
      </c>
      <c r="D747" s="452"/>
      <c r="E747" s="452"/>
      <c r="F747" s="452"/>
      <c r="G747" s="452"/>
      <c r="H747" s="452"/>
      <c r="I747" s="452"/>
      <c r="J747" s="452"/>
      <c r="K747" s="452"/>
      <c r="L747" s="452"/>
      <c r="M747" s="452"/>
      <c r="N747" s="452"/>
      <c r="O747" s="452"/>
      <c r="P747" s="452"/>
      <c r="Q747" s="452"/>
      <c r="R747" s="452"/>
      <c r="S747" s="452"/>
      <c r="T747" s="452"/>
      <c r="U747" s="452"/>
      <c r="V747" s="452"/>
      <c r="W747" s="452"/>
      <c r="X747" s="452"/>
      <c r="Y747" s="452"/>
      <c r="Z747" s="452"/>
      <c r="AA747" s="452"/>
      <c r="AB747" s="453"/>
      <c r="AC747" s="463"/>
      <c r="AD747" s="464"/>
      <c r="AE747" s="465"/>
      <c r="AG747" s="63"/>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63"/>
      <c r="BE747" s="63"/>
      <c r="BF747" s="63"/>
    </row>
    <row r="748" spans="1:58" s="77" customFormat="1" ht="27.75" customHeight="1">
      <c r="B748" s="191" t="s">
        <v>296</v>
      </c>
      <c r="C748" s="466" t="s">
        <v>964</v>
      </c>
      <c r="D748" s="467"/>
      <c r="E748" s="467"/>
      <c r="F748" s="467"/>
      <c r="G748" s="467"/>
      <c r="H748" s="467"/>
      <c r="I748" s="467"/>
      <c r="J748" s="467"/>
      <c r="K748" s="467"/>
      <c r="L748" s="467"/>
      <c r="M748" s="467"/>
      <c r="N748" s="467"/>
      <c r="O748" s="467"/>
      <c r="P748" s="467"/>
      <c r="Q748" s="467"/>
      <c r="R748" s="467"/>
      <c r="S748" s="467"/>
      <c r="T748" s="467"/>
      <c r="U748" s="467"/>
      <c r="V748" s="467"/>
      <c r="W748" s="467"/>
      <c r="X748" s="467"/>
      <c r="Y748" s="467"/>
      <c r="Z748" s="467"/>
      <c r="AA748" s="467"/>
      <c r="AB748" s="468"/>
      <c r="AC748" s="469"/>
      <c r="AD748" s="470"/>
      <c r="AE748" s="471"/>
      <c r="AG748" s="63"/>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63"/>
      <c r="BE748" s="63"/>
      <c r="BF748" s="63"/>
    </row>
    <row r="749" spans="1:58" s="77" customFormat="1" ht="27" customHeight="1">
      <c r="B749" s="76"/>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76"/>
      <c r="AD749" s="76"/>
      <c r="AE749" s="76"/>
      <c r="AG749" s="63"/>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63"/>
      <c r="BE749" s="63"/>
      <c r="BF749" s="63"/>
    </row>
    <row r="750" spans="1:58" s="77" customFormat="1" ht="19.5" customHeight="1">
      <c r="A750" s="27" t="s">
        <v>951</v>
      </c>
      <c r="B750" s="20"/>
      <c r="C750" s="21"/>
      <c r="D750" s="21"/>
      <c r="E750" s="21"/>
      <c r="F750" s="21"/>
      <c r="G750" s="21"/>
      <c r="H750" s="21"/>
      <c r="I750" s="21"/>
      <c r="J750" s="22"/>
      <c r="K750" s="22"/>
      <c r="L750" s="22"/>
      <c r="M750" s="22"/>
      <c r="N750" s="22"/>
      <c r="O750" s="22"/>
      <c r="P750" s="22"/>
      <c r="Q750" s="22"/>
      <c r="R750" s="22"/>
      <c r="S750" s="22"/>
      <c r="T750" s="22"/>
      <c r="U750" s="22"/>
      <c r="V750" s="22"/>
      <c r="W750" s="22"/>
      <c r="X750" s="22"/>
      <c r="Y750" s="22"/>
      <c r="Z750" s="22"/>
      <c r="AA750" s="22"/>
      <c r="AB750" s="22"/>
      <c r="AC750" s="36"/>
      <c r="AD750" s="36"/>
      <c r="AE750" s="36"/>
      <c r="AG750" s="76"/>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63"/>
      <c r="BE750" s="63"/>
      <c r="BF750" s="63"/>
    </row>
    <row r="751" spans="1:58" s="77" customFormat="1" ht="18.75" customHeight="1">
      <c r="B751" s="449" t="s">
        <v>184</v>
      </c>
      <c r="C751" s="451" t="s">
        <v>380</v>
      </c>
      <c r="D751" s="452"/>
      <c r="E751" s="452"/>
      <c r="F751" s="452"/>
      <c r="G751" s="452"/>
      <c r="H751" s="452"/>
      <c r="I751" s="452"/>
      <c r="J751" s="452"/>
      <c r="K751" s="452"/>
      <c r="L751" s="452"/>
      <c r="M751" s="452"/>
      <c r="N751" s="452"/>
      <c r="O751" s="452"/>
      <c r="P751" s="452"/>
      <c r="Q751" s="452"/>
      <c r="R751" s="452"/>
      <c r="S751" s="452"/>
      <c r="T751" s="452"/>
      <c r="U751" s="452"/>
      <c r="V751" s="452"/>
      <c r="W751" s="452"/>
      <c r="X751" s="452"/>
      <c r="Y751" s="452"/>
      <c r="Z751" s="452"/>
      <c r="AA751" s="452"/>
      <c r="AB751" s="453"/>
      <c r="AC751" s="463"/>
      <c r="AD751" s="464"/>
      <c r="AE751" s="465"/>
      <c r="AG751" s="63"/>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63"/>
      <c r="BE751" s="63"/>
      <c r="BF751" s="63"/>
    </row>
    <row r="752" spans="1:58" s="77" customFormat="1" ht="18.75" customHeight="1">
      <c r="B752" s="450"/>
      <c r="C752" s="454"/>
      <c r="D752" s="455"/>
      <c r="E752" s="455"/>
      <c r="F752" s="455"/>
      <c r="G752" s="455"/>
      <c r="H752" s="455"/>
      <c r="I752" s="455"/>
      <c r="J752" s="455"/>
      <c r="K752" s="455"/>
      <c r="L752" s="455"/>
      <c r="M752" s="455"/>
      <c r="N752" s="455"/>
      <c r="O752" s="455"/>
      <c r="P752" s="455"/>
      <c r="Q752" s="455"/>
      <c r="R752" s="455"/>
      <c r="S752" s="455"/>
      <c r="T752" s="455"/>
      <c r="U752" s="455"/>
      <c r="V752" s="455"/>
      <c r="W752" s="455"/>
      <c r="X752" s="455"/>
      <c r="Y752" s="455"/>
      <c r="Z752" s="455"/>
      <c r="AA752" s="455"/>
      <c r="AB752" s="456"/>
      <c r="AC752" s="495"/>
      <c r="AD752" s="496"/>
      <c r="AE752" s="497"/>
      <c r="AG752" s="63"/>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63"/>
      <c r="BE752" s="63"/>
      <c r="BF752" s="63"/>
    </row>
    <row r="753" spans="1:60" s="77" customFormat="1" ht="18" customHeight="1">
      <c r="B753" s="449" t="s">
        <v>185</v>
      </c>
      <c r="C753" s="451" t="s">
        <v>443</v>
      </c>
      <c r="D753" s="452"/>
      <c r="E753" s="452"/>
      <c r="F753" s="452"/>
      <c r="G753" s="452"/>
      <c r="H753" s="452"/>
      <c r="I753" s="452"/>
      <c r="J753" s="452"/>
      <c r="K753" s="452"/>
      <c r="L753" s="452"/>
      <c r="M753" s="452"/>
      <c r="N753" s="452"/>
      <c r="O753" s="452"/>
      <c r="P753" s="452"/>
      <c r="Q753" s="452"/>
      <c r="R753" s="452"/>
      <c r="S753" s="452"/>
      <c r="T753" s="452"/>
      <c r="U753" s="452"/>
      <c r="V753" s="452"/>
      <c r="W753" s="452"/>
      <c r="X753" s="452"/>
      <c r="Y753" s="452"/>
      <c r="Z753" s="452"/>
      <c r="AA753" s="452"/>
      <c r="AB753" s="453"/>
      <c r="AC753" s="463"/>
      <c r="AD753" s="464"/>
      <c r="AE753" s="465"/>
      <c r="AG753" s="63"/>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63"/>
      <c r="BE753" s="63"/>
      <c r="BF753" s="63"/>
    </row>
    <row r="754" spans="1:60" s="77" customFormat="1" ht="18" customHeight="1">
      <c r="B754" s="450"/>
      <c r="C754" s="454"/>
      <c r="D754" s="455"/>
      <c r="E754" s="455"/>
      <c r="F754" s="455"/>
      <c r="G754" s="455"/>
      <c r="H754" s="455"/>
      <c r="I754" s="455"/>
      <c r="J754" s="455"/>
      <c r="K754" s="455"/>
      <c r="L754" s="455"/>
      <c r="M754" s="455"/>
      <c r="N754" s="455"/>
      <c r="O754" s="455"/>
      <c r="P754" s="455"/>
      <c r="Q754" s="455"/>
      <c r="R754" s="455"/>
      <c r="S754" s="455"/>
      <c r="T754" s="455"/>
      <c r="U754" s="455"/>
      <c r="V754" s="455"/>
      <c r="W754" s="455"/>
      <c r="X754" s="455"/>
      <c r="Y754" s="455"/>
      <c r="Z754" s="455"/>
      <c r="AA754" s="455"/>
      <c r="AB754" s="456"/>
      <c r="AC754" s="495"/>
      <c r="AD754" s="496"/>
      <c r="AE754" s="497"/>
      <c r="AG754" s="63"/>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63"/>
      <c r="BE754" s="63"/>
      <c r="BF754" s="63"/>
    </row>
    <row r="755" spans="1:60" s="77" customFormat="1" ht="27" customHeight="1">
      <c r="B755" s="191" t="s">
        <v>296</v>
      </c>
      <c r="C755" s="466" t="s">
        <v>360</v>
      </c>
      <c r="D755" s="467"/>
      <c r="E755" s="467"/>
      <c r="F755" s="467"/>
      <c r="G755" s="467"/>
      <c r="H755" s="467"/>
      <c r="I755" s="467"/>
      <c r="J755" s="467"/>
      <c r="K755" s="467"/>
      <c r="L755" s="467"/>
      <c r="M755" s="467"/>
      <c r="N755" s="467"/>
      <c r="O755" s="467"/>
      <c r="P755" s="467"/>
      <c r="Q755" s="467"/>
      <c r="R755" s="467"/>
      <c r="S755" s="467"/>
      <c r="T755" s="467"/>
      <c r="U755" s="467"/>
      <c r="V755" s="467"/>
      <c r="W755" s="467"/>
      <c r="X755" s="467"/>
      <c r="Y755" s="467"/>
      <c r="Z755" s="467"/>
      <c r="AA755" s="467"/>
      <c r="AB755" s="468"/>
      <c r="AC755" s="469"/>
      <c r="AD755" s="470"/>
      <c r="AE755" s="471"/>
      <c r="AG755" s="63"/>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63"/>
      <c r="BE755" s="63"/>
      <c r="BF755" s="63"/>
    </row>
    <row r="756" spans="1:60" s="77" customFormat="1" ht="92.25" customHeight="1">
      <c r="B756" s="449" t="s">
        <v>297</v>
      </c>
      <c r="C756" s="586" t="s">
        <v>880</v>
      </c>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8"/>
      <c r="AC756" s="463"/>
      <c r="AD756" s="464"/>
      <c r="AE756" s="465"/>
      <c r="AG756" s="63"/>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63"/>
      <c r="BE756" s="63"/>
      <c r="BF756" s="63"/>
    </row>
    <row r="757" spans="1:60" s="77" customFormat="1" ht="92.25" customHeight="1">
      <c r="B757" s="450"/>
      <c r="C757" s="597"/>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9"/>
      <c r="AC757" s="495"/>
      <c r="AD757" s="496"/>
      <c r="AE757" s="497"/>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row>
    <row r="758" spans="1:60" s="77" customFormat="1" ht="15" customHeight="1">
      <c r="A758" s="63"/>
      <c r="B758" s="552" t="s">
        <v>298</v>
      </c>
      <c r="C758" s="451" t="s">
        <v>372</v>
      </c>
      <c r="D758" s="452"/>
      <c r="E758" s="452"/>
      <c r="F758" s="452"/>
      <c r="G758" s="452"/>
      <c r="H758" s="452"/>
      <c r="I758" s="452"/>
      <c r="J758" s="452"/>
      <c r="K758" s="452"/>
      <c r="L758" s="452"/>
      <c r="M758" s="452"/>
      <c r="N758" s="452"/>
      <c r="O758" s="452"/>
      <c r="P758" s="452"/>
      <c r="Q758" s="452"/>
      <c r="R758" s="452"/>
      <c r="S758" s="452"/>
      <c r="T758" s="452"/>
      <c r="U758" s="452"/>
      <c r="V758" s="452"/>
      <c r="W758" s="452"/>
      <c r="X758" s="452"/>
      <c r="Y758" s="452"/>
      <c r="Z758" s="452"/>
      <c r="AA758" s="452"/>
      <c r="AB758" s="453"/>
      <c r="AC758" s="463"/>
      <c r="AD758" s="464"/>
      <c r="AE758" s="465"/>
      <c r="AG758" s="63"/>
      <c r="AH758" s="63"/>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63"/>
      <c r="BF758" s="63"/>
      <c r="BG758" s="63"/>
    </row>
    <row r="759" spans="1:60" s="77" customFormat="1" ht="15" customHeight="1">
      <c r="A759" s="63"/>
      <c r="B759" s="552"/>
      <c r="C759" s="454"/>
      <c r="D759" s="455"/>
      <c r="E759" s="455"/>
      <c r="F759" s="455"/>
      <c r="G759" s="455"/>
      <c r="H759" s="455"/>
      <c r="I759" s="455"/>
      <c r="J759" s="455"/>
      <c r="K759" s="455"/>
      <c r="L759" s="455"/>
      <c r="M759" s="455"/>
      <c r="N759" s="455"/>
      <c r="O759" s="455"/>
      <c r="P759" s="455"/>
      <c r="Q759" s="455"/>
      <c r="R759" s="455"/>
      <c r="S759" s="455"/>
      <c r="T759" s="455"/>
      <c r="U759" s="455"/>
      <c r="V759" s="455"/>
      <c r="W759" s="455"/>
      <c r="X759" s="455"/>
      <c r="Y759" s="455"/>
      <c r="Z759" s="455"/>
      <c r="AA759" s="455"/>
      <c r="AB759" s="456"/>
      <c r="AC759" s="495"/>
      <c r="AD759" s="496"/>
      <c r="AE759" s="497"/>
      <c r="AG759" s="63"/>
      <c r="AH759" s="63"/>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63"/>
      <c r="BF759" s="63"/>
      <c r="BG759" s="63"/>
    </row>
    <row r="760" spans="1:60" s="77" customFormat="1" ht="45" customHeight="1">
      <c r="A760" s="63"/>
      <c r="B760" s="191" t="s">
        <v>292</v>
      </c>
      <c r="C760" s="608" t="s">
        <v>555</v>
      </c>
      <c r="D760" s="609"/>
      <c r="E760" s="609"/>
      <c r="F760" s="609"/>
      <c r="G760" s="609"/>
      <c r="H760" s="609"/>
      <c r="I760" s="609"/>
      <c r="J760" s="609"/>
      <c r="K760" s="609"/>
      <c r="L760" s="609"/>
      <c r="M760" s="609"/>
      <c r="N760" s="609"/>
      <c r="O760" s="609"/>
      <c r="P760" s="609"/>
      <c r="Q760" s="609"/>
      <c r="R760" s="609"/>
      <c r="S760" s="609"/>
      <c r="T760" s="609"/>
      <c r="U760" s="609"/>
      <c r="V760" s="609"/>
      <c r="W760" s="609"/>
      <c r="X760" s="609"/>
      <c r="Y760" s="609"/>
      <c r="Z760" s="609"/>
      <c r="AA760" s="609"/>
      <c r="AB760" s="610"/>
      <c r="AC760" s="831"/>
      <c r="AD760" s="832"/>
      <c r="AE760" s="833"/>
      <c r="AG760" s="63"/>
      <c r="AH760" s="63"/>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63"/>
      <c r="BF760" s="63"/>
      <c r="BG760" s="63"/>
    </row>
    <row r="761" spans="1:60" s="77" customFormat="1" ht="150" customHeight="1">
      <c r="A761" s="63"/>
      <c r="B761" s="191" t="s">
        <v>293</v>
      </c>
      <c r="C761" s="466" t="s">
        <v>1022</v>
      </c>
      <c r="D761" s="467"/>
      <c r="E761" s="467"/>
      <c r="F761" s="467"/>
      <c r="G761" s="467"/>
      <c r="H761" s="467"/>
      <c r="I761" s="467"/>
      <c r="J761" s="467"/>
      <c r="K761" s="467"/>
      <c r="L761" s="467"/>
      <c r="M761" s="467"/>
      <c r="N761" s="467"/>
      <c r="O761" s="467"/>
      <c r="P761" s="467"/>
      <c r="Q761" s="467"/>
      <c r="R761" s="467"/>
      <c r="S761" s="467"/>
      <c r="T761" s="467"/>
      <c r="U761" s="467"/>
      <c r="V761" s="467"/>
      <c r="W761" s="467"/>
      <c r="X761" s="467"/>
      <c r="Y761" s="467"/>
      <c r="Z761" s="467"/>
      <c r="AA761" s="467"/>
      <c r="AB761" s="468"/>
      <c r="AC761" s="469"/>
      <c r="AD761" s="470"/>
      <c r="AE761" s="471"/>
      <c r="AG761" s="63"/>
      <c r="AH761" s="63"/>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63"/>
      <c r="BF761" s="63"/>
      <c r="BG761" s="63"/>
    </row>
    <row r="762" spans="1:60" s="77" customFormat="1" ht="30" customHeight="1">
      <c r="A762" s="63"/>
      <c r="B762" s="191" t="s">
        <v>304</v>
      </c>
      <c r="C762" s="466" t="s">
        <v>444</v>
      </c>
      <c r="D762" s="467"/>
      <c r="E762" s="467"/>
      <c r="F762" s="467"/>
      <c r="G762" s="467"/>
      <c r="H762" s="467"/>
      <c r="I762" s="467"/>
      <c r="J762" s="467"/>
      <c r="K762" s="467"/>
      <c r="L762" s="467"/>
      <c r="M762" s="467"/>
      <c r="N762" s="467"/>
      <c r="O762" s="467"/>
      <c r="P762" s="467"/>
      <c r="Q762" s="467"/>
      <c r="R762" s="467"/>
      <c r="S762" s="467"/>
      <c r="T762" s="467"/>
      <c r="U762" s="467"/>
      <c r="V762" s="467"/>
      <c r="W762" s="467"/>
      <c r="X762" s="467"/>
      <c r="Y762" s="467"/>
      <c r="Z762" s="467"/>
      <c r="AA762" s="467"/>
      <c r="AB762" s="468"/>
      <c r="AC762" s="469"/>
      <c r="AD762" s="470"/>
      <c r="AE762" s="471"/>
      <c r="AG762" s="63"/>
      <c r="AH762" s="63"/>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63"/>
      <c r="BF762" s="63"/>
      <c r="BG762" s="63"/>
    </row>
    <row r="763" spans="1:60" s="77" customFormat="1" ht="11.25" customHeight="1">
      <c r="A763" s="63"/>
      <c r="B763" s="76"/>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c r="AA763" s="212"/>
      <c r="AB763" s="212"/>
      <c r="AC763" s="126"/>
      <c r="AD763" s="126"/>
      <c r="AE763" s="126"/>
      <c r="AG763" s="63"/>
      <c r="AH763" s="63"/>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63"/>
      <c r="BF763" s="63"/>
      <c r="BG763" s="63"/>
    </row>
    <row r="764" spans="1:60" s="23" customFormat="1" ht="19.5" customHeight="1">
      <c r="A764" s="27" t="s">
        <v>953</v>
      </c>
      <c r="B764" s="76"/>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c r="AA764" s="212"/>
      <c r="AB764" s="212"/>
      <c r="AC764" s="126"/>
      <c r="AD764" s="126"/>
      <c r="AE764" s="126"/>
      <c r="AF764" s="46"/>
      <c r="AG764" s="41"/>
      <c r="AH764" s="103"/>
      <c r="AI764" s="7"/>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4"/>
      <c r="BG764" s="214"/>
      <c r="BH764" s="214"/>
    </row>
    <row r="765" spans="1:60" s="25" customFormat="1" ht="52.5" customHeight="1">
      <c r="A765" s="63"/>
      <c r="B765" s="191" t="s">
        <v>294</v>
      </c>
      <c r="C765" s="592" t="s">
        <v>601</v>
      </c>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4"/>
      <c r="AC765" s="538"/>
      <c r="AD765" s="539"/>
      <c r="AE765" s="540"/>
      <c r="AF765" s="61"/>
      <c r="AG765" s="41"/>
      <c r="AH765" s="103"/>
      <c r="AI765" s="41"/>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5"/>
      <c r="BG765" s="215"/>
      <c r="BH765" s="215"/>
    </row>
    <row r="766" spans="1:60" s="25" customFormat="1" ht="45" customHeight="1">
      <c r="A766" s="63"/>
      <c r="B766" s="191" t="s">
        <v>295</v>
      </c>
      <c r="C766" s="592" t="s">
        <v>943</v>
      </c>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4"/>
      <c r="AC766" s="538"/>
      <c r="AD766" s="539"/>
      <c r="AE766" s="540"/>
      <c r="AF766" s="61"/>
      <c r="AG766" s="63"/>
      <c r="AH766" s="103"/>
      <c r="AI766" s="41"/>
      <c r="AJ766" s="216"/>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215"/>
      <c r="BG766" s="215"/>
      <c r="BH766" s="215"/>
    </row>
    <row r="767" spans="1:60" s="25" customFormat="1" ht="45" customHeight="1">
      <c r="A767" s="63"/>
      <c r="B767" s="191" t="s">
        <v>296</v>
      </c>
      <c r="C767" s="592" t="s">
        <v>602</v>
      </c>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4"/>
      <c r="AC767" s="538"/>
      <c r="AD767" s="539"/>
      <c r="AE767" s="540"/>
      <c r="AF767" s="61"/>
      <c r="AG767" s="41"/>
      <c r="AH767" s="103"/>
      <c r="AI767" s="41"/>
      <c r="AJ767" s="216"/>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215"/>
      <c r="BG767" s="215"/>
      <c r="BH767" s="215"/>
    </row>
    <row r="768" spans="1:60" s="25" customFormat="1" ht="45" customHeight="1">
      <c r="A768" s="63"/>
      <c r="B768" s="191" t="s">
        <v>297</v>
      </c>
      <c r="C768" s="592" t="s">
        <v>881</v>
      </c>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4"/>
      <c r="AC768" s="570"/>
      <c r="AD768" s="571"/>
      <c r="AE768" s="572"/>
      <c r="AF768" s="61"/>
      <c r="AG768" s="63"/>
      <c r="AH768" s="103"/>
      <c r="AI768" s="41"/>
      <c r="AJ768" s="217"/>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215"/>
      <c r="BG768" s="215"/>
      <c r="BH768" s="215"/>
    </row>
    <row r="769" spans="1:65" s="25" customFormat="1" ht="35.25" customHeight="1">
      <c r="A769" s="63"/>
      <c r="B769" s="191" t="s">
        <v>298</v>
      </c>
      <c r="C769" s="592" t="s">
        <v>600</v>
      </c>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4"/>
      <c r="AC769" s="538"/>
      <c r="AD769" s="539"/>
      <c r="AE769" s="540"/>
      <c r="AF769" s="61"/>
      <c r="AG769" s="63"/>
      <c r="AH769" s="103"/>
      <c r="AI769" s="41"/>
      <c r="AJ769" s="217"/>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215"/>
      <c r="BG769" s="215"/>
      <c r="BH769" s="215"/>
    </row>
    <row r="770" spans="1:65" s="25" customFormat="1" ht="35.25" customHeight="1">
      <c r="A770" s="63"/>
      <c r="B770" s="191" t="s">
        <v>292</v>
      </c>
      <c r="C770" s="466" t="s">
        <v>603</v>
      </c>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4"/>
      <c r="AC770" s="538"/>
      <c r="AD770" s="539"/>
      <c r="AE770" s="540"/>
      <c r="AF770" s="61"/>
      <c r="AG770" s="41"/>
      <c r="AH770" s="103"/>
      <c r="AI770" s="41"/>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5"/>
      <c r="BG770" s="215"/>
      <c r="BH770" s="215"/>
    </row>
    <row r="771" spans="1:65" s="25" customFormat="1" ht="36.6" customHeight="1">
      <c r="A771" s="63"/>
      <c r="B771" s="191" t="s">
        <v>293</v>
      </c>
      <c r="C771" s="592" t="s">
        <v>604</v>
      </c>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4"/>
      <c r="AC771" s="538"/>
      <c r="AD771" s="539"/>
      <c r="AE771" s="540"/>
      <c r="AF771" s="61"/>
      <c r="AG771" s="63"/>
      <c r="AH771" s="96"/>
      <c r="AI771" s="41"/>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5"/>
      <c r="BG771" s="215"/>
      <c r="BH771" s="215"/>
    </row>
    <row r="772" spans="1:65" s="25" customFormat="1" ht="12.75" customHeight="1">
      <c r="A772" s="63"/>
      <c r="B772" s="63"/>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6"/>
      <c r="AD772" s="126"/>
      <c r="AE772" s="126"/>
      <c r="AF772" s="61"/>
      <c r="AG772" s="63"/>
      <c r="AH772" s="96"/>
      <c r="AI772" s="41"/>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5"/>
      <c r="BG772" s="215"/>
      <c r="BH772" s="215"/>
    </row>
    <row r="773" spans="1:65" s="25" customFormat="1" ht="19.5" customHeight="1">
      <c r="A773" s="88" t="s">
        <v>954</v>
      </c>
      <c r="B773" s="76"/>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c r="AB773" s="157"/>
      <c r="AC773" s="141"/>
      <c r="AD773" s="141"/>
      <c r="AE773" s="141"/>
      <c r="AF773" s="61"/>
      <c r="AG773" s="63"/>
      <c r="AH773" s="96"/>
      <c r="AI773" s="27"/>
      <c r="AJ773" s="76"/>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c r="BI773" s="153"/>
      <c r="BJ773" s="153"/>
      <c r="BK773" s="76"/>
      <c r="BL773" s="76"/>
      <c r="BM773" s="76"/>
    </row>
    <row r="774" spans="1:65" s="25" customFormat="1" ht="18" customHeight="1">
      <c r="A774" s="77"/>
      <c r="B774" s="449" t="s">
        <v>383</v>
      </c>
      <c r="C774" s="451" t="s">
        <v>815</v>
      </c>
      <c r="D774" s="452"/>
      <c r="E774" s="452"/>
      <c r="F774" s="452"/>
      <c r="G774" s="452"/>
      <c r="H774" s="452"/>
      <c r="I774" s="452"/>
      <c r="J774" s="452"/>
      <c r="K774" s="452"/>
      <c r="L774" s="452"/>
      <c r="M774" s="452"/>
      <c r="N774" s="452"/>
      <c r="O774" s="452"/>
      <c r="P774" s="452"/>
      <c r="Q774" s="452"/>
      <c r="R774" s="452"/>
      <c r="S774" s="452"/>
      <c r="T774" s="452"/>
      <c r="U774" s="452"/>
      <c r="V774" s="452"/>
      <c r="W774" s="452"/>
      <c r="X774" s="452"/>
      <c r="Y774" s="452"/>
      <c r="Z774" s="452"/>
      <c r="AA774" s="452"/>
      <c r="AB774" s="453"/>
      <c r="AC774" s="457"/>
      <c r="AD774" s="458"/>
      <c r="AE774" s="459"/>
      <c r="AF774" s="61"/>
      <c r="AG774" s="63"/>
      <c r="AH774" s="96"/>
      <c r="AI774" s="63"/>
      <c r="AJ774" s="76"/>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row>
    <row r="775" spans="1:65" s="25" customFormat="1" ht="18" customHeight="1">
      <c r="A775" s="77"/>
      <c r="B775" s="450"/>
      <c r="C775" s="454"/>
      <c r="D775" s="455"/>
      <c r="E775" s="455"/>
      <c r="F775" s="455"/>
      <c r="G775" s="455"/>
      <c r="H775" s="455"/>
      <c r="I775" s="455"/>
      <c r="J775" s="455"/>
      <c r="K775" s="455"/>
      <c r="L775" s="455"/>
      <c r="M775" s="455"/>
      <c r="N775" s="455"/>
      <c r="O775" s="455"/>
      <c r="P775" s="455"/>
      <c r="Q775" s="455"/>
      <c r="R775" s="455"/>
      <c r="S775" s="455"/>
      <c r="T775" s="455"/>
      <c r="U775" s="455"/>
      <c r="V775" s="455"/>
      <c r="W775" s="455"/>
      <c r="X775" s="455"/>
      <c r="Y775" s="455"/>
      <c r="Z775" s="455"/>
      <c r="AA775" s="455"/>
      <c r="AB775" s="456"/>
      <c r="AC775" s="460"/>
      <c r="AD775" s="461"/>
      <c r="AE775" s="462"/>
      <c r="AF775" s="61"/>
      <c r="AG775" s="63"/>
      <c r="AH775" s="96"/>
      <c r="AI775" s="63"/>
      <c r="AJ775" s="63"/>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63"/>
      <c r="BL775" s="63"/>
      <c r="BM775" s="63"/>
    </row>
    <row r="776" spans="1:65" s="25" customFormat="1" ht="36" customHeight="1">
      <c r="A776" s="77"/>
      <c r="B776" s="449" t="s">
        <v>384</v>
      </c>
      <c r="C776" s="451" t="s">
        <v>446</v>
      </c>
      <c r="D776" s="452"/>
      <c r="E776" s="452"/>
      <c r="F776" s="452"/>
      <c r="G776" s="452"/>
      <c r="H776" s="452"/>
      <c r="I776" s="452"/>
      <c r="J776" s="452"/>
      <c r="K776" s="452"/>
      <c r="L776" s="452"/>
      <c r="M776" s="452"/>
      <c r="N776" s="452"/>
      <c r="O776" s="452"/>
      <c r="P776" s="452"/>
      <c r="Q776" s="452"/>
      <c r="R776" s="452"/>
      <c r="S776" s="452"/>
      <c r="T776" s="452"/>
      <c r="U776" s="452"/>
      <c r="V776" s="452"/>
      <c r="W776" s="452"/>
      <c r="X776" s="452"/>
      <c r="Y776" s="452"/>
      <c r="Z776" s="452"/>
      <c r="AA776" s="452"/>
      <c r="AB776" s="453"/>
      <c r="AC776" s="457"/>
      <c r="AD776" s="458"/>
      <c r="AE776" s="459"/>
      <c r="AF776" s="61"/>
      <c r="AG776" s="63"/>
      <c r="AH776" s="96"/>
      <c r="AI776" s="63"/>
      <c r="AJ776" s="63"/>
      <c r="AK776" s="153"/>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63"/>
      <c r="BL776" s="63"/>
      <c r="BM776" s="63"/>
    </row>
    <row r="777" spans="1:65" s="25" customFormat="1" ht="60" customHeight="1">
      <c r="A777" s="77"/>
      <c r="B777" s="450"/>
      <c r="C777" s="218"/>
      <c r="D777" s="466" t="s">
        <v>633</v>
      </c>
      <c r="E777" s="467"/>
      <c r="F777" s="467"/>
      <c r="G777" s="467"/>
      <c r="H777" s="467"/>
      <c r="I777" s="467"/>
      <c r="J777" s="467"/>
      <c r="K777" s="467"/>
      <c r="L777" s="467"/>
      <c r="M777" s="467"/>
      <c r="N777" s="467"/>
      <c r="O777" s="467"/>
      <c r="P777" s="467"/>
      <c r="Q777" s="467"/>
      <c r="R777" s="467"/>
      <c r="S777" s="467"/>
      <c r="T777" s="467"/>
      <c r="U777" s="467"/>
      <c r="V777" s="467"/>
      <c r="W777" s="467"/>
      <c r="X777" s="467"/>
      <c r="Y777" s="467"/>
      <c r="Z777" s="467"/>
      <c r="AA777" s="467"/>
      <c r="AB777" s="468"/>
      <c r="AC777" s="460"/>
      <c r="AD777" s="461"/>
      <c r="AE777" s="462"/>
      <c r="AF777" s="61"/>
      <c r="AH777" s="219"/>
      <c r="AI777" s="63"/>
      <c r="AJ777" s="76"/>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row>
    <row r="778" spans="1:65" s="77" customFormat="1" ht="15" customHeight="1">
      <c r="B778" s="449" t="s">
        <v>385</v>
      </c>
      <c r="C778" s="451" t="s">
        <v>447</v>
      </c>
      <c r="D778" s="452"/>
      <c r="E778" s="452"/>
      <c r="F778" s="452"/>
      <c r="G778" s="452"/>
      <c r="H778" s="452"/>
      <c r="I778" s="452"/>
      <c r="J778" s="452"/>
      <c r="K778" s="452"/>
      <c r="L778" s="452"/>
      <c r="M778" s="452"/>
      <c r="N778" s="452"/>
      <c r="O778" s="452"/>
      <c r="P778" s="452"/>
      <c r="Q778" s="452"/>
      <c r="R778" s="452"/>
      <c r="S778" s="452"/>
      <c r="T778" s="452"/>
      <c r="U778" s="452"/>
      <c r="V778" s="452"/>
      <c r="W778" s="452"/>
      <c r="X778" s="452"/>
      <c r="Y778" s="452"/>
      <c r="Z778" s="452"/>
      <c r="AA778" s="452"/>
      <c r="AB778" s="453"/>
      <c r="AC778" s="457"/>
      <c r="AD778" s="458"/>
      <c r="AE778" s="459"/>
      <c r="AH778" s="219"/>
      <c r="AI778" s="220"/>
      <c r="AJ778" s="221"/>
      <c r="AK778" s="221"/>
      <c r="AL778" s="221"/>
      <c r="AM778" s="221"/>
      <c r="AN778" s="221"/>
      <c r="AO778" s="221"/>
      <c r="AP778" s="221"/>
      <c r="AQ778" s="221"/>
      <c r="AR778" s="221"/>
      <c r="AS778" s="221"/>
      <c r="AT778" s="221"/>
      <c r="AU778" s="221"/>
      <c r="AV778" s="221"/>
      <c r="AW778" s="221"/>
      <c r="AX778" s="221"/>
      <c r="AY778" s="221"/>
      <c r="AZ778" s="221"/>
      <c r="BA778" s="221"/>
      <c r="BB778" s="221"/>
      <c r="BC778" s="221"/>
      <c r="BD778" s="221"/>
      <c r="BE778" s="221"/>
      <c r="BF778" s="222"/>
      <c r="BG778" s="222"/>
      <c r="BH778" s="222"/>
    </row>
    <row r="779" spans="1:65" s="77" customFormat="1" ht="15" customHeight="1">
      <c r="B779" s="450"/>
      <c r="C779" s="454"/>
      <c r="D779" s="455"/>
      <c r="E779" s="455"/>
      <c r="F779" s="455"/>
      <c r="G779" s="455"/>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60"/>
      <c r="AD779" s="461"/>
      <c r="AE779" s="462"/>
      <c r="AH779" s="103"/>
      <c r="AI779" s="41"/>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5"/>
      <c r="BG779" s="215"/>
      <c r="BH779" s="215"/>
    </row>
    <row r="780" spans="1:65" s="77" customFormat="1" ht="13.5" customHeight="1">
      <c r="A780" s="63"/>
      <c r="B780" s="76"/>
      <c r="C780" s="127"/>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6"/>
      <c r="AD780" s="126"/>
      <c r="AE780" s="126"/>
      <c r="AH780" s="103"/>
      <c r="AI780" s="41"/>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5"/>
      <c r="BG780" s="215"/>
      <c r="BH780" s="215"/>
    </row>
    <row r="781" spans="1:65" s="88" customFormat="1" ht="19.5" customHeight="1">
      <c r="A781" s="27" t="s">
        <v>955</v>
      </c>
      <c r="B781" s="223"/>
      <c r="C781" s="224"/>
      <c r="D781" s="224"/>
      <c r="E781" s="224"/>
      <c r="F781" s="224"/>
      <c r="G781" s="224"/>
      <c r="H781" s="224"/>
      <c r="I781" s="224"/>
      <c r="J781" s="224"/>
      <c r="K781" s="224"/>
      <c r="L781" s="224"/>
      <c r="M781" s="224"/>
      <c r="N781" s="224"/>
      <c r="O781" s="224"/>
      <c r="P781" s="224"/>
      <c r="Q781" s="224"/>
      <c r="R781" s="224"/>
      <c r="S781" s="224"/>
      <c r="T781" s="224"/>
      <c r="U781" s="224"/>
      <c r="V781" s="224"/>
      <c r="W781" s="224"/>
      <c r="X781" s="224"/>
      <c r="Y781" s="224"/>
      <c r="Z781" s="224"/>
      <c r="AA781" s="224"/>
      <c r="AB781" s="224"/>
      <c r="AC781" s="225"/>
      <c r="AD781" s="225"/>
      <c r="AE781" s="225"/>
      <c r="AH781" s="103"/>
      <c r="AI781" s="41"/>
      <c r="AJ781" s="216"/>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215"/>
      <c r="BG781" s="215"/>
      <c r="BH781" s="215"/>
    </row>
    <row r="782" spans="1:65" s="25" customFormat="1" ht="25.5" customHeight="1">
      <c r="A782" s="77"/>
      <c r="B782" s="449" t="s">
        <v>383</v>
      </c>
      <c r="C782" s="451" t="s">
        <v>945</v>
      </c>
      <c r="D782" s="452"/>
      <c r="E782" s="452"/>
      <c r="F782" s="452"/>
      <c r="G782" s="452"/>
      <c r="H782" s="452"/>
      <c r="I782" s="452"/>
      <c r="J782" s="452"/>
      <c r="K782" s="452"/>
      <c r="L782" s="452"/>
      <c r="M782" s="452"/>
      <c r="N782" s="452"/>
      <c r="O782" s="452"/>
      <c r="P782" s="452"/>
      <c r="Q782" s="452"/>
      <c r="R782" s="452"/>
      <c r="S782" s="452"/>
      <c r="T782" s="452"/>
      <c r="U782" s="452"/>
      <c r="V782" s="452"/>
      <c r="W782" s="452"/>
      <c r="X782" s="452"/>
      <c r="Y782" s="452"/>
      <c r="Z782" s="452"/>
      <c r="AA782" s="452"/>
      <c r="AB782" s="453"/>
      <c r="AC782" s="457"/>
      <c r="AD782" s="458"/>
      <c r="AE782" s="459"/>
      <c r="AF782" s="61"/>
      <c r="AG782" s="63"/>
      <c r="AH782" s="96"/>
      <c r="AI782" s="63"/>
      <c r="AJ782" s="76"/>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row>
    <row r="783" spans="1:65" s="25" customFormat="1" ht="30" customHeight="1">
      <c r="A783" s="77"/>
      <c r="B783" s="450"/>
      <c r="C783" s="454"/>
      <c r="D783" s="455"/>
      <c r="E783" s="455"/>
      <c r="F783" s="455"/>
      <c r="G783" s="455"/>
      <c r="H783" s="455"/>
      <c r="I783" s="455"/>
      <c r="J783" s="455"/>
      <c r="K783" s="455"/>
      <c r="L783" s="455"/>
      <c r="M783" s="455"/>
      <c r="N783" s="455"/>
      <c r="O783" s="455"/>
      <c r="P783" s="455"/>
      <c r="Q783" s="455"/>
      <c r="R783" s="455"/>
      <c r="S783" s="455"/>
      <c r="T783" s="455"/>
      <c r="U783" s="455"/>
      <c r="V783" s="455"/>
      <c r="W783" s="455"/>
      <c r="X783" s="455"/>
      <c r="Y783" s="455"/>
      <c r="Z783" s="455"/>
      <c r="AA783" s="455"/>
      <c r="AB783" s="456"/>
      <c r="AC783" s="460"/>
      <c r="AD783" s="461"/>
      <c r="AE783" s="462"/>
      <c r="AF783" s="61"/>
      <c r="AG783" s="63"/>
      <c r="AH783" s="96"/>
      <c r="AI783" s="63"/>
      <c r="AJ783" s="63"/>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63"/>
      <c r="BL783" s="63"/>
      <c r="BM783" s="63"/>
    </row>
    <row r="784" spans="1:65" s="25" customFormat="1" ht="25.5" customHeight="1">
      <c r="A784" s="77"/>
      <c r="B784" s="449" t="s">
        <v>384</v>
      </c>
      <c r="C784" s="451" t="s">
        <v>950</v>
      </c>
      <c r="D784" s="452"/>
      <c r="E784" s="452"/>
      <c r="F784" s="452"/>
      <c r="G784" s="452"/>
      <c r="H784" s="452"/>
      <c r="I784" s="452"/>
      <c r="J784" s="452"/>
      <c r="K784" s="452"/>
      <c r="L784" s="452"/>
      <c r="M784" s="452"/>
      <c r="N784" s="452"/>
      <c r="O784" s="452"/>
      <c r="P784" s="452"/>
      <c r="Q784" s="452"/>
      <c r="R784" s="452"/>
      <c r="S784" s="452"/>
      <c r="T784" s="452"/>
      <c r="U784" s="452"/>
      <c r="V784" s="452"/>
      <c r="W784" s="452"/>
      <c r="X784" s="452"/>
      <c r="Y784" s="452"/>
      <c r="Z784" s="452"/>
      <c r="AA784" s="452"/>
      <c r="AB784" s="453"/>
      <c r="AC784" s="457"/>
      <c r="AD784" s="458"/>
      <c r="AE784" s="459"/>
      <c r="AF784" s="61"/>
      <c r="AG784" s="63"/>
      <c r="AH784" s="96"/>
      <c r="AI784" s="63"/>
      <c r="AJ784" s="63"/>
      <c r="AK784" s="153"/>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63"/>
      <c r="BL784" s="63"/>
      <c r="BM784" s="63"/>
    </row>
    <row r="785" spans="1:65" s="25" customFormat="1" ht="25.5" customHeight="1">
      <c r="A785" s="77"/>
      <c r="B785" s="450"/>
      <c r="C785" s="454"/>
      <c r="D785" s="455"/>
      <c r="E785" s="455"/>
      <c r="F785" s="455"/>
      <c r="G785" s="455"/>
      <c r="H785" s="455"/>
      <c r="I785" s="455"/>
      <c r="J785" s="455"/>
      <c r="K785" s="455"/>
      <c r="L785" s="455"/>
      <c r="M785" s="455"/>
      <c r="N785" s="455"/>
      <c r="O785" s="455"/>
      <c r="P785" s="455"/>
      <c r="Q785" s="455"/>
      <c r="R785" s="455"/>
      <c r="S785" s="455"/>
      <c r="T785" s="455"/>
      <c r="U785" s="455"/>
      <c r="V785" s="455"/>
      <c r="W785" s="455"/>
      <c r="X785" s="455"/>
      <c r="Y785" s="455"/>
      <c r="Z785" s="455"/>
      <c r="AA785" s="455"/>
      <c r="AB785" s="456"/>
      <c r="AC785" s="460"/>
      <c r="AD785" s="461"/>
      <c r="AE785" s="462"/>
      <c r="AF785" s="61"/>
      <c r="AH785" s="219"/>
      <c r="AI785" s="63"/>
      <c r="AJ785" s="76"/>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row>
    <row r="786" spans="1:65" s="25" customFormat="1" ht="25.5" customHeight="1">
      <c r="A786" s="77"/>
      <c r="B786" s="449" t="s">
        <v>385</v>
      </c>
      <c r="C786" s="451" t="s">
        <v>946</v>
      </c>
      <c r="D786" s="452"/>
      <c r="E786" s="452"/>
      <c r="F786" s="452"/>
      <c r="G786" s="452"/>
      <c r="H786" s="452"/>
      <c r="I786" s="452"/>
      <c r="J786" s="452"/>
      <c r="K786" s="452"/>
      <c r="L786" s="452"/>
      <c r="M786" s="452"/>
      <c r="N786" s="452"/>
      <c r="O786" s="452"/>
      <c r="P786" s="452"/>
      <c r="Q786" s="452"/>
      <c r="R786" s="452"/>
      <c r="S786" s="452"/>
      <c r="T786" s="452"/>
      <c r="U786" s="452"/>
      <c r="V786" s="452"/>
      <c r="W786" s="452"/>
      <c r="X786" s="452"/>
      <c r="Y786" s="452"/>
      <c r="Z786" s="452"/>
      <c r="AA786" s="452"/>
      <c r="AB786" s="453"/>
      <c r="AC786" s="457"/>
      <c r="AD786" s="458"/>
      <c r="AE786" s="459"/>
      <c r="AF786" s="61"/>
      <c r="AG786" s="63"/>
      <c r="AH786" s="96"/>
      <c r="AI786" s="63"/>
      <c r="AJ786" s="63"/>
      <c r="AK786" s="153"/>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63"/>
      <c r="BL786" s="63"/>
      <c r="BM786" s="63"/>
    </row>
    <row r="787" spans="1:65" s="25" customFormat="1" ht="25.5" customHeight="1">
      <c r="A787" s="77"/>
      <c r="B787" s="450"/>
      <c r="C787" s="454"/>
      <c r="D787" s="455"/>
      <c r="E787" s="455"/>
      <c r="F787" s="455"/>
      <c r="G787" s="455"/>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60"/>
      <c r="AD787" s="461"/>
      <c r="AE787" s="462"/>
      <c r="AF787" s="61"/>
      <c r="AH787" s="219"/>
      <c r="AI787" s="63"/>
      <c r="AJ787" s="76"/>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row>
    <row r="788" spans="1:65" s="77" customFormat="1" ht="15" customHeight="1">
      <c r="B788" s="449" t="s">
        <v>408</v>
      </c>
      <c r="C788" s="451" t="s">
        <v>947</v>
      </c>
      <c r="D788" s="452"/>
      <c r="E788" s="452"/>
      <c r="F788" s="452"/>
      <c r="G788" s="452"/>
      <c r="H788" s="452"/>
      <c r="I788" s="452"/>
      <c r="J788" s="452"/>
      <c r="K788" s="452"/>
      <c r="L788" s="452"/>
      <c r="M788" s="452"/>
      <c r="N788" s="452"/>
      <c r="O788" s="452"/>
      <c r="P788" s="452"/>
      <c r="Q788" s="452"/>
      <c r="R788" s="452"/>
      <c r="S788" s="452"/>
      <c r="T788" s="452"/>
      <c r="U788" s="452"/>
      <c r="V788" s="452"/>
      <c r="W788" s="452"/>
      <c r="X788" s="452"/>
      <c r="Y788" s="452"/>
      <c r="Z788" s="452"/>
      <c r="AA788" s="452"/>
      <c r="AB788" s="453"/>
      <c r="AC788" s="457"/>
      <c r="AD788" s="458"/>
      <c r="AE788" s="459"/>
      <c r="AH788" s="219"/>
      <c r="AI788" s="220"/>
      <c r="AJ788" s="221"/>
      <c r="AK788" s="221"/>
      <c r="AL788" s="221"/>
      <c r="AM788" s="221"/>
      <c r="AN788" s="221"/>
      <c r="AO788" s="221"/>
      <c r="AP788" s="221"/>
      <c r="AQ788" s="221"/>
      <c r="AR788" s="221"/>
      <c r="AS788" s="221"/>
      <c r="AT788" s="221"/>
      <c r="AU788" s="221"/>
      <c r="AV788" s="221"/>
      <c r="AW788" s="221"/>
      <c r="AX788" s="221"/>
      <c r="AY788" s="221"/>
      <c r="AZ788" s="221"/>
      <c r="BA788" s="221"/>
      <c r="BB788" s="221"/>
      <c r="BC788" s="221"/>
      <c r="BD788" s="221"/>
      <c r="BE788" s="221"/>
      <c r="BF788" s="222"/>
      <c r="BG788" s="222"/>
      <c r="BH788" s="222"/>
    </row>
    <row r="789" spans="1:65" s="77" customFormat="1" ht="18" customHeight="1">
      <c r="B789" s="450"/>
      <c r="C789" s="454"/>
      <c r="D789" s="455"/>
      <c r="E789" s="455"/>
      <c r="F789" s="455"/>
      <c r="G789" s="455"/>
      <c r="H789" s="455"/>
      <c r="I789" s="455"/>
      <c r="J789" s="455"/>
      <c r="K789" s="455"/>
      <c r="L789" s="455"/>
      <c r="M789" s="455"/>
      <c r="N789" s="455"/>
      <c r="O789" s="455"/>
      <c r="P789" s="455"/>
      <c r="Q789" s="455"/>
      <c r="R789" s="455"/>
      <c r="S789" s="455"/>
      <c r="T789" s="455"/>
      <c r="U789" s="455"/>
      <c r="V789" s="455"/>
      <c r="W789" s="455"/>
      <c r="X789" s="455"/>
      <c r="Y789" s="455"/>
      <c r="Z789" s="455"/>
      <c r="AA789" s="455"/>
      <c r="AB789" s="456"/>
      <c r="AC789" s="460"/>
      <c r="AD789" s="461"/>
      <c r="AE789" s="462"/>
      <c r="AH789" s="103"/>
      <c r="AI789" s="41"/>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5"/>
      <c r="BG789" s="215"/>
      <c r="BH789" s="215"/>
    </row>
    <row r="790" spans="1:65" s="77" customFormat="1" ht="27" customHeight="1">
      <c r="B790" s="449" t="s">
        <v>409</v>
      </c>
      <c r="C790" s="451" t="s">
        <v>948</v>
      </c>
      <c r="D790" s="452"/>
      <c r="E790" s="452"/>
      <c r="F790" s="452"/>
      <c r="G790" s="452"/>
      <c r="H790" s="452"/>
      <c r="I790" s="452"/>
      <c r="J790" s="452"/>
      <c r="K790" s="452"/>
      <c r="L790" s="452"/>
      <c r="M790" s="452"/>
      <c r="N790" s="452"/>
      <c r="O790" s="452"/>
      <c r="P790" s="452"/>
      <c r="Q790" s="452"/>
      <c r="R790" s="452"/>
      <c r="S790" s="452"/>
      <c r="T790" s="452"/>
      <c r="U790" s="452"/>
      <c r="V790" s="452"/>
      <c r="W790" s="452"/>
      <c r="X790" s="452"/>
      <c r="Y790" s="452"/>
      <c r="Z790" s="452"/>
      <c r="AA790" s="452"/>
      <c r="AB790" s="453"/>
      <c r="AC790" s="457"/>
      <c r="AD790" s="458"/>
      <c r="AE790" s="459"/>
      <c r="AH790" s="103"/>
      <c r="AI790" s="41"/>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5"/>
      <c r="BG790" s="215"/>
      <c r="BH790" s="215"/>
    </row>
    <row r="791" spans="1:65" s="77" customFormat="1" ht="27" customHeight="1">
      <c r="B791" s="450"/>
      <c r="C791" s="454"/>
      <c r="D791" s="455"/>
      <c r="E791" s="455"/>
      <c r="F791" s="455"/>
      <c r="G791" s="455"/>
      <c r="H791" s="455"/>
      <c r="I791" s="455"/>
      <c r="J791" s="455"/>
      <c r="K791" s="455"/>
      <c r="L791" s="455"/>
      <c r="M791" s="455"/>
      <c r="N791" s="455"/>
      <c r="O791" s="455"/>
      <c r="P791" s="455"/>
      <c r="Q791" s="455"/>
      <c r="R791" s="455"/>
      <c r="S791" s="455"/>
      <c r="T791" s="455"/>
      <c r="U791" s="455"/>
      <c r="V791" s="455"/>
      <c r="W791" s="455"/>
      <c r="X791" s="455"/>
      <c r="Y791" s="455"/>
      <c r="Z791" s="455"/>
      <c r="AA791" s="455"/>
      <c r="AB791" s="456"/>
      <c r="AC791" s="460"/>
      <c r="AD791" s="461"/>
      <c r="AE791" s="462"/>
      <c r="AH791" s="103"/>
      <c r="AI791" s="41"/>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5"/>
      <c r="BG791" s="215"/>
      <c r="BH791" s="215"/>
    </row>
    <row r="792" spans="1:65" s="77" customFormat="1" ht="33.75" customHeight="1">
      <c r="B792" s="449" t="s">
        <v>410</v>
      </c>
      <c r="C792" s="586" t="s">
        <v>949</v>
      </c>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457"/>
      <c r="AD792" s="458"/>
      <c r="AE792" s="459"/>
      <c r="AH792" s="103"/>
      <c r="AI792" s="41"/>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5"/>
      <c r="BG792" s="215"/>
      <c r="BH792" s="215"/>
    </row>
    <row r="793" spans="1:65" s="77" customFormat="1" ht="30.75" customHeight="1">
      <c r="B793" s="500"/>
      <c r="C793" s="101"/>
      <c r="D793" s="510" t="s">
        <v>832</v>
      </c>
      <c r="E793" s="510"/>
      <c r="F793" s="510"/>
      <c r="G793" s="510"/>
      <c r="H793" s="510"/>
      <c r="I793" s="510"/>
      <c r="J793" s="510"/>
      <c r="K793" s="510"/>
      <c r="L793" s="510"/>
      <c r="M793" s="510"/>
      <c r="N793" s="510"/>
      <c r="O793" s="510"/>
      <c r="P793" s="510"/>
      <c r="Q793" s="510"/>
      <c r="R793" s="510"/>
      <c r="S793" s="510"/>
      <c r="T793" s="510"/>
      <c r="U793" s="510"/>
      <c r="V793" s="510"/>
      <c r="W793" s="510"/>
      <c r="X793" s="510"/>
      <c r="Y793" s="510"/>
      <c r="Z793" s="510"/>
      <c r="AA793" s="510"/>
      <c r="AB793" s="510"/>
      <c r="AC793" s="589"/>
      <c r="AD793" s="590"/>
      <c r="AE793" s="591"/>
      <c r="AG793" s="103"/>
      <c r="AH793" s="41"/>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5"/>
      <c r="BF793" s="215"/>
      <c r="BG793" s="215"/>
    </row>
    <row r="794" spans="1:65" s="77" customFormat="1" ht="30.75" customHeight="1">
      <c r="B794" s="500"/>
      <c r="C794" s="101"/>
      <c r="D794" s="511" t="s">
        <v>833</v>
      </c>
      <c r="E794" s="511"/>
      <c r="F794" s="511"/>
      <c r="G794" s="511"/>
      <c r="H794" s="511"/>
      <c r="I794" s="511"/>
      <c r="J794" s="511"/>
      <c r="K794" s="511"/>
      <c r="L794" s="511"/>
      <c r="M794" s="511"/>
      <c r="N794" s="511"/>
      <c r="O794" s="511"/>
      <c r="P794" s="511"/>
      <c r="Q794" s="511"/>
      <c r="R794" s="511"/>
      <c r="S794" s="511"/>
      <c r="T794" s="511"/>
      <c r="U794" s="511"/>
      <c r="V794" s="511"/>
      <c r="W794" s="511"/>
      <c r="X794" s="511"/>
      <c r="Y794" s="511"/>
      <c r="Z794" s="511"/>
      <c r="AA794" s="511"/>
      <c r="AB794" s="511"/>
      <c r="AC794" s="589"/>
      <c r="AD794" s="590"/>
      <c r="AE794" s="591"/>
      <c r="AG794" s="103"/>
      <c r="AH794" s="41"/>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5"/>
      <c r="BF794" s="215"/>
      <c r="BG794" s="215"/>
    </row>
    <row r="795" spans="1:65" s="77" customFormat="1" ht="30.75" customHeight="1">
      <c r="B795" s="500"/>
      <c r="C795" s="101"/>
      <c r="D795" s="511" t="s">
        <v>834</v>
      </c>
      <c r="E795" s="511"/>
      <c r="F795" s="511"/>
      <c r="G795" s="511"/>
      <c r="H795" s="511"/>
      <c r="I795" s="511"/>
      <c r="J795" s="511"/>
      <c r="K795" s="511"/>
      <c r="L795" s="511"/>
      <c r="M795" s="511"/>
      <c r="N795" s="511"/>
      <c r="O795" s="511"/>
      <c r="P795" s="511"/>
      <c r="Q795" s="511"/>
      <c r="R795" s="511"/>
      <c r="S795" s="511"/>
      <c r="T795" s="511"/>
      <c r="U795" s="511"/>
      <c r="V795" s="511"/>
      <c r="W795" s="511"/>
      <c r="X795" s="511"/>
      <c r="Y795" s="511"/>
      <c r="Z795" s="511"/>
      <c r="AA795" s="511"/>
      <c r="AB795" s="511"/>
      <c r="AC795" s="589"/>
      <c r="AD795" s="590"/>
      <c r="AE795" s="591"/>
      <c r="AG795" s="103"/>
      <c r="AH795" s="41"/>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5"/>
      <c r="BF795" s="215"/>
      <c r="BG795" s="215"/>
    </row>
    <row r="796" spans="1:65" s="77" customFormat="1" ht="30.75" customHeight="1">
      <c r="B796" s="450"/>
      <c r="C796" s="194"/>
      <c r="D796" s="511" t="s">
        <v>835</v>
      </c>
      <c r="E796" s="511"/>
      <c r="F796" s="511"/>
      <c r="G796" s="511"/>
      <c r="H796" s="511"/>
      <c r="I796" s="511"/>
      <c r="J796" s="511"/>
      <c r="K796" s="511"/>
      <c r="L796" s="511"/>
      <c r="M796" s="511"/>
      <c r="N796" s="511"/>
      <c r="O796" s="511"/>
      <c r="P796" s="511"/>
      <c r="Q796" s="511"/>
      <c r="R796" s="511"/>
      <c r="S796" s="511"/>
      <c r="T796" s="511"/>
      <c r="U796" s="511"/>
      <c r="V796" s="511"/>
      <c r="W796" s="511"/>
      <c r="X796" s="511"/>
      <c r="Y796" s="511"/>
      <c r="Z796" s="511"/>
      <c r="AA796" s="511"/>
      <c r="AB796" s="511"/>
      <c r="AC796" s="460"/>
      <c r="AD796" s="461"/>
      <c r="AE796" s="462"/>
      <c r="AG796" s="103"/>
      <c r="AH796" s="41"/>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5"/>
      <c r="BF796" s="215"/>
      <c r="BG796" s="215"/>
    </row>
    <row r="797" spans="1:65" s="77" customFormat="1" ht="18.95" customHeight="1">
      <c r="B797" s="449" t="s">
        <v>831</v>
      </c>
      <c r="C797" s="451" t="s">
        <v>944</v>
      </c>
      <c r="D797" s="452"/>
      <c r="E797" s="452"/>
      <c r="F797" s="452"/>
      <c r="G797" s="452"/>
      <c r="H797" s="452"/>
      <c r="I797" s="452"/>
      <c r="J797" s="452"/>
      <c r="K797" s="452"/>
      <c r="L797" s="452"/>
      <c r="M797" s="452"/>
      <c r="N797" s="452"/>
      <c r="O797" s="452"/>
      <c r="P797" s="452"/>
      <c r="Q797" s="452"/>
      <c r="R797" s="452"/>
      <c r="S797" s="452"/>
      <c r="T797" s="452"/>
      <c r="U797" s="452"/>
      <c r="V797" s="452"/>
      <c r="W797" s="452"/>
      <c r="X797" s="452"/>
      <c r="Y797" s="452"/>
      <c r="Z797" s="452"/>
      <c r="AA797" s="452"/>
      <c r="AB797" s="453"/>
      <c r="AC797" s="457"/>
      <c r="AD797" s="458"/>
      <c r="AE797" s="459"/>
      <c r="AH797" s="103"/>
      <c r="AI797" s="41"/>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5"/>
      <c r="BG797" s="215"/>
      <c r="BH797" s="215"/>
    </row>
    <row r="798" spans="1:65" s="77" customFormat="1" ht="18.95" customHeight="1">
      <c r="B798" s="450"/>
      <c r="C798" s="454"/>
      <c r="D798" s="455"/>
      <c r="E798" s="455"/>
      <c r="F798" s="455"/>
      <c r="G798" s="455"/>
      <c r="H798" s="455"/>
      <c r="I798" s="455"/>
      <c r="J798" s="455"/>
      <c r="K798" s="455"/>
      <c r="L798" s="455"/>
      <c r="M798" s="455"/>
      <c r="N798" s="455"/>
      <c r="O798" s="455"/>
      <c r="P798" s="455"/>
      <c r="Q798" s="455"/>
      <c r="R798" s="455"/>
      <c r="S798" s="455"/>
      <c r="T798" s="455"/>
      <c r="U798" s="455"/>
      <c r="V798" s="455"/>
      <c r="W798" s="455"/>
      <c r="X798" s="455"/>
      <c r="Y798" s="455"/>
      <c r="Z798" s="455"/>
      <c r="AA798" s="455"/>
      <c r="AB798" s="456"/>
      <c r="AC798" s="460"/>
      <c r="AD798" s="461"/>
      <c r="AE798" s="462"/>
      <c r="AH798" s="103"/>
      <c r="AI798" s="41"/>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5"/>
      <c r="BG798" s="215"/>
      <c r="BH798" s="215"/>
    </row>
    <row r="799" spans="1:65" s="110" customFormat="1" ht="13.5" customHeight="1">
      <c r="A799" s="63"/>
      <c r="B799" s="76"/>
      <c r="C799" s="127"/>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7"/>
      <c r="AB799" s="127"/>
      <c r="AC799" s="126"/>
      <c r="AD799" s="126"/>
      <c r="AE799" s="126"/>
      <c r="AH799" s="96"/>
      <c r="AI799" s="63"/>
      <c r="AJ799" s="63"/>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63"/>
      <c r="BH799" s="63"/>
      <c r="BI799" s="63"/>
      <c r="BJ799" s="77"/>
      <c r="BK799" s="77"/>
    </row>
    <row r="800" spans="1:65" s="110" customFormat="1" ht="19.5" customHeight="1">
      <c r="A800" s="27" t="s">
        <v>956</v>
      </c>
      <c r="B800" s="76"/>
      <c r="C800" s="127"/>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7"/>
      <c r="AB800" s="127"/>
      <c r="AC800" s="126"/>
      <c r="AD800" s="126"/>
      <c r="AE800" s="126"/>
      <c r="AH800" s="96"/>
      <c r="AI800" s="63"/>
      <c r="AJ800" s="63"/>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63"/>
      <c r="BH800" s="63"/>
      <c r="BI800" s="63"/>
      <c r="BJ800" s="77"/>
      <c r="BK800" s="77"/>
    </row>
    <row r="801" spans="1:63" s="110" customFormat="1" ht="35.25" customHeight="1">
      <c r="A801" s="63"/>
      <c r="B801" s="449" t="s">
        <v>383</v>
      </c>
      <c r="C801" s="484" t="s">
        <v>581</v>
      </c>
      <c r="D801" s="485"/>
      <c r="E801" s="485"/>
      <c r="F801" s="485"/>
      <c r="G801" s="485"/>
      <c r="H801" s="485"/>
      <c r="I801" s="485"/>
      <c r="J801" s="485"/>
      <c r="K801" s="485"/>
      <c r="L801" s="485"/>
      <c r="M801" s="485"/>
      <c r="N801" s="485"/>
      <c r="O801" s="485"/>
      <c r="P801" s="485"/>
      <c r="Q801" s="485"/>
      <c r="R801" s="485"/>
      <c r="S801" s="485"/>
      <c r="T801" s="485"/>
      <c r="U801" s="485"/>
      <c r="V801" s="485"/>
      <c r="W801" s="485"/>
      <c r="X801" s="485"/>
      <c r="Y801" s="485"/>
      <c r="Z801" s="485"/>
      <c r="AA801" s="485"/>
      <c r="AB801" s="486"/>
      <c r="AC801" s="512"/>
      <c r="AD801" s="513"/>
      <c r="AE801" s="514"/>
      <c r="AH801" s="96"/>
      <c r="AI801" s="63"/>
      <c r="AJ801" s="63"/>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63"/>
      <c r="BH801" s="63"/>
      <c r="BI801" s="63"/>
      <c r="BJ801" s="77"/>
      <c r="BK801" s="77"/>
    </row>
    <row r="802" spans="1:63" s="110" customFormat="1" ht="35.25" customHeight="1">
      <c r="A802" s="63"/>
      <c r="B802" s="450"/>
      <c r="C802" s="487"/>
      <c r="D802" s="488"/>
      <c r="E802" s="488"/>
      <c r="F802" s="488"/>
      <c r="G802" s="488"/>
      <c r="H802" s="488"/>
      <c r="I802" s="488"/>
      <c r="J802" s="488"/>
      <c r="K802" s="488"/>
      <c r="L802" s="488"/>
      <c r="M802" s="488"/>
      <c r="N802" s="488"/>
      <c r="O802" s="488"/>
      <c r="P802" s="488"/>
      <c r="Q802" s="488"/>
      <c r="R802" s="488"/>
      <c r="S802" s="488"/>
      <c r="T802" s="488"/>
      <c r="U802" s="488"/>
      <c r="V802" s="488"/>
      <c r="W802" s="488"/>
      <c r="X802" s="488"/>
      <c r="Y802" s="488"/>
      <c r="Z802" s="488"/>
      <c r="AA802" s="488"/>
      <c r="AB802" s="489"/>
      <c r="AC802" s="515"/>
      <c r="AD802" s="516"/>
      <c r="AE802" s="517"/>
      <c r="AH802" s="96"/>
      <c r="AI802" s="63"/>
      <c r="AJ802" s="63"/>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63"/>
      <c r="BH802" s="63"/>
      <c r="BI802" s="63"/>
      <c r="BJ802" s="77"/>
      <c r="BK802" s="77"/>
    </row>
    <row r="803" spans="1:63" s="110" customFormat="1" ht="27.75" customHeight="1">
      <c r="A803" s="63"/>
      <c r="B803" s="449" t="s">
        <v>384</v>
      </c>
      <c r="C803" s="484" t="s">
        <v>582</v>
      </c>
      <c r="D803" s="485"/>
      <c r="E803" s="485"/>
      <c r="F803" s="485"/>
      <c r="G803" s="485"/>
      <c r="H803" s="485"/>
      <c r="I803" s="485"/>
      <c r="J803" s="485"/>
      <c r="K803" s="485"/>
      <c r="L803" s="485"/>
      <c r="M803" s="485"/>
      <c r="N803" s="485"/>
      <c r="O803" s="485"/>
      <c r="P803" s="485"/>
      <c r="Q803" s="485"/>
      <c r="R803" s="485"/>
      <c r="S803" s="485"/>
      <c r="T803" s="485"/>
      <c r="U803" s="485"/>
      <c r="V803" s="485"/>
      <c r="W803" s="485"/>
      <c r="X803" s="485"/>
      <c r="Y803" s="485"/>
      <c r="Z803" s="485"/>
      <c r="AA803" s="485"/>
      <c r="AB803" s="486"/>
      <c r="AC803" s="512"/>
      <c r="AD803" s="513"/>
      <c r="AE803" s="514"/>
      <c r="AH803" s="96"/>
      <c r="AI803" s="63"/>
      <c r="AJ803" s="63"/>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63"/>
      <c r="BH803" s="63"/>
      <c r="BI803" s="63"/>
      <c r="BJ803" s="77"/>
      <c r="BK803" s="77"/>
    </row>
    <row r="804" spans="1:63" s="110" customFormat="1" ht="27.75" customHeight="1">
      <c r="A804" s="63"/>
      <c r="B804" s="450"/>
      <c r="C804" s="487"/>
      <c r="D804" s="488"/>
      <c r="E804" s="488"/>
      <c r="F804" s="488"/>
      <c r="G804" s="488"/>
      <c r="H804" s="488"/>
      <c r="I804" s="488"/>
      <c r="J804" s="488"/>
      <c r="K804" s="488"/>
      <c r="L804" s="488"/>
      <c r="M804" s="488"/>
      <c r="N804" s="488"/>
      <c r="O804" s="488"/>
      <c r="P804" s="488"/>
      <c r="Q804" s="488"/>
      <c r="R804" s="488"/>
      <c r="S804" s="488"/>
      <c r="T804" s="488"/>
      <c r="U804" s="488"/>
      <c r="V804" s="488"/>
      <c r="W804" s="488"/>
      <c r="X804" s="488"/>
      <c r="Y804" s="488"/>
      <c r="Z804" s="488"/>
      <c r="AA804" s="488"/>
      <c r="AB804" s="489"/>
      <c r="AC804" s="515"/>
      <c r="AD804" s="516"/>
      <c r="AE804" s="517"/>
      <c r="AH804" s="96"/>
      <c r="AI804" s="63"/>
      <c r="AJ804" s="63"/>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63"/>
      <c r="BH804" s="63"/>
      <c r="BI804" s="63"/>
      <c r="BJ804" s="77"/>
      <c r="BK804" s="77"/>
    </row>
    <row r="805" spans="1:63" s="110" customFormat="1" ht="22.5" customHeight="1">
      <c r="A805" s="63"/>
      <c r="B805" s="449" t="s">
        <v>385</v>
      </c>
      <c r="C805" s="484" t="s">
        <v>583</v>
      </c>
      <c r="D805" s="485"/>
      <c r="E805" s="485"/>
      <c r="F805" s="485"/>
      <c r="G805" s="485"/>
      <c r="H805" s="485"/>
      <c r="I805" s="485"/>
      <c r="J805" s="485"/>
      <c r="K805" s="485"/>
      <c r="L805" s="485"/>
      <c r="M805" s="485"/>
      <c r="N805" s="485"/>
      <c r="O805" s="485"/>
      <c r="P805" s="485"/>
      <c r="Q805" s="485"/>
      <c r="R805" s="485"/>
      <c r="S805" s="485"/>
      <c r="T805" s="485"/>
      <c r="U805" s="485"/>
      <c r="V805" s="485"/>
      <c r="W805" s="485"/>
      <c r="X805" s="485"/>
      <c r="Y805" s="485"/>
      <c r="Z805" s="485"/>
      <c r="AA805" s="485"/>
      <c r="AB805" s="486"/>
      <c r="AC805" s="512"/>
      <c r="AD805" s="513"/>
      <c r="AE805" s="514"/>
      <c r="AH805" s="96"/>
      <c r="AI805" s="63"/>
      <c r="AJ805" s="63"/>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63"/>
      <c r="BH805" s="63"/>
      <c r="BI805" s="63"/>
      <c r="BJ805" s="77"/>
      <c r="BK805" s="77"/>
    </row>
    <row r="806" spans="1:63" s="110" customFormat="1" ht="22.5" customHeight="1">
      <c r="A806" s="63"/>
      <c r="B806" s="450"/>
      <c r="C806" s="487"/>
      <c r="D806" s="488"/>
      <c r="E806" s="488"/>
      <c r="F806" s="488"/>
      <c r="G806" s="488"/>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515"/>
      <c r="AD806" s="516"/>
      <c r="AE806" s="517"/>
      <c r="AH806" s="96"/>
      <c r="AI806" s="63"/>
      <c r="AJ806" s="63"/>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63"/>
      <c r="BH806" s="63"/>
      <c r="BI806" s="63"/>
      <c r="BJ806" s="77"/>
      <c r="BK806" s="77"/>
    </row>
    <row r="807" spans="1:63" s="110" customFormat="1" ht="18" customHeight="1">
      <c r="A807" s="63"/>
      <c r="B807" s="449" t="s">
        <v>408</v>
      </c>
      <c r="C807" s="484" t="s">
        <v>584</v>
      </c>
      <c r="D807" s="485"/>
      <c r="E807" s="485"/>
      <c r="F807" s="485"/>
      <c r="G807" s="485"/>
      <c r="H807" s="485"/>
      <c r="I807" s="485"/>
      <c r="J807" s="485"/>
      <c r="K807" s="485"/>
      <c r="L807" s="485"/>
      <c r="M807" s="485"/>
      <c r="N807" s="485"/>
      <c r="O807" s="485"/>
      <c r="P807" s="485"/>
      <c r="Q807" s="485"/>
      <c r="R807" s="485"/>
      <c r="S807" s="485"/>
      <c r="T807" s="485"/>
      <c r="U807" s="485"/>
      <c r="V807" s="485"/>
      <c r="W807" s="485"/>
      <c r="X807" s="485"/>
      <c r="Y807" s="485"/>
      <c r="Z807" s="485"/>
      <c r="AA807" s="485"/>
      <c r="AB807" s="486"/>
      <c r="AC807" s="512"/>
      <c r="AD807" s="513"/>
      <c r="AE807" s="514"/>
      <c r="AH807" s="96"/>
      <c r="AI807" s="63"/>
      <c r="AJ807" s="63"/>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63"/>
      <c r="BH807" s="63"/>
      <c r="BI807" s="63"/>
      <c r="BJ807" s="77"/>
      <c r="BK807" s="77"/>
    </row>
    <row r="808" spans="1:63" s="110" customFormat="1" ht="18" customHeight="1">
      <c r="A808" s="63"/>
      <c r="B808" s="450"/>
      <c r="C808" s="487"/>
      <c r="D808" s="488"/>
      <c r="E808" s="488"/>
      <c r="F808" s="488"/>
      <c r="G808" s="488"/>
      <c r="H808" s="488"/>
      <c r="I808" s="488"/>
      <c r="J808" s="488"/>
      <c r="K808" s="488"/>
      <c r="L808" s="488"/>
      <c r="M808" s="488"/>
      <c r="N808" s="488"/>
      <c r="O808" s="488"/>
      <c r="P808" s="488"/>
      <c r="Q808" s="488"/>
      <c r="R808" s="488"/>
      <c r="S808" s="488"/>
      <c r="T808" s="488"/>
      <c r="U808" s="488"/>
      <c r="V808" s="488"/>
      <c r="W808" s="488"/>
      <c r="X808" s="488"/>
      <c r="Y808" s="488"/>
      <c r="Z808" s="488"/>
      <c r="AA808" s="488"/>
      <c r="AB808" s="489"/>
      <c r="AC808" s="515"/>
      <c r="AD808" s="516"/>
      <c r="AE808" s="517"/>
      <c r="AH808" s="96"/>
      <c r="AI808" s="63"/>
      <c r="AJ808" s="63"/>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63"/>
      <c r="BH808" s="63"/>
      <c r="BI808" s="63"/>
      <c r="BJ808" s="77"/>
      <c r="BK808" s="77"/>
    </row>
    <row r="809" spans="1:63" s="110" customFormat="1" ht="22.5" customHeight="1">
      <c r="A809" s="63"/>
      <c r="B809" s="449" t="s">
        <v>409</v>
      </c>
      <c r="C809" s="484" t="s">
        <v>882</v>
      </c>
      <c r="D809" s="485"/>
      <c r="E809" s="485"/>
      <c r="F809" s="485"/>
      <c r="G809" s="485"/>
      <c r="H809" s="485"/>
      <c r="I809" s="485"/>
      <c r="J809" s="485"/>
      <c r="K809" s="485"/>
      <c r="L809" s="485"/>
      <c r="M809" s="485"/>
      <c r="N809" s="485"/>
      <c r="O809" s="485"/>
      <c r="P809" s="485"/>
      <c r="Q809" s="485"/>
      <c r="R809" s="485"/>
      <c r="S809" s="485"/>
      <c r="T809" s="485"/>
      <c r="U809" s="485"/>
      <c r="V809" s="485"/>
      <c r="W809" s="485"/>
      <c r="X809" s="485"/>
      <c r="Y809" s="485"/>
      <c r="Z809" s="485"/>
      <c r="AA809" s="485"/>
      <c r="AB809" s="486"/>
      <c r="AC809" s="512"/>
      <c r="AD809" s="513"/>
      <c r="AE809" s="514"/>
      <c r="AH809" s="96"/>
      <c r="AI809" s="63"/>
      <c r="AJ809" s="63"/>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63"/>
      <c r="BH809" s="63"/>
      <c r="BI809" s="63"/>
      <c r="BJ809" s="77"/>
      <c r="BK809" s="77"/>
    </row>
    <row r="810" spans="1:63" s="110" customFormat="1" ht="22.5" customHeight="1">
      <c r="A810" s="63"/>
      <c r="B810" s="450"/>
      <c r="C810" s="487"/>
      <c r="D810" s="488"/>
      <c r="E810" s="488"/>
      <c r="F810" s="488"/>
      <c r="G810" s="488"/>
      <c r="H810" s="488"/>
      <c r="I810" s="488"/>
      <c r="J810" s="488"/>
      <c r="K810" s="488"/>
      <c r="L810" s="488"/>
      <c r="M810" s="488"/>
      <c r="N810" s="488"/>
      <c r="O810" s="488"/>
      <c r="P810" s="488"/>
      <c r="Q810" s="488"/>
      <c r="R810" s="488"/>
      <c r="S810" s="488"/>
      <c r="T810" s="488"/>
      <c r="U810" s="488"/>
      <c r="V810" s="488"/>
      <c r="W810" s="488"/>
      <c r="X810" s="488"/>
      <c r="Y810" s="488"/>
      <c r="Z810" s="488"/>
      <c r="AA810" s="488"/>
      <c r="AB810" s="489"/>
      <c r="AC810" s="515"/>
      <c r="AD810" s="516"/>
      <c r="AE810" s="517"/>
      <c r="AH810" s="96"/>
      <c r="AI810" s="63"/>
      <c r="AJ810" s="63"/>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63"/>
      <c r="BH810" s="63"/>
      <c r="BI810" s="63"/>
      <c r="BJ810" s="77"/>
      <c r="BK810" s="77"/>
    </row>
    <row r="811" spans="1:63" s="110" customFormat="1" ht="24.75" customHeight="1">
      <c r="A811" s="63"/>
      <c r="B811" s="449" t="s">
        <v>410</v>
      </c>
      <c r="C811" s="484" t="s">
        <v>556</v>
      </c>
      <c r="D811" s="485"/>
      <c r="E811" s="485"/>
      <c r="F811" s="485"/>
      <c r="G811" s="485"/>
      <c r="H811" s="485"/>
      <c r="I811" s="485"/>
      <c r="J811" s="485"/>
      <c r="K811" s="485"/>
      <c r="L811" s="485"/>
      <c r="M811" s="485"/>
      <c r="N811" s="485"/>
      <c r="O811" s="485"/>
      <c r="P811" s="485"/>
      <c r="Q811" s="485"/>
      <c r="R811" s="485"/>
      <c r="S811" s="485"/>
      <c r="T811" s="485"/>
      <c r="U811" s="485"/>
      <c r="V811" s="485"/>
      <c r="W811" s="485"/>
      <c r="X811" s="485"/>
      <c r="Y811" s="485"/>
      <c r="Z811" s="485"/>
      <c r="AA811" s="485"/>
      <c r="AB811" s="486"/>
      <c r="AC811" s="512"/>
      <c r="AD811" s="513"/>
      <c r="AE811" s="514"/>
      <c r="AH811" s="96"/>
      <c r="AI811" s="63"/>
      <c r="AJ811" s="63"/>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63"/>
      <c r="BH811" s="63"/>
      <c r="BI811" s="63"/>
      <c r="BJ811" s="77"/>
      <c r="BK811" s="77"/>
    </row>
    <row r="812" spans="1:63" s="110" customFormat="1" ht="24.75" customHeight="1">
      <c r="A812" s="63"/>
      <c r="B812" s="450"/>
      <c r="C812" s="487"/>
      <c r="D812" s="488"/>
      <c r="E812" s="488"/>
      <c r="F812" s="488"/>
      <c r="G812" s="488"/>
      <c r="H812" s="488"/>
      <c r="I812" s="488"/>
      <c r="J812" s="488"/>
      <c r="K812" s="488"/>
      <c r="L812" s="488"/>
      <c r="M812" s="488"/>
      <c r="N812" s="488"/>
      <c r="O812" s="488"/>
      <c r="P812" s="488"/>
      <c r="Q812" s="488"/>
      <c r="R812" s="488"/>
      <c r="S812" s="488"/>
      <c r="T812" s="488"/>
      <c r="U812" s="488"/>
      <c r="V812" s="488"/>
      <c r="W812" s="488"/>
      <c r="X812" s="488"/>
      <c r="Y812" s="488"/>
      <c r="Z812" s="488"/>
      <c r="AA812" s="488"/>
      <c r="AB812" s="489"/>
      <c r="AC812" s="515"/>
      <c r="AD812" s="516"/>
      <c r="AE812" s="517"/>
      <c r="AH812" s="96"/>
      <c r="AI812" s="63"/>
      <c r="AJ812" s="63"/>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63"/>
      <c r="BH812" s="63"/>
      <c r="BI812" s="63"/>
      <c r="BJ812" s="77"/>
      <c r="BK812" s="77"/>
    </row>
    <row r="813" spans="1:63" s="110" customFormat="1" ht="22.5" customHeight="1">
      <c r="A813" s="63"/>
      <c r="B813" s="449" t="s">
        <v>499</v>
      </c>
      <c r="C813" s="484" t="s">
        <v>500</v>
      </c>
      <c r="D813" s="485"/>
      <c r="E813" s="485"/>
      <c r="F813" s="485"/>
      <c r="G813" s="485"/>
      <c r="H813" s="485"/>
      <c r="I813" s="485"/>
      <c r="J813" s="485"/>
      <c r="K813" s="485"/>
      <c r="L813" s="485"/>
      <c r="M813" s="485"/>
      <c r="N813" s="485"/>
      <c r="O813" s="485"/>
      <c r="P813" s="485"/>
      <c r="Q813" s="485"/>
      <c r="R813" s="485"/>
      <c r="S813" s="485"/>
      <c r="T813" s="485"/>
      <c r="U813" s="485"/>
      <c r="V813" s="485"/>
      <c r="W813" s="485"/>
      <c r="X813" s="485"/>
      <c r="Y813" s="485"/>
      <c r="Z813" s="485"/>
      <c r="AA813" s="485"/>
      <c r="AB813" s="486"/>
      <c r="AC813" s="512"/>
      <c r="AD813" s="513"/>
      <c r="AE813" s="514"/>
      <c r="AH813" s="96"/>
      <c r="AI813" s="63"/>
      <c r="AJ813" s="63"/>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63"/>
      <c r="BH813" s="63"/>
      <c r="BI813" s="63"/>
      <c r="BJ813" s="77"/>
      <c r="BK813" s="77"/>
    </row>
    <row r="814" spans="1:63" s="110" customFormat="1" ht="22.5" customHeight="1">
      <c r="A814" s="63"/>
      <c r="B814" s="450"/>
      <c r="C814" s="487"/>
      <c r="D814" s="488"/>
      <c r="E814" s="488"/>
      <c r="F814" s="488"/>
      <c r="G814" s="488"/>
      <c r="H814" s="488"/>
      <c r="I814" s="488"/>
      <c r="J814" s="488"/>
      <c r="K814" s="488"/>
      <c r="L814" s="488"/>
      <c r="M814" s="488"/>
      <c r="N814" s="488"/>
      <c r="O814" s="488"/>
      <c r="P814" s="488"/>
      <c r="Q814" s="488"/>
      <c r="R814" s="488"/>
      <c r="S814" s="488"/>
      <c r="T814" s="488"/>
      <c r="U814" s="488"/>
      <c r="V814" s="488"/>
      <c r="W814" s="488"/>
      <c r="X814" s="488"/>
      <c r="Y814" s="488"/>
      <c r="Z814" s="488"/>
      <c r="AA814" s="488"/>
      <c r="AB814" s="489"/>
      <c r="AC814" s="515"/>
      <c r="AD814" s="516"/>
      <c r="AE814" s="517"/>
      <c r="AH814" s="96"/>
      <c r="AI814" s="63"/>
      <c r="AJ814" s="63"/>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63"/>
      <c r="BH814" s="63"/>
      <c r="BI814" s="63"/>
      <c r="BJ814" s="77"/>
      <c r="BK814" s="77"/>
    </row>
    <row r="815" spans="1:63" s="110" customFormat="1" ht="22.5" customHeight="1">
      <c r="A815" s="63"/>
      <c r="B815" s="501" t="s">
        <v>585</v>
      </c>
      <c r="C815" s="484" t="s">
        <v>586</v>
      </c>
      <c r="D815" s="485"/>
      <c r="E815" s="485"/>
      <c r="F815" s="485"/>
      <c r="G815" s="485"/>
      <c r="H815" s="485"/>
      <c r="I815" s="485"/>
      <c r="J815" s="485"/>
      <c r="K815" s="485"/>
      <c r="L815" s="485"/>
      <c r="M815" s="485"/>
      <c r="N815" s="485"/>
      <c r="O815" s="485"/>
      <c r="P815" s="485"/>
      <c r="Q815" s="485"/>
      <c r="R815" s="485"/>
      <c r="S815" s="485"/>
      <c r="T815" s="485"/>
      <c r="U815" s="485"/>
      <c r="V815" s="485"/>
      <c r="W815" s="485"/>
      <c r="X815" s="485"/>
      <c r="Y815" s="485"/>
      <c r="Z815" s="485"/>
      <c r="AA815" s="485"/>
      <c r="AB815" s="486"/>
      <c r="AC815" s="512"/>
      <c r="AD815" s="513"/>
      <c r="AE815" s="514"/>
      <c r="AH815" s="96"/>
      <c r="AI815" s="63"/>
      <c r="AJ815" s="63"/>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63"/>
      <c r="BH815" s="63"/>
      <c r="BI815" s="63"/>
      <c r="BJ815" s="77"/>
      <c r="BK815" s="77"/>
    </row>
    <row r="816" spans="1:63" s="110" customFormat="1" ht="22.5" customHeight="1">
      <c r="A816" s="63"/>
      <c r="B816" s="502"/>
      <c r="C816" s="487"/>
      <c r="D816" s="488"/>
      <c r="E816" s="488"/>
      <c r="F816" s="488"/>
      <c r="G816" s="488"/>
      <c r="H816" s="488"/>
      <c r="I816" s="488"/>
      <c r="J816" s="488"/>
      <c r="K816" s="488"/>
      <c r="L816" s="488"/>
      <c r="M816" s="488"/>
      <c r="N816" s="488"/>
      <c r="O816" s="488"/>
      <c r="P816" s="488"/>
      <c r="Q816" s="488"/>
      <c r="R816" s="488"/>
      <c r="S816" s="488"/>
      <c r="T816" s="488"/>
      <c r="U816" s="488"/>
      <c r="V816" s="488"/>
      <c r="W816" s="488"/>
      <c r="X816" s="488"/>
      <c r="Y816" s="488"/>
      <c r="Z816" s="488"/>
      <c r="AA816" s="488"/>
      <c r="AB816" s="489"/>
      <c r="AC816" s="515"/>
      <c r="AD816" s="516"/>
      <c r="AE816" s="517"/>
      <c r="AH816" s="96"/>
      <c r="AI816" s="63"/>
      <c r="AJ816" s="63"/>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63"/>
      <c r="BH816" s="63"/>
      <c r="BI816" s="63"/>
      <c r="BJ816" s="77"/>
      <c r="BK816" s="77"/>
    </row>
    <row r="817" spans="1:63" s="110" customFormat="1" ht="13.5" customHeight="1">
      <c r="A817" s="63"/>
      <c r="B817" s="76"/>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6"/>
      <c r="AD817" s="126"/>
      <c r="AE817" s="126"/>
      <c r="AH817" s="96"/>
      <c r="AI817" s="63"/>
      <c r="AJ817" s="63"/>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63"/>
      <c r="BH817" s="63"/>
      <c r="BI817" s="63"/>
      <c r="BJ817" s="77"/>
      <c r="BK817" s="77"/>
    </row>
    <row r="818" spans="1:63" s="110" customFormat="1" ht="19.5" customHeight="1">
      <c r="A818" s="27" t="s">
        <v>957</v>
      </c>
      <c r="B818" s="76"/>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6"/>
      <c r="AD818" s="126"/>
      <c r="AE818" s="126"/>
      <c r="AH818" s="96"/>
      <c r="AI818" s="63"/>
      <c r="AJ818" s="63"/>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63"/>
      <c r="BH818" s="63"/>
      <c r="BI818" s="63"/>
      <c r="BJ818" s="77"/>
      <c r="BK818" s="77"/>
    </row>
    <row r="819" spans="1:63" s="110" customFormat="1" ht="36.75" customHeight="1">
      <c r="A819" s="63"/>
      <c r="B819" s="449" t="s">
        <v>294</v>
      </c>
      <c r="C819" s="484" t="s">
        <v>557</v>
      </c>
      <c r="D819" s="485"/>
      <c r="E819" s="485"/>
      <c r="F819" s="485"/>
      <c r="G819" s="485"/>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512"/>
      <c r="AD819" s="513"/>
      <c r="AE819" s="514"/>
      <c r="AH819" s="96"/>
      <c r="AI819" s="63"/>
      <c r="AJ819" s="63"/>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63"/>
      <c r="BH819" s="63"/>
      <c r="BI819" s="63"/>
      <c r="BJ819" s="77"/>
      <c r="BK819" s="77"/>
    </row>
    <row r="820" spans="1:63" s="110" customFormat="1" ht="41.25" customHeight="1">
      <c r="A820" s="63"/>
      <c r="B820" s="450"/>
      <c r="C820" s="487"/>
      <c r="D820" s="488"/>
      <c r="E820" s="488"/>
      <c r="F820" s="488"/>
      <c r="G820" s="488"/>
      <c r="H820" s="488"/>
      <c r="I820" s="488"/>
      <c r="J820" s="488"/>
      <c r="K820" s="488"/>
      <c r="L820" s="488"/>
      <c r="M820" s="488"/>
      <c r="N820" s="488"/>
      <c r="O820" s="488"/>
      <c r="P820" s="488"/>
      <c r="Q820" s="488"/>
      <c r="R820" s="488"/>
      <c r="S820" s="488"/>
      <c r="T820" s="488"/>
      <c r="U820" s="488"/>
      <c r="V820" s="488"/>
      <c r="W820" s="488"/>
      <c r="X820" s="488"/>
      <c r="Y820" s="488"/>
      <c r="Z820" s="488"/>
      <c r="AA820" s="488"/>
      <c r="AB820" s="489"/>
      <c r="AC820" s="515"/>
      <c r="AD820" s="516"/>
      <c r="AE820" s="517"/>
      <c r="AH820" s="96"/>
      <c r="AI820" s="63"/>
      <c r="AJ820" s="63"/>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63"/>
      <c r="BH820" s="63"/>
      <c r="BI820" s="63"/>
      <c r="BJ820" s="77"/>
      <c r="BK820" s="77"/>
    </row>
    <row r="821" spans="1:63" s="110" customFormat="1" ht="32.25" customHeight="1">
      <c r="A821" s="63"/>
      <c r="B821" s="449" t="s">
        <v>295</v>
      </c>
      <c r="C821" s="484" t="s">
        <v>558</v>
      </c>
      <c r="D821" s="485"/>
      <c r="E821" s="485"/>
      <c r="F821" s="485"/>
      <c r="G821" s="485"/>
      <c r="H821" s="485"/>
      <c r="I821" s="485"/>
      <c r="J821" s="485"/>
      <c r="K821" s="485"/>
      <c r="L821" s="485"/>
      <c r="M821" s="485"/>
      <c r="N821" s="485"/>
      <c r="O821" s="485"/>
      <c r="P821" s="485"/>
      <c r="Q821" s="485"/>
      <c r="R821" s="485"/>
      <c r="S821" s="485"/>
      <c r="T821" s="485"/>
      <c r="U821" s="485"/>
      <c r="V821" s="485"/>
      <c r="W821" s="485"/>
      <c r="X821" s="485"/>
      <c r="Y821" s="485"/>
      <c r="Z821" s="485"/>
      <c r="AA821" s="485"/>
      <c r="AB821" s="486"/>
      <c r="AC821" s="512"/>
      <c r="AD821" s="513"/>
      <c r="AE821" s="514"/>
      <c r="AH821" s="96"/>
      <c r="AI821" s="63"/>
      <c r="AJ821" s="63"/>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63"/>
      <c r="BH821" s="63"/>
      <c r="BI821" s="63"/>
      <c r="BJ821" s="77"/>
      <c r="BK821" s="77"/>
    </row>
    <row r="822" spans="1:63" s="110" customFormat="1" ht="32.25" customHeight="1">
      <c r="A822" s="63"/>
      <c r="B822" s="450"/>
      <c r="C822" s="487"/>
      <c r="D822" s="488"/>
      <c r="E822" s="488"/>
      <c r="F822" s="488"/>
      <c r="G822" s="488"/>
      <c r="H822" s="488"/>
      <c r="I822" s="488"/>
      <c r="J822" s="488"/>
      <c r="K822" s="488"/>
      <c r="L822" s="488"/>
      <c r="M822" s="488"/>
      <c r="N822" s="488"/>
      <c r="O822" s="488"/>
      <c r="P822" s="488"/>
      <c r="Q822" s="488"/>
      <c r="R822" s="488"/>
      <c r="S822" s="488"/>
      <c r="T822" s="488"/>
      <c r="U822" s="488"/>
      <c r="V822" s="488"/>
      <c r="W822" s="488"/>
      <c r="X822" s="488"/>
      <c r="Y822" s="488"/>
      <c r="Z822" s="488"/>
      <c r="AA822" s="488"/>
      <c r="AB822" s="489"/>
      <c r="AC822" s="515"/>
      <c r="AD822" s="516"/>
      <c r="AE822" s="517"/>
      <c r="AH822" s="96"/>
      <c r="AI822" s="63"/>
      <c r="AJ822" s="63"/>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63"/>
      <c r="BH822" s="63"/>
      <c r="BI822" s="63"/>
      <c r="BJ822" s="77"/>
      <c r="BK822" s="77"/>
    </row>
    <row r="823" spans="1:63" s="110" customFormat="1" ht="18" customHeight="1">
      <c r="A823" s="63"/>
      <c r="B823" s="449" t="s">
        <v>296</v>
      </c>
      <c r="C823" s="484" t="s">
        <v>559</v>
      </c>
      <c r="D823" s="485"/>
      <c r="E823" s="485"/>
      <c r="F823" s="485"/>
      <c r="G823" s="485"/>
      <c r="H823" s="485"/>
      <c r="I823" s="485"/>
      <c r="J823" s="485"/>
      <c r="K823" s="485"/>
      <c r="L823" s="485"/>
      <c r="M823" s="485"/>
      <c r="N823" s="485"/>
      <c r="O823" s="485"/>
      <c r="P823" s="485"/>
      <c r="Q823" s="485"/>
      <c r="R823" s="485"/>
      <c r="S823" s="485"/>
      <c r="T823" s="485"/>
      <c r="U823" s="485"/>
      <c r="V823" s="485"/>
      <c r="W823" s="485"/>
      <c r="X823" s="485"/>
      <c r="Y823" s="485"/>
      <c r="Z823" s="485"/>
      <c r="AA823" s="485"/>
      <c r="AB823" s="486"/>
      <c r="AC823" s="512"/>
      <c r="AD823" s="513"/>
      <c r="AE823" s="514"/>
      <c r="AH823" s="96"/>
      <c r="AI823" s="63"/>
      <c r="AJ823" s="63"/>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63"/>
      <c r="BH823" s="63"/>
      <c r="BI823" s="63"/>
      <c r="BJ823" s="77"/>
      <c r="BK823" s="77"/>
    </row>
    <row r="824" spans="1:63" s="110" customFormat="1" ht="18" customHeight="1">
      <c r="A824" s="63"/>
      <c r="B824" s="450"/>
      <c r="C824" s="487"/>
      <c r="D824" s="488"/>
      <c r="E824" s="488"/>
      <c r="F824" s="488"/>
      <c r="G824" s="488"/>
      <c r="H824" s="488"/>
      <c r="I824" s="488"/>
      <c r="J824" s="488"/>
      <c r="K824" s="488"/>
      <c r="L824" s="488"/>
      <c r="M824" s="488"/>
      <c r="N824" s="488"/>
      <c r="O824" s="488"/>
      <c r="P824" s="488"/>
      <c r="Q824" s="488"/>
      <c r="R824" s="488"/>
      <c r="S824" s="488"/>
      <c r="T824" s="488"/>
      <c r="U824" s="488"/>
      <c r="V824" s="488"/>
      <c r="W824" s="488"/>
      <c r="X824" s="488"/>
      <c r="Y824" s="488"/>
      <c r="Z824" s="488"/>
      <c r="AA824" s="488"/>
      <c r="AB824" s="489"/>
      <c r="AC824" s="515"/>
      <c r="AD824" s="516"/>
      <c r="AE824" s="517"/>
      <c r="AH824" s="96"/>
      <c r="AI824" s="63"/>
      <c r="AJ824" s="63"/>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63"/>
      <c r="BH824" s="63"/>
      <c r="BI824" s="63"/>
      <c r="BJ824" s="77"/>
      <c r="BK824" s="77"/>
    </row>
    <row r="825" spans="1:63" s="110" customFormat="1" ht="30" customHeight="1">
      <c r="A825" s="63"/>
      <c r="B825" s="449" t="s">
        <v>297</v>
      </c>
      <c r="C825" s="522" t="s">
        <v>576</v>
      </c>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c r="AB825" s="523"/>
      <c r="AC825" s="524"/>
      <c r="AD825" s="524"/>
      <c r="AE825" s="524"/>
      <c r="AH825" s="96"/>
      <c r="AI825" s="63"/>
      <c r="AJ825" s="63"/>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63"/>
      <c r="BH825" s="63"/>
      <c r="BI825" s="63"/>
      <c r="BJ825" s="77"/>
      <c r="BK825" s="77"/>
    </row>
    <row r="826" spans="1:63" s="110" customFormat="1" ht="18" customHeight="1">
      <c r="A826" s="63"/>
      <c r="B826" s="500"/>
      <c r="C826" s="798" t="s">
        <v>361</v>
      </c>
      <c r="D826" s="518" t="s">
        <v>939</v>
      </c>
      <c r="E826" s="518"/>
      <c r="F826" s="518"/>
      <c r="G826" s="518"/>
      <c r="H826" s="518"/>
      <c r="I826" s="518"/>
      <c r="J826" s="518"/>
      <c r="K826" s="518"/>
      <c r="L826" s="518"/>
      <c r="M826" s="518"/>
      <c r="N826" s="518"/>
      <c r="O826" s="518"/>
      <c r="P826" s="518"/>
      <c r="Q826" s="518"/>
      <c r="R826" s="518"/>
      <c r="S826" s="518"/>
      <c r="T826" s="518"/>
      <c r="U826" s="518"/>
      <c r="V826" s="518"/>
      <c r="W826" s="518"/>
      <c r="X826" s="518"/>
      <c r="Y826" s="518"/>
      <c r="Z826" s="518"/>
      <c r="AA826" s="518"/>
      <c r="AB826" s="518"/>
      <c r="AC826" s="524"/>
      <c r="AD826" s="524"/>
      <c r="AE826" s="524"/>
      <c r="AH826" s="96"/>
      <c r="AI826" s="63"/>
      <c r="AJ826" s="63"/>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63"/>
      <c r="BH826" s="63"/>
      <c r="BI826" s="63"/>
      <c r="BJ826" s="77"/>
      <c r="BK826" s="77"/>
    </row>
    <row r="827" spans="1:63" s="110" customFormat="1" ht="18" customHeight="1">
      <c r="A827" s="63"/>
      <c r="B827" s="500"/>
      <c r="C827" s="798"/>
      <c r="D827" s="518"/>
      <c r="E827" s="518"/>
      <c r="F827" s="518"/>
      <c r="G827" s="518"/>
      <c r="H827" s="518"/>
      <c r="I827" s="518"/>
      <c r="J827" s="518"/>
      <c r="K827" s="518"/>
      <c r="L827" s="518"/>
      <c r="M827" s="518"/>
      <c r="N827" s="518"/>
      <c r="O827" s="518"/>
      <c r="P827" s="518"/>
      <c r="Q827" s="518"/>
      <c r="R827" s="518"/>
      <c r="S827" s="518"/>
      <c r="T827" s="518"/>
      <c r="U827" s="518"/>
      <c r="V827" s="518"/>
      <c r="W827" s="518"/>
      <c r="X827" s="518"/>
      <c r="Y827" s="518"/>
      <c r="Z827" s="518"/>
      <c r="AA827" s="518"/>
      <c r="AB827" s="518"/>
      <c r="AC827" s="524"/>
      <c r="AD827" s="524"/>
      <c r="AE827" s="524"/>
      <c r="AH827" s="96"/>
      <c r="AI827" s="63"/>
      <c r="AJ827" s="63"/>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63"/>
      <c r="BH827" s="63"/>
      <c r="BI827" s="63"/>
      <c r="BJ827" s="77"/>
      <c r="BK827" s="77"/>
    </row>
    <row r="828" spans="1:63" s="110" customFormat="1" ht="18" customHeight="1">
      <c r="A828" s="63"/>
      <c r="B828" s="500"/>
      <c r="C828" s="520" t="s">
        <v>501</v>
      </c>
      <c r="D828" s="518" t="s">
        <v>938</v>
      </c>
      <c r="E828" s="518"/>
      <c r="F828" s="518"/>
      <c r="G828" s="518"/>
      <c r="H828" s="518"/>
      <c r="I828" s="518"/>
      <c r="J828" s="518"/>
      <c r="K828" s="518"/>
      <c r="L828" s="518"/>
      <c r="M828" s="518"/>
      <c r="N828" s="518"/>
      <c r="O828" s="518"/>
      <c r="P828" s="518"/>
      <c r="Q828" s="518"/>
      <c r="R828" s="518"/>
      <c r="S828" s="518"/>
      <c r="T828" s="518"/>
      <c r="U828" s="518"/>
      <c r="V828" s="518"/>
      <c r="W828" s="518"/>
      <c r="X828" s="518"/>
      <c r="Y828" s="518"/>
      <c r="Z828" s="518"/>
      <c r="AA828" s="518"/>
      <c r="AB828" s="519"/>
      <c r="AC828" s="524"/>
      <c r="AD828" s="524"/>
      <c r="AE828" s="524"/>
      <c r="AH828" s="96"/>
      <c r="AI828" s="63"/>
      <c r="AJ828" s="63"/>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63"/>
      <c r="BH828" s="63"/>
      <c r="BI828" s="63"/>
      <c r="BJ828" s="77"/>
      <c r="BK828" s="77"/>
    </row>
    <row r="829" spans="1:63" s="110" customFormat="1" ht="18" customHeight="1">
      <c r="A829" s="63"/>
      <c r="B829" s="500"/>
      <c r="C829" s="520"/>
      <c r="D829" s="518"/>
      <c r="E829" s="518"/>
      <c r="F829" s="518"/>
      <c r="G829" s="518"/>
      <c r="H829" s="518"/>
      <c r="I829" s="518"/>
      <c r="J829" s="518"/>
      <c r="K829" s="518"/>
      <c r="L829" s="518"/>
      <c r="M829" s="518"/>
      <c r="N829" s="518"/>
      <c r="O829" s="518"/>
      <c r="P829" s="518"/>
      <c r="Q829" s="518"/>
      <c r="R829" s="518"/>
      <c r="S829" s="518"/>
      <c r="T829" s="518"/>
      <c r="U829" s="518"/>
      <c r="V829" s="518"/>
      <c r="W829" s="518"/>
      <c r="X829" s="518"/>
      <c r="Y829" s="518"/>
      <c r="Z829" s="518"/>
      <c r="AA829" s="518"/>
      <c r="AB829" s="519"/>
      <c r="AC829" s="524"/>
      <c r="AD829" s="524"/>
      <c r="AE829" s="524"/>
      <c r="AH829" s="96"/>
      <c r="AI829" s="63"/>
      <c r="AJ829" s="63"/>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63"/>
      <c r="BH829" s="63"/>
      <c r="BI829" s="63"/>
      <c r="BJ829" s="77"/>
      <c r="BK829" s="77"/>
    </row>
    <row r="830" spans="1:63" s="110" customFormat="1" ht="12" customHeight="1">
      <c r="A830" s="63"/>
      <c r="B830" s="500"/>
      <c r="C830" s="520" t="s">
        <v>867</v>
      </c>
      <c r="D830" s="518" t="s">
        <v>940</v>
      </c>
      <c r="E830" s="518"/>
      <c r="F830" s="518"/>
      <c r="G830" s="518"/>
      <c r="H830" s="518"/>
      <c r="I830" s="518"/>
      <c r="J830" s="518"/>
      <c r="K830" s="518"/>
      <c r="L830" s="518"/>
      <c r="M830" s="518"/>
      <c r="N830" s="518"/>
      <c r="O830" s="518"/>
      <c r="P830" s="518"/>
      <c r="Q830" s="518"/>
      <c r="R830" s="518"/>
      <c r="S830" s="518"/>
      <c r="T830" s="518"/>
      <c r="U830" s="518"/>
      <c r="V830" s="518"/>
      <c r="W830" s="518"/>
      <c r="X830" s="518"/>
      <c r="Y830" s="518"/>
      <c r="Z830" s="518"/>
      <c r="AA830" s="518"/>
      <c r="AB830" s="519"/>
      <c r="AC830" s="524"/>
      <c r="AD830" s="524"/>
      <c r="AE830" s="524"/>
      <c r="AH830" s="96"/>
      <c r="AI830" s="63"/>
      <c r="AJ830" s="63"/>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63"/>
      <c r="BH830" s="63"/>
      <c r="BI830" s="63"/>
      <c r="BJ830" s="77"/>
      <c r="BK830" s="77"/>
    </row>
    <row r="831" spans="1:63" s="110" customFormat="1" ht="22.5" customHeight="1">
      <c r="A831" s="63"/>
      <c r="B831" s="450"/>
      <c r="C831" s="521"/>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c r="AA831" s="488"/>
      <c r="AB831" s="489"/>
      <c r="AC831" s="524"/>
      <c r="AD831" s="524"/>
      <c r="AE831" s="524"/>
      <c r="AH831" s="96"/>
      <c r="AI831" s="63"/>
      <c r="AJ831" s="63"/>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63"/>
      <c r="BH831" s="63"/>
      <c r="BI831" s="63"/>
      <c r="BJ831" s="77"/>
      <c r="BK831" s="77"/>
    </row>
    <row r="832" spans="1:63" s="110" customFormat="1" ht="15" customHeight="1">
      <c r="A832" s="63"/>
      <c r="B832" s="449" t="s">
        <v>298</v>
      </c>
      <c r="C832" s="484" t="s">
        <v>941</v>
      </c>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6"/>
      <c r="AC832" s="512"/>
      <c r="AD832" s="513"/>
      <c r="AE832" s="514"/>
      <c r="AH832" s="96"/>
      <c r="AI832" s="63"/>
      <c r="AJ832" s="63"/>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63"/>
      <c r="BH832" s="63"/>
      <c r="BI832" s="63"/>
      <c r="BJ832" s="77"/>
      <c r="BK832" s="77"/>
    </row>
    <row r="833" spans="1:63" s="110" customFormat="1" ht="19.5" customHeight="1">
      <c r="A833" s="63"/>
      <c r="B833" s="450"/>
      <c r="C833" s="487"/>
      <c r="D833" s="488"/>
      <c r="E833" s="488"/>
      <c r="F833" s="488"/>
      <c r="G833" s="488"/>
      <c r="H833" s="488"/>
      <c r="I833" s="488"/>
      <c r="J833" s="488"/>
      <c r="K833" s="488"/>
      <c r="L833" s="488"/>
      <c r="M833" s="488"/>
      <c r="N833" s="488"/>
      <c r="O833" s="488"/>
      <c r="P833" s="488"/>
      <c r="Q833" s="488"/>
      <c r="R833" s="488"/>
      <c r="S833" s="488"/>
      <c r="T833" s="488"/>
      <c r="U833" s="488"/>
      <c r="V833" s="488"/>
      <c r="W833" s="488"/>
      <c r="X833" s="488"/>
      <c r="Y833" s="488"/>
      <c r="Z833" s="488"/>
      <c r="AA833" s="488"/>
      <c r="AB833" s="489"/>
      <c r="AC833" s="515"/>
      <c r="AD833" s="516"/>
      <c r="AE833" s="517"/>
      <c r="AH833" s="96"/>
      <c r="AI833" s="63"/>
      <c r="AJ833" s="63"/>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63"/>
      <c r="BH833" s="63"/>
      <c r="BI833" s="63"/>
      <c r="BJ833" s="77"/>
      <c r="BK833" s="77"/>
    </row>
    <row r="834" spans="1:63" s="110" customFormat="1" ht="30" customHeight="1">
      <c r="A834" s="63"/>
      <c r="B834" s="449" t="s">
        <v>292</v>
      </c>
      <c r="C834" s="484" t="s">
        <v>942</v>
      </c>
      <c r="D834" s="485"/>
      <c r="E834" s="485"/>
      <c r="F834" s="485"/>
      <c r="G834" s="485"/>
      <c r="H834" s="485"/>
      <c r="I834" s="485"/>
      <c r="J834" s="485"/>
      <c r="K834" s="485"/>
      <c r="L834" s="485"/>
      <c r="M834" s="485"/>
      <c r="N834" s="485"/>
      <c r="O834" s="485"/>
      <c r="P834" s="485"/>
      <c r="Q834" s="485"/>
      <c r="R834" s="485"/>
      <c r="S834" s="485"/>
      <c r="T834" s="485"/>
      <c r="U834" s="485"/>
      <c r="V834" s="485"/>
      <c r="W834" s="485"/>
      <c r="X834" s="485"/>
      <c r="Y834" s="485"/>
      <c r="Z834" s="485"/>
      <c r="AA834" s="485"/>
      <c r="AB834" s="486"/>
      <c r="AC834" s="512"/>
      <c r="AD834" s="513"/>
      <c r="AE834" s="514"/>
      <c r="AH834" s="96"/>
      <c r="AI834" s="63"/>
      <c r="AJ834" s="63"/>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63"/>
      <c r="BH834" s="63"/>
      <c r="BI834" s="63"/>
      <c r="BJ834" s="77"/>
      <c r="BK834" s="77"/>
    </row>
    <row r="835" spans="1:63" s="110" customFormat="1" ht="30" customHeight="1">
      <c r="A835" s="63"/>
      <c r="B835" s="450"/>
      <c r="C835" s="487"/>
      <c r="D835" s="488"/>
      <c r="E835" s="488"/>
      <c r="F835" s="488"/>
      <c r="G835" s="488"/>
      <c r="H835" s="488"/>
      <c r="I835" s="488"/>
      <c r="J835" s="488"/>
      <c r="K835" s="488"/>
      <c r="L835" s="488"/>
      <c r="M835" s="488"/>
      <c r="N835" s="488"/>
      <c r="O835" s="488"/>
      <c r="P835" s="488"/>
      <c r="Q835" s="488"/>
      <c r="R835" s="488"/>
      <c r="S835" s="488"/>
      <c r="T835" s="488"/>
      <c r="U835" s="488"/>
      <c r="V835" s="488"/>
      <c r="W835" s="488"/>
      <c r="X835" s="488"/>
      <c r="Y835" s="488"/>
      <c r="Z835" s="488"/>
      <c r="AA835" s="488"/>
      <c r="AB835" s="489"/>
      <c r="AC835" s="515"/>
      <c r="AD835" s="516"/>
      <c r="AE835" s="517"/>
      <c r="AH835" s="96"/>
      <c r="AI835" s="63"/>
      <c r="AJ835" s="63"/>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63"/>
      <c r="BH835" s="63"/>
      <c r="BI835" s="63"/>
      <c r="BJ835" s="77"/>
      <c r="BK835" s="77"/>
    </row>
    <row r="836" spans="1:63" s="110" customFormat="1" ht="30" customHeight="1">
      <c r="A836" s="63"/>
      <c r="B836" s="449" t="s">
        <v>293</v>
      </c>
      <c r="C836" s="484" t="s">
        <v>562</v>
      </c>
      <c r="D836" s="485"/>
      <c r="E836" s="485"/>
      <c r="F836" s="485"/>
      <c r="G836" s="485"/>
      <c r="H836" s="485"/>
      <c r="I836" s="485"/>
      <c r="J836" s="485"/>
      <c r="K836" s="485"/>
      <c r="L836" s="485"/>
      <c r="M836" s="485"/>
      <c r="N836" s="485"/>
      <c r="O836" s="485"/>
      <c r="P836" s="485"/>
      <c r="Q836" s="485"/>
      <c r="R836" s="485"/>
      <c r="S836" s="485"/>
      <c r="T836" s="485"/>
      <c r="U836" s="485"/>
      <c r="V836" s="485"/>
      <c r="W836" s="485"/>
      <c r="X836" s="485"/>
      <c r="Y836" s="485"/>
      <c r="Z836" s="485"/>
      <c r="AA836" s="485"/>
      <c r="AB836" s="486"/>
      <c r="AC836" s="512"/>
      <c r="AD836" s="513"/>
      <c r="AE836" s="514"/>
      <c r="AH836" s="96"/>
      <c r="AI836" s="63"/>
      <c r="AJ836" s="63"/>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63"/>
      <c r="BH836" s="63"/>
      <c r="BI836" s="63"/>
      <c r="BJ836" s="77"/>
      <c r="BK836" s="77"/>
    </row>
    <row r="837" spans="1:63" s="110" customFormat="1" ht="30" customHeight="1">
      <c r="A837" s="63"/>
      <c r="B837" s="450"/>
      <c r="C837" s="487"/>
      <c r="D837" s="488"/>
      <c r="E837" s="488"/>
      <c r="F837" s="488"/>
      <c r="G837" s="488"/>
      <c r="H837" s="488"/>
      <c r="I837" s="488"/>
      <c r="J837" s="488"/>
      <c r="K837" s="488"/>
      <c r="L837" s="488"/>
      <c r="M837" s="488"/>
      <c r="N837" s="488"/>
      <c r="O837" s="488"/>
      <c r="P837" s="488"/>
      <c r="Q837" s="488"/>
      <c r="R837" s="488"/>
      <c r="S837" s="488"/>
      <c r="T837" s="488"/>
      <c r="U837" s="488"/>
      <c r="V837" s="488"/>
      <c r="W837" s="488"/>
      <c r="X837" s="488"/>
      <c r="Y837" s="488"/>
      <c r="Z837" s="488"/>
      <c r="AA837" s="488"/>
      <c r="AB837" s="489"/>
      <c r="AC837" s="515"/>
      <c r="AD837" s="516"/>
      <c r="AE837" s="517"/>
      <c r="AH837" s="96"/>
      <c r="AI837" s="63"/>
      <c r="AJ837" s="63"/>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63"/>
      <c r="BH837" s="63"/>
      <c r="BI837" s="63"/>
      <c r="BJ837" s="77"/>
      <c r="BK837" s="77"/>
    </row>
    <row r="838" spans="1:63" s="110" customFormat="1" ht="17.25" customHeight="1">
      <c r="A838" s="63"/>
      <c r="B838" s="449" t="s">
        <v>304</v>
      </c>
      <c r="C838" s="484" t="s">
        <v>579</v>
      </c>
      <c r="D838" s="485"/>
      <c r="E838" s="485"/>
      <c r="F838" s="485"/>
      <c r="G838" s="485"/>
      <c r="H838" s="485"/>
      <c r="I838" s="485"/>
      <c r="J838" s="485"/>
      <c r="K838" s="485"/>
      <c r="L838" s="485"/>
      <c r="M838" s="485"/>
      <c r="N838" s="485"/>
      <c r="O838" s="485"/>
      <c r="P838" s="485"/>
      <c r="Q838" s="485"/>
      <c r="R838" s="485"/>
      <c r="S838" s="485"/>
      <c r="T838" s="485"/>
      <c r="U838" s="485"/>
      <c r="V838" s="485"/>
      <c r="W838" s="485"/>
      <c r="X838" s="485"/>
      <c r="Y838" s="485"/>
      <c r="Z838" s="485"/>
      <c r="AA838" s="485"/>
      <c r="AB838" s="486"/>
      <c r="AC838" s="512"/>
      <c r="AD838" s="513"/>
      <c r="AE838" s="514"/>
      <c r="AH838" s="96"/>
      <c r="AI838" s="63"/>
      <c r="AJ838" s="63"/>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63"/>
      <c r="BH838" s="63"/>
      <c r="BI838" s="63"/>
      <c r="BJ838" s="77"/>
      <c r="BK838" s="77"/>
    </row>
    <row r="839" spans="1:63" s="110" customFormat="1" ht="17.25" customHeight="1">
      <c r="A839" s="63"/>
      <c r="B839" s="450"/>
      <c r="C839" s="487"/>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9"/>
      <c r="AC839" s="515"/>
      <c r="AD839" s="516"/>
      <c r="AE839" s="517"/>
      <c r="AH839" s="96"/>
      <c r="AI839" s="63"/>
      <c r="AJ839" s="63"/>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63"/>
      <c r="BH839" s="63"/>
      <c r="BI839" s="63"/>
      <c r="BJ839" s="77"/>
      <c r="BK839" s="77"/>
    </row>
    <row r="840" spans="1:63" s="110" customFormat="1" ht="22.5" customHeight="1">
      <c r="A840" s="63"/>
      <c r="B840" s="449" t="s">
        <v>306</v>
      </c>
      <c r="C840" s="484" t="s">
        <v>580</v>
      </c>
      <c r="D840" s="485"/>
      <c r="E840" s="485"/>
      <c r="F840" s="485"/>
      <c r="G840" s="485"/>
      <c r="H840" s="485"/>
      <c r="I840" s="485"/>
      <c r="J840" s="485"/>
      <c r="K840" s="485"/>
      <c r="L840" s="485"/>
      <c r="M840" s="485"/>
      <c r="N840" s="485"/>
      <c r="O840" s="485"/>
      <c r="P840" s="485"/>
      <c r="Q840" s="485"/>
      <c r="R840" s="485"/>
      <c r="S840" s="485"/>
      <c r="T840" s="485"/>
      <c r="U840" s="485"/>
      <c r="V840" s="485"/>
      <c r="W840" s="485"/>
      <c r="X840" s="485"/>
      <c r="Y840" s="485"/>
      <c r="Z840" s="485"/>
      <c r="AA840" s="485"/>
      <c r="AB840" s="486"/>
      <c r="AC840" s="512"/>
      <c r="AD840" s="513"/>
      <c r="AE840" s="514"/>
      <c r="AH840" s="96"/>
      <c r="AI840" s="63"/>
      <c r="AJ840" s="63"/>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63"/>
      <c r="BH840" s="63"/>
      <c r="BI840" s="63"/>
      <c r="BJ840" s="77"/>
      <c r="BK840" s="77"/>
    </row>
    <row r="841" spans="1:63" s="110" customFormat="1" ht="22.5" customHeight="1">
      <c r="A841" s="63"/>
      <c r="B841" s="450"/>
      <c r="C841" s="487"/>
      <c r="D841" s="488"/>
      <c r="E841" s="488"/>
      <c r="F841" s="488"/>
      <c r="G841" s="488"/>
      <c r="H841" s="488"/>
      <c r="I841" s="488"/>
      <c r="J841" s="488"/>
      <c r="K841" s="488"/>
      <c r="L841" s="488"/>
      <c r="M841" s="488"/>
      <c r="N841" s="488"/>
      <c r="O841" s="488"/>
      <c r="P841" s="488"/>
      <c r="Q841" s="488"/>
      <c r="R841" s="488"/>
      <c r="S841" s="488"/>
      <c r="T841" s="488"/>
      <c r="U841" s="488"/>
      <c r="V841" s="488"/>
      <c r="W841" s="488"/>
      <c r="X841" s="488"/>
      <c r="Y841" s="488"/>
      <c r="Z841" s="488"/>
      <c r="AA841" s="488"/>
      <c r="AB841" s="489"/>
      <c r="AC841" s="515"/>
      <c r="AD841" s="516"/>
      <c r="AE841" s="517"/>
      <c r="AH841" s="96"/>
      <c r="AI841" s="63"/>
      <c r="AJ841" s="63"/>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63"/>
      <c r="BH841" s="63"/>
      <c r="BI841" s="63"/>
      <c r="BJ841" s="77"/>
      <c r="BK841" s="77"/>
    </row>
    <row r="842" spans="1:63" s="110" customFormat="1" ht="45" customHeight="1">
      <c r="A842" s="63"/>
      <c r="B842" s="501" t="s">
        <v>307</v>
      </c>
      <c r="C842" s="484" t="s">
        <v>561</v>
      </c>
      <c r="D842" s="485"/>
      <c r="E842" s="485"/>
      <c r="F842" s="485"/>
      <c r="G842" s="485"/>
      <c r="H842" s="485"/>
      <c r="I842" s="485"/>
      <c r="J842" s="485"/>
      <c r="K842" s="485"/>
      <c r="L842" s="485"/>
      <c r="M842" s="485"/>
      <c r="N842" s="485"/>
      <c r="O842" s="485"/>
      <c r="P842" s="485"/>
      <c r="Q842" s="485"/>
      <c r="R842" s="485"/>
      <c r="S842" s="485"/>
      <c r="T842" s="485"/>
      <c r="U842" s="485"/>
      <c r="V842" s="485"/>
      <c r="W842" s="485"/>
      <c r="X842" s="485"/>
      <c r="Y842" s="485"/>
      <c r="Z842" s="485"/>
      <c r="AA842" s="485"/>
      <c r="AB842" s="486"/>
      <c r="AC842" s="512"/>
      <c r="AD842" s="513"/>
      <c r="AE842" s="514"/>
      <c r="AH842" s="96"/>
      <c r="AI842" s="63"/>
      <c r="AJ842" s="63"/>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63"/>
      <c r="BH842" s="63"/>
      <c r="BI842" s="63"/>
      <c r="BJ842" s="77"/>
      <c r="BK842" s="77"/>
    </row>
    <row r="843" spans="1:63" s="110" customFormat="1" ht="45" customHeight="1">
      <c r="A843" s="63"/>
      <c r="B843" s="502"/>
      <c r="C843" s="487"/>
      <c r="D843" s="488"/>
      <c r="E843" s="488"/>
      <c r="F843" s="488"/>
      <c r="G843" s="488"/>
      <c r="H843" s="488"/>
      <c r="I843" s="488"/>
      <c r="J843" s="488"/>
      <c r="K843" s="488"/>
      <c r="L843" s="488"/>
      <c r="M843" s="488"/>
      <c r="N843" s="488"/>
      <c r="O843" s="488"/>
      <c r="P843" s="488"/>
      <c r="Q843" s="488"/>
      <c r="R843" s="488"/>
      <c r="S843" s="488"/>
      <c r="T843" s="488"/>
      <c r="U843" s="488"/>
      <c r="V843" s="488"/>
      <c r="W843" s="488"/>
      <c r="X843" s="488"/>
      <c r="Y843" s="488"/>
      <c r="Z843" s="488"/>
      <c r="AA843" s="488"/>
      <c r="AB843" s="489"/>
      <c r="AC843" s="515"/>
      <c r="AD843" s="516"/>
      <c r="AE843" s="517"/>
      <c r="AH843" s="96"/>
      <c r="AI843" s="63"/>
      <c r="AJ843" s="63"/>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63"/>
      <c r="BH843" s="63"/>
      <c r="BI843" s="63"/>
      <c r="BJ843" s="77"/>
      <c r="BK843" s="77"/>
    </row>
    <row r="844" spans="1:63" s="110" customFormat="1" ht="22.5" customHeight="1">
      <c r="A844" s="63"/>
      <c r="B844" s="501" t="s">
        <v>308</v>
      </c>
      <c r="C844" s="484" t="s">
        <v>560</v>
      </c>
      <c r="D844" s="485"/>
      <c r="E844" s="485"/>
      <c r="F844" s="485"/>
      <c r="G844" s="485"/>
      <c r="H844" s="485"/>
      <c r="I844" s="485"/>
      <c r="J844" s="485"/>
      <c r="K844" s="485"/>
      <c r="L844" s="485"/>
      <c r="M844" s="485"/>
      <c r="N844" s="485"/>
      <c r="O844" s="485"/>
      <c r="P844" s="485"/>
      <c r="Q844" s="485"/>
      <c r="R844" s="485"/>
      <c r="S844" s="485"/>
      <c r="T844" s="485"/>
      <c r="U844" s="485"/>
      <c r="V844" s="485"/>
      <c r="W844" s="485"/>
      <c r="X844" s="485"/>
      <c r="Y844" s="485"/>
      <c r="Z844" s="485"/>
      <c r="AA844" s="485"/>
      <c r="AB844" s="486"/>
      <c r="AC844" s="512"/>
      <c r="AD844" s="513"/>
      <c r="AE844" s="514"/>
      <c r="AH844" s="96"/>
      <c r="AI844" s="63"/>
      <c r="AJ844" s="63"/>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63"/>
      <c r="BH844" s="63"/>
      <c r="BI844" s="63"/>
      <c r="BJ844" s="77"/>
      <c r="BK844" s="77"/>
    </row>
    <row r="845" spans="1:63" s="110" customFormat="1" ht="22.5" customHeight="1">
      <c r="A845" s="63"/>
      <c r="B845" s="502"/>
      <c r="C845" s="487"/>
      <c r="D845" s="488"/>
      <c r="E845" s="488"/>
      <c r="F845" s="488"/>
      <c r="G845" s="488"/>
      <c r="H845" s="488"/>
      <c r="I845" s="488"/>
      <c r="J845" s="488"/>
      <c r="K845" s="488"/>
      <c r="L845" s="488"/>
      <c r="M845" s="488"/>
      <c r="N845" s="488"/>
      <c r="O845" s="488"/>
      <c r="P845" s="488"/>
      <c r="Q845" s="488"/>
      <c r="R845" s="488"/>
      <c r="S845" s="488"/>
      <c r="T845" s="488"/>
      <c r="U845" s="488"/>
      <c r="V845" s="488"/>
      <c r="W845" s="488"/>
      <c r="X845" s="488"/>
      <c r="Y845" s="488"/>
      <c r="Z845" s="488"/>
      <c r="AA845" s="488"/>
      <c r="AB845" s="489"/>
      <c r="AC845" s="515"/>
      <c r="AD845" s="516"/>
      <c r="AE845" s="517"/>
      <c r="AH845" s="96"/>
      <c r="AI845" s="63"/>
      <c r="AJ845" s="63"/>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63"/>
      <c r="BH845" s="63"/>
      <c r="BI845" s="63"/>
      <c r="BJ845" s="77"/>
      <c r="BK845" s="77"/>
    </row>
    <row r="846" spans="1:63" s="110" customFormat="1" ht="13.5" customHeight="1">
      <c r="A846" s="63"/>
      <c r="B846" s="76"/>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6"/>
      <c r="AD846" s="126"/>
      <c r="AE846" s="126"/>
      <c r="AH846" s="96"/>
      <c r="AI846" s="63"/>
      <c r="AJ846" s="63"/>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63"/>
      <c r="BH846" s="63"/>
      <c r="BI846" s="63"/>
      <c r="BJ846" s="77"/>
      <c r="BK846" s="77"/>
    </row>
    <row r="847" spans="1:63" s="184" customFormat="1" ht="24">
      <c r="A847" s="226" t="s">
        <v>958</v>
      </c>
      <c r="B847" s="227"/>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c r="AA847" s="188"/>
      <c r="AB847" s="188"/>
      <c r="AC847" s="188"/>
    </row>
    <row r="848" spans="1:63" s="184" customFormat="1" ht="14.25" customHeight="1">
      <c r="A848" s="226"/>
      <c r="B848" s="490" t="s">
        <v>383</v>
      </c>
      <c r="C848" s="493" t="s">
        <v>931</v>
      </c>
      <c r="D848" s="493"/>
      <c r="E848" s="493"/>
      <c r="F848" s="493"/>
      <c r="G848" s="493"/>
      <c r="H848" s="493"/>
      <c r="I848" s="493"/>
      <c r="J848" s="493"/>
      <c r="K848" s="493"/>
      <c r="L848" s="493"/>
      <c r="M848" s="493"/>
      <c r="N848" s="493"/>
      <c r="O848" s="493"/>
      <c r="P848" s="493"/>
      <c r="Q848" s="493"/>
      <c r="R848" s="493"/>
      <c r="S848" s="493"/>
      <c r="T848" s="493"/>
      <c r="U848" s="493"/>
      <c r="V848" s="493"/>
      <c r="W848" s="493"/>
      <c r="X848" s="493"/>
      <c r="Y848" s="493"/>
      <c r="Z848" s="493"/>
      <c r="AA848" s="493"/>
      <c r="AB848" s="493"/>
      <c r="AC848" s="494"/>
      <c r="AD848" s="494"/>
      <c r="AE848" s="494"/>
    </row>
    <row r="849" spans="1:31" s="184" customFormat="1" ht="14.25">
      <c r="A849" s="226"/>
      <c r="B849" s="491"/>
      <c r="C849" s="493"/>
      <c r="D849" s="493"/>
      <c r="E849" s="493"/>
      <c r="F849" s="493"/>
      <c r="G849" s="493"/>
      <c r="H849" s="493"/>
      <c r="I849" s="493"/>
      <c r="J849" s="493"/>
      <c r="K849" s="493"/>
      <c r="L849" s="493"/>
      <c r="M849" s="493"/>
      <c r="N849" s="493"/>
      <c r="O849" s="493"/>
      <c r="P849" s="493"/>
      <c r="Q849" s="493"/>
      <c r="R849" s="493"/>
      <c r="S849" s="493"/>
      <c r="T849" s="493"/>
      <c r="U849" s="493"/>
      <c r="V849" s="493"/>
      <c r="W849" s="493"/>
      <c r="X849" s="493"/>
      <c r="Y849" s="493"/>
      <c r="Z849" s="493"/>
      <c r="AA849" s="493"/>
      <c r="AB849" s="493"/>
      <c r="AC849" s="494"/>
      <c r="AD849" s="494"/>
      <c r="AE849" s="494"/>
    </row>
    <row r="850" spans="1:31" s="184" customFormat="1" ht="96.75" customHeight="1">
      <c r="A850" s="226"/>
      <c r="B850" s="492"/>
      <c r="C850" s="493"/>
      <c r="D850" s="493"/>
      <c r="E850" s="493"/>
      <c r="F850" s="493"/>
      <c r="G850" s="493"/>
      <c r="H850" s="493"/>
      <c r="I850" s="493"/>
      <c r="J850" s="493"/>
      <c r="K850" s="493"/>
      <c r="L850" s="493"/>
      <c r="M850" s="493"/>
      <c r="N850" s="493"/>
      <c r="O850" s="493"/>
      <c r="P850" s="493"/>
      <c r="Q850" s="493"/>
      <c r="R850" s="493"/>
      <c r="S850" s="493"/>
      <c r="T850" s="493"/>
      <c r="U850" s="493"/>
      <c r="V850" s="493"/>
      <c r="W850" s="493"/>
      <c r="X850" s="493"/>
      <c r="Y850" s="493"/>
      <c r="Z850" s="493"/>
      <c r="AA850" s="493"/>
      <c r="AB850" s="493"/>
      <c r="AC850" s="494"/>
      <c r="AD850" s="494"/>
      <c r="AE850" s="494"/>
    </row>
    <row r="851" spans="1:31" s="184" customFormat="1" ht="14.25" customHeight="1">
      <c r="A851" s="226"/>
      <c r="B851" s="490" t="s">
        <v>384</v>
      </c>
      <c r="C851" s="493" t="s">
        <v>937</v>
      </c>
      <c r="D851" s="493"/>
      <c r="E851" s="493"/>
      <c r="F851" s="493"/>
      <c r="G851" s="493"/>
      <c r="H851" s="493"/>
      <c r="I851" s="493"/>
      <c r="J851" s="493"/>
      <c r="K851" s="493"/>
      <c r="L851" s="493"/>
      <c r="M851" s="493"/>
      <c r="N851" s="493"/>
      <c r="O851" s="493"/>
      <c r="P851" s="493"/>
      <c r="Q851" s="493"/>
      <c r="R851" s="493"/>
      <c r="S851" s="493"/>
      <c r="T851" s="493"/>
      <c r="U851" s="493"/>
      <c r="V851" s="493"/>
      <c r="W851" s="493"/>
      <c r="X851" s="493"/>
      <c r="Y851" s="493"/>
      <c r="Z851" s="493"/>
      <c r="AA851" s="493"/>
      <c r="AB851" s="493"/>
      <c r="AC851" s="494"/>
      <c r="AD851" s="494"/>
      <c r="AE851" s="494"/>
    </row>
    <row r="852" spans="1:31" s="184" customFormat="1" ht="14.25">
      <c r="A852" s="226"/>
      <c r="B852" s="491"/>
      <c r="C852" s="493"/>
      <c r="D852" s="493"/>
      <c r="E852" s="493"/>
      <c r="F852" s="493"/>
      <c r="G852" s="493"/>
      <c r="H852" s="493"/>
      <c r="I852" s="493"/>
      <c r="J852" s="493"/>
      <c r="K852" s="493"/>
      <c r="L852" s="493"/>
      <c r="M852" s="493"/>
      <c r="N852" s="493"/>
      <c r="O852" s="493"/>
      <c r="P852" s="493"/>
      <c r="Q852" s="493"/>
      <c r="R852" s="493"/>
      <c r="S852" s="493"/>
      <c r="T852" s="493"/>
      <c r="U852" s="493"/>
      <c r="V852" s="493"/>
      <c r="W852" s="493"/>
      <c r="X852" s="493"/>
      <c r="Y852" s="493"/>
      <c r="Z852" s="493"/>
      <c r="AA852" s="493"/>
      <c r="AB852" s="493"/>
      <c r="AC852" s="494"/>
      <c r="AD852" s="494"/>
      <c r="AE852" s="494"/>
    </row>
    <row r="853" spans="1:31" s="184" customFormat="1" ht="14.25">
      <c r="A853" s="226"/>
      <c r="B853" s="491"/>
      <c r="C853" s="493"/>
      <c r="D853" s="493"/>
      <c r="E853" s="493"/>
      <c r="F853" s="493"/>
      <c r="G853" s="493"/>
      <c r="H853" s="493"/>
      <c r="I853" s="493"/>
      <c r="J853" s="493"/>
      <c r="K853" s="493"/>
      <c r="L853" s="493"/>
      <c r="M853" s="493"/>
      <c r="N853" s="493"/>
      <c r="O853" s="493"/>
      <c r="P853" s="493"/>
      <c r="Q853" s="493"/>
      <c r="R853" s="493"/>
      <c r="S853" s="493"/>
      <c r="T853" s="493"/>
      <c r="U853" s="493"/>
      <c r="V853" s="493"/>
      <c r="W853" s="493"/>
      <c r="X853" s="493"/>
      <c r="Y853" s="493"/>
      <c r="Z853" s="493"/>
      <c r="AA853" s="493"/>
      <c r="AB853" s="493"/>
      <c r="AC853" s="494"/>
      <c r="AD853" s="494"/>
      <c r="AE853" s="494"/>
    </row>
    <row r="854" spans="1:31" s="184" customFormat="1" ht="14.25" customHeight="1">
      <c r="A854" s="226"/>
      <c r="B854" s="490" t="s">
        <v>385</v>
      </c>
      <c r="C854" s="493" t="s">
        <v>932</v>
      </c>
      <c r="D854" s="493"/>
      <c r="E854" s="493"/>
      <c r="F854" s="493"/>
      <c r="G854" s="493"/>
      <c r="H854" s="493"/>
      <c r="I854" s="493"/>
      <c r="J854" s="493"/>
      <c r="K854" s="493"/>
      <c r="L854" s="493"/>
      <c r="M854" s="493"/>
      <c r="N854" s="493"/>
      <c r="O854" s="493"/>
      <c r="P854" s="493"/>
      <c r="Q854" s="493"/>
      <c r="R854" s="493"/>
      <c r="S854" s="493"/>
      <c r="T854" s="493"/>
      <c r="U854" s="493"/>
      <c r="V854" s="493"/>
      <c r="W854" s="493"/>
      <c r="X854" s="493"/>
      <c r="Y854" s="493"/>
      <c r="Z854" s="493"/>
      <c r="AA854" s="493"/>
      <c r="AB854" s="493"/>
      <c r="AC854" s="494"/>
      <c r="AD854" s="494"/>
      <c r="AE854" s="494"/>
    </row>
    <row r="855" spans="1:31" s="184" customFormat="1" ht="14.25">
      <c r="A855" s="226"/>
      <c r="B855" s="491"/>
      <c r="C855" s="493"/>
      <c r="D855" s="493"/>
      <c r="E855" s="493"/>
      <c r="F855" s="493"/>
      <c r="G855" s="493"/>
      <c r="H855" s="493"/>
      <c r="I855" s="493"/>
      <c r="J855" s="493"/>
      <c r="K855" s="493"/>
      <c r="L855" s="493"/>
      <c r="M855" s="493"/>
      <c r="N855" s="493"/>
      <c r="O855" s="493"/>
      <c r="P855" s="493"/>
      <c r="Q855" s="493"/>
      <c r="R855" s="493"/>
      <c r="S855" s="493"/>
      <c r="T855" s="493"/>
      <c r="U855" s="493"/>
      <c r="V855" s="493"/>
      <c r="W855" s="493"/>
      <c r="X855" s="493"/>
      <c r="Y855" s="493"/>
      <c r="Z855" s="493"/>
      <c r="AA855" s="493"/>
      <c r="AB855" s="493"/>
      <c r="AC855" s="494"/>
      <c r="AD855" s="494"/>
      <c r="AE855" s="494"/>
    </row>
    <row r="856" spans="1:31" s="184" customFormat="1" ht="161.25" customHeight="1">
      <c r="A856" s="226"/>
      <c r="B856" s="492"/>
      <c r="C856" s="493"/>
      <c r="D856" s="493"/>
      <c r="E856" s="493"/>
      <c r="F856" s="493"/>
      <c r="G856" s="493"/>
      <c r="H856" s="493"/>
      <c r="I856" s="493"/>
      <c r="J856" s="493"/>
      <c r="K856" s="493"/>
      <c r="L856" s="493"/>
      <c r="M856" s="493"/>
      <c r="N856" s="493"/>
      <c r="O856" s="493"/>
      <c r="P856" s="493"/>
      <c r="Q856" s="493"/>
      <c r="R856" s="493"/>
      <c r="S856" s="493"/>
      <c r="T856" s="493"/>
      <c r="U856" s="493"/>
      <c r="V856" s="493"/>
      <c r="W856" s="493"/>
      <c r="X856" s="493"/>
      <c r="Y856" s="493"/>
      <c r="Z856" s="493"/>
      <c r="AA856" s="493"/>
      <c r="AB856" s="493"/>
      <c r="AC856" s="494"/>
      <c r="AD856" s="494"/>
      <c r="AE856" s="494"/>
    </row>
    <row r="857" spans="1:31" s="184" customFormat="1" ht="22.5" customHeight="1">
      <c r="A857" s="226"/>
      <c r="B857" s="490" t="s">
        <v>408</v>
      </c>
      <c r="C857" s="493" t="s">
        <v>933</v>
      </c>
      <c r="D857" s="493"/>
      <c r="E857" s="493"/>
      <c r="F857" s="493"/>
      <c r="G857" s="493"/>
      <c r="H857" s="493"/>
      <c r="I857" s="493"/>
      <c r="J857" s="493"/>
      <c r="K857" s="493"/>
      <c r="L857" s="493"/>
      <c r="M857" s="493"/>
      <c r="N857" s="493"/>
      <c r="O857" s="493"/>
      <c r="P857" s="493"/>
      <c r="Q857" s="493"/>
      <c r="R857" s="493"/>
      <c r="S857" s="493"/>
      <c r="T857" s="493"/>
      <c r="U857" s="493"/>
      <c r="V857" s="493"/>
      <c r="W857" s="493"/>
      <c r="X857" s="493"/>
      <c r="Y857" s="493"/>
      <c r="Z857" s="493"/>
      <c r="AA857" s="493"/>
      <c r="AB857" s="493"/>
      <c r="AC857" s="494"/>
      <c r="AD857" s="494"/>
      <c r="AE857" s="494"/>
    </row>
    <row r="858" spans="1:31" s="184" customFormat="1" ht="22.5" customHeight="1">
      <c r="A858" s="226"/>
      <c r="B858" s="491"/>
      <c r="C858" s="493"/>
      <c r="D858" s="493"/>
      <c r="E858" s="493"/>
      <c r="F858" s="493"/>
      <c r="G858" s="493"/>
      <c r="H858" s="493"/>
      <c r="I858" s="493"/>
      <c r="J858" s="493"/>
      <c r="K858" s="493"/>
      <c r="L858" s="493"/>
      <c r="M858" s="493"/>
      <c r="N858" s="493"/>
      <c r="O858" s="493"/>
      <c r="P858" s="493"/>
      <c r="Q858" s="493"/>
      <c r="R858" s="493"/>
      <c r="S858" s="493"/>
      <c r="T858" s="493"/>
      <c r="U858" s="493"/>
      <c r="V858" s="493"/>
      <c r="W858" s="493"/>
      <c r="X858" s="493"/>
      <c r="Y858" s="493"/>
      <c r="Z858" s="493"/>
      <c r="AA858" s="493"/>
      <c r="AB858" s="493"/>
      <c r="AC858" s="494"/>
      <c r="AD858" s="494"/>
      <c r="AE858" s="494"/>
    </row>
    <row r="859" spans="1:31" s="184" customFormat="1" ht="14.25" customHeight="1">
      <c r="A859" s="226"/>
      <c r="B859" s="490" t="s">
        <v>409</v>
      </c>
      <c r="C859" s="493" t="s">
        <v>934</v>
      </c>
      <c r="D859" s="493"/>
      <c r="E859" s="493"/>
      <c r="F859" s="493"/>
      <c r="G859" s="493"/>
      <c r="H859" s="493"/>
      <c r="I859" s="493"/>
      <c r="J859" s="493"/>
      <c r="K859" s="493"/>
      <c r="L859" s="493"/>
      <c r="M859" s="493"/>
      <c r="N859" s="493"/>
      <c r="O859" s="493"/>
      <c r="P859" s="493"/>
      <c r="Q859" s="493"/>
      <c r="R859" s="493"/>
      <c r="S859" s="493"/>
      <c r="T859" s="493"/>
      <c r="U859" s="493"/>
      <c r="V859" s="493"/>
      <c r="W859" s="493"/>
      <c r="X859" s="493"/>
      <c r="Y859" s="493"/>
      <c r="Z859" s="493"/>
      <c r="AA859" s="493"/>
      <c r="AB859" s="493"/>
      <c r="AC859" s="494"/>
      <c r="AD859" s="494"/>
      <c r="AE859" s="494"/>
    </row>
    <row r="860" spans="1:31" s="184" customFormat="1" ht="14.25">
      <c r="A860" s="226"/>
      <c r="B860" s="491"/>
      <c r="C860" s="493"/>
      <c r="D860" s="493"/>
      <c r="E860" s="493"/>
      <c r="F860" s="493"/>
      <c r="G860" s="493"/>
      <c r="H860" s="493"/>
      <c r="I860" s="493"/>
      <c r="J860" s="493"/>
      <c r="K860" s="493"/>
      <c r="L860" s="493"/>
      <c r="M860" s="493"/>
      <c r="N860" s="493"/>
      <c r="O860" s="493"/>
      <c r="P860" s="493"/>
      <c r="Q860" s="493"/>
      <c r="R860" s="493"/>
      <c r="S860" s="493"/>
      <c r="T860" s="493"/>
      <c r="U860" s="493"/>
      <c r="V860" s="493"/>
      <c r="W860" s="493"/>
      <c r="X860" s="493"/>
      <c r="Y860" s="493"/>
      <c r="Z860" s="493"/>
      <c r="AA860" s="493"/>
      <c r="AB860" s="493"/>
      <c r="AC860" s="494"/>
      <c r="AD860" s="494"/>
      <c r="AE860" s="494"/>
    </row>
    <row r="861" spans="1:31" s="184" customFormat="1" ht="14.25">
      <c r="A861" s="226"/>
      <c r="B861" s="492"/>
      <c r="C861" s="493"/>
      <c r="D861" s="493"/>
      <c r="E861" s="493"/>
      <c r="F861" s="493"/>
      <c r="G861" s="493"/>
      <c r="H861" s="493"/>
      <c r="I861" s="493"/>
      <c r="J861" s="493"/>
      <c r="K861" s="493"/>
      <c r="L861" s="493"/>
      <c r="M861" s="493"/>
      <c r="N861" s="493"/>
      <c r="O861" s="493"/>
      <c r="P861" s="493"/>
      <c r="Q861" s="493"/>
      <c r="R861" s="493"/>
      <c r="S861" s="493"/>
      <c r="T861" s="493"/>
      <c r="U861" s="493"/>
      <c r="V861" s="493"/>
      <c r="W861" s="493"/>
      <c r="X861" s="493"/>
      <c r="Y861" s="493"/>
      <c r="Z861" s="493"/>
      <c r="AA861" s="493"/>
      <c r="AB861" s="493"/>
      <c r="AC861" s="494"/>
      <c r="AD861" s="494"/>
      <c r="AE861" s="494"/>
    </row>
    <row r="862" spans="1:31" s="184" customFormat="1" ht="14.25" customHeight="1">
      <c r="A862" s="226"/>
      <c r="B862" s="490" t="s">
        <v>410</v>
      </c>
      <c r="C862" s="493" t="s">
        <v>935</v>
      </c>
      <c r="D862" s="493"/>
      <c r="E862" s="493"/>
      <c r="F862" s="493"/>
      <c r="G862" s="493"/>
      <c r="H862" s="493"/>
      <c r="I862" s="493"/>
      <c r="J862" s="493"/>
      <c r="K862" s="493"/>
      <c r="L862" s="493"/>
      <c r="M862" s="493"/>
      <c r="N862" s="493"/>
      <c r="O862" s="493"/>
      <c r="P862" s="493"/>
      <c r="Q862" s="493"/>
      <c r="R862" s="493"/>
      <c r="S862" s="493"/>
      <c r="T862" s="493"/>
      <c r="U862" s="493"/>
      <c r="V862" s="493"/>
      <c r="W862" s="493"/>
      <c r="X862" s="493"/>
      <c r="Y862" s="493"/>
      <c r="Z862" s="493"/>
      <c r="AA862" s="493"/>
      <c r="AB862" s="493"/>
      <c r="AC862" s="494"/>
      <c r="AD862" s="494"/>
      <c r="AE862" s="494"/>
    </row>
    <row r="863" spans="1:31" s="184" customFormat="1" ht="14.25">
      <c r="A863" s="226"/>
      <c r="B863" s="491"/>
      <c r="C863" s="493"/>
      <c r="D863" s="493"/>
      <c r="E863" s="493"/>
      <c r="F863" s="493"/>
      <c r="G863" s="493"/>
      <c r="H863" s="493"/>
      <c r="I863" s="493"/>
      <c r="J863" s="493"/>
      <c r="K863" s="493"/>
      <c r="L863" s="493"/>
      <c r="M863" s="493"/>
      <c r="N863" s="493"/>
      <c r="O863" s="493"/>
      <c r="P863" s="493"/>
      <c r="Q863" s="493"/>
      <c r="R863" s="493"/>
      <c r="S863" s="493"/>
      <c r="T863" s="493"/>
      <c r="U863" s="493"/>
      <c r="V863" s="493"/>
      <c r="W863" s="493"/>
      <c r="X863" s="493"/>
      <c r="Y863" s="493"/>
      <c r="Z863" s="493"/>
      <c r="AA863" s="493"/>
      <c r="AB863" s="493"/>
      <c r="AC863" s="494"/>
      <c r="AD863" s="494"/>
      <c r="AE863" s="494"/>
    </row>
    <row r="864" spans="1:31" s="184" customFormat="1" ht="14.25">
      <c r="A864" s="226"/>
      <c r="B864" s="492"/>
      <c r="C864" s="493"/>
      <c r="D864" s="493"/>
      <c r="E864" s="493"/>
      <c r="F864" s="493"/>
      <c r="G864" s="493"/>
      <c r="H864" s="493"/>
      <c r="I864" s="493"/>
      <c r="J864" s="493"/>
      <c r="K864" s="493"/>
      <c r="L864" s="493"/>
      <c r="M864" s="493"/>
      <c r="N864" s="493"/>
      <c r="O864" s="493"/>
      <c r="P864" s="493"/>
      <c r="Q864" s="493"/>
      <c r="R864" s="493"/>
      <c r="S864" s="493"/>
      <c r="T864" s="493"/>
      <c r="U864" s="493"/>
      <c r="V864" s="493"/>
      <c r="W864" s="493"/>
      <c r="X864" s="493"/>
      <c r="Y864" s="493"/>
      <c r="Z864" s="493"/>
      <c r="AA864" s="493"/>
      <c r="AB864" s="493"/>
      <c r="AC864" s="494"/>
      <c r="AD864" s="494"/>
      <c r="AE864" s="494"/>
    </row>
    <row r="865" spans="1:63" s="184" customFormat="1" ht="14.25" customHeight="1">
      <c r="A865" s="226"/>
      <c r="B865" s="490" t="s">
        <v>831</v>
      </c>
      <c r="C865" s="493" t="s">
        <v>936</v>
      </c>
      <c r="D865" s="493"/>
      <c r="E865" s="493"/>
      <c r="F865" s="493"/>
      <c r="G865" s="493"/>
      <c r="H865" s="493"/>
      <c r="I865" s="493"/>
      <c r="J865" s="493"/>
      <c r="K865" s="493"/>
      <c r="L865" s="493"/>
      <c r="M865" s="493"/>
      <c r="N865" s="493"/>
      <c r="O865" s="493"/>
      <c r="P865" s="493"/>
      <c r="Q865" s="493"/>
      <c r="R865" s="493"/>
      <c r="S865" s="493"/>
      <c r="T865" s="493"/>
      <c r="U865" s="493"/>
      <c r="V865" s="493"/>
      <c r="W865" s="493"/>
      <c r="X865" s="493"/>
      <c r="Y865" s="493"/>
      <c r="Z865" s="493"/>
      <c r="AA865" s="493"/>
      <c r="AB865" s="493"/>
      <c r="AC865" s="494"/>
      <c r="AD865" s="494"/>
      <c r="AE865" s="494"/>
    </row>
    <row r="866" spans="1:63" s="184" customFormat="1" ht="14.25">
      <c r="A866" s="226"/>
      <c r="B866" s="491"/>
      <c r="C866" s="493"/>
      <c r="D866" s="493"/>
      <c r="E866" s="493"/>
      <c r="F866" s="493"/>
      <c r="G866" s="493"/>
      <c r="H866" s="493"/>
      <c r="I866" s="493"/>
      <c r="J866" s="493"/>
      <c r="K866" s="493"/>
      <c r="L866" s="493"/>
      <c r="M866" s="493"/>
      <c r="N866" s="493"/>
      <c r="O866" s="493"/>
      <c r="P866" s="493"/>
      <c r="Q866" s="493"/>
      <c r="R866" s="493"/>
      <c r="S866" s="493"/>
      <c r="T866" s="493"/>
      <c r="U866" s="493"/>
      <c r="V866" s="493"/>
      <c r="W866" s="493"/>
      <c r="X866" s="493"/>
      <c r="Y866" s="493"/>
      <c r="Z866" s="493"/>
      <c r="AA866" s="493"/>
      <c r="AB866" s="493"/>
      <c r="AC866" s="494"/>
      <c r="AD866" s="494"/>
      <c r="AE866" s="494"/>
    </row>
    <row r="867" spans="1:63" s="184" customFormat="1" ht="14.25">
      <c r="A867" s="226"/>
      <c r="B867" s="492"/>
      <c r="C867" s="493"/>
      <c r="D867" s="493"/>
      <c r="E867" s="493"/>
      <c r="F867" s="493"/>
      <c r="G867" s="493"/>
      <c r="H867" s="493"/>
      <c r="I867" s="493"/>
      <c r="J867" s="493"/>
      <c r="K867" s="493"/>
      <c r="L867" s="493"/>
      <c r="M867" s="493"/>
      <c r="N867" s="493"/>
      <c r="O867" s="493"/>
      <c r="P867" s="493"/>
      <c r="Q867" s="493"/>
      <c r="R867" s="493"/>
      <c r="S867" s="493"/>
      <c r="T867" s="493"/>
      <c r="U867" s="493"/>
      <c r="V867" s="493"/>
      <c r="W867" s="493"/>
      <c r="X867" s="493"/>
      <c r="Y867" s="493"/>
      <c r="Z867" s="493"/>
      <c r="AA867" s="493"/>
      <c r="AB867" s="493"/>
      <c r="AC867" s="494"/>
      <c r="AD867" s="494"/>
      <c r="AE867" s="494"/>
    </row>
    <row r="868" spans="1:63" s="110" customFormat="1" ht="13.5" customHeight="1">
      <c r="A868" s="63"/>
      <c r="B868" s="76"/>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6"/>
      <c r="AD868" s="126"/>
      <c r="AE868" s="126"/>
      <c r="AH868" s="96"/>
      <c r="AI868" s="63"/>
      <c r="AJ868" s="63"/>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63"/>
      <c r="BH868" s="63"/>
      <c r="BI868" s="63"/>
      <c r="BJ868" s="77"/>
      <c r="BK868" s="77"/>
    </row>
    <row r="869" spans="1:63" s="110" customFormat="1" ht="19.5" customHeight="1">
      <c r="A869" s="27" t="s">
        <v>959</v>
      </c>
      <c r="B869" s="76"/>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6"/>
      <c r="AD869" s="126"/>
      <c r="AE869" s="126"/>
      <c r="AH869" s="96"/>
      <c r="AI869" s="63"/>
      <c r="AJ869" s="63"/>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63"/>
      <c r="BH869" s="63"/>
      <c r="BI869" s="63"/>
      <c r="BJ869" s="77"/>
      <c r="BK869" s="77"/>
    </row>
    <row r="870" spans="1:63" s="110" customFormat="1" ht="18" customHeight="1">
      <c r="A870" s="63"/>
      <c r="B870" s="449" t="s">
        <v>294</v>
      </c>
      <c r="C870" s="484" t="s">
        <v>563</v>
      </c>
      <c r="D870" s="485"/>
      <c r="E870" s="485"/>
      <c r="F870" s="485"/>
      <c r="G870" s="485"/>
      <c r="H870" s="485"/>
      <c r="I870" s="485"/>
      <c r="J870" s="485"/>
      <c r="K870" s="485"/>
      <c r="L870" s="485"/>
      <c r="M870" s="485"/>
      <c r="N870" s="485"/>
      <c r="O870" s="485"/>
      <c r="P870" s="485"/>
      <c r="Q870" s="485"/>
      <c r="R870" s="485"/>
      <c r="S870" s="485"/>
      <c r="T870" s="485"/>
      <c r="U870" s="485"/>
      <c r="V870" s="485"/>
      <c r="W870" s="485"/>
      <c r="X870" s="485"/>
      <c r="Y870" s="485"/>
      <c r="Z870" s="485"/>
      <c r="AA870" s="485"/>
      <c r="AB870" s="486"/>
      <c r="AC870" s="512"/>
      <c r="AD870" s="513"/>
      <c r="AE870" s="514"/>
      <c r="AH870" s="96"/>
      <c r="AI870" s="63"/>
      <c r="AJ870" s="63"/>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63"/>
      <c r="BH870" s="63"/>
      <c r="BI870" s="63"/>
      <c r="BJ870" s="77"/>
      <c r="BK870" s="77"/>
    </row>
    <row r="871" spans="1:63" s="110" customFormat="1" ht="18" customHeight="1">
      <c r="A871" s="63"/>
      <c r="B871" s="450"/>
      <c r="C871" s="487"/>
      <c r="D871" s="488"/>
      <c r="E871" s="488"/>
      <c r="F871" s="488"/>
      <c r="G871" s="488"/>
      <c r="H871" s="488"/>
      <c r="I871" s="488"/>
      <c r="J871" s="488"/>
      <c r="K871" s="488"/>
      <c r="L871" s="488"/>
      <c r="M871" s="488"/>
      <c r="N871" s="488"/>
      <c r="O871" s="488"/>
      <c r="P871" s="488"/>
      <c r="Q871" s="488"/>
      <c r="R871" s="488"/>
      <c r="S871" s="488"/>
      <c r="T871" s="488"/>
      <c r="U871" s="488"/>
      <c r="V871" s="488"/>
      <c r="W871" s="488"/>
      <c r="X871" s="488"/>
      <c r="Y871" s="488"/>
      <c r="Z871" s="488"/>
      <c r="AA871" s="488"/>
      <c r="AB871" s="489"/>
      <c r="AC871" s="515"/>
      <c r="AD871" s="516"/>
      <c r="AE871" s="517"/>
      <c r="AH871" s="96"/>
      <c r="AI871" s="63"/>
      <c r="AJ871" s="63"/>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63"/>
      <c r="BH871" s="63"/>
      <c r="BI871" s="63"/>
      <c r="BJ871" s="77"/>
      <c r="BK871" s="77"/>
    </row>
    <row r="872" spans="1:63" s="110" customFormat="1" ht="22.5" customHeight="1">
      <c r="A872" s="63"/>
      <c r="B872" s="449" t="s">
        <v>295</v>
      </c>
      <c r="C872" s="484" t="s">
        <v>502</v>
      </c>
      <c r="D872" s="485"/>
      <c r="E872" s="485"/>
      <c r="F872" s="485"/>
      <c r="G872" s="485"/>
      <c r="H872" s="485"/>
      <c r="I872" s="485"/>
      <c r="J872" s="485"/>
      <c r="K872" s="485"/>
      <c r="L872" s="485"/>
      <c r="M872" s="485"/>
      <c r="N872" s="485"/>
      <c r="O872" s="485"/>
      <c r="P872" s="485"/>
      <c r="Q872" s="485"/>
      <c r="R872" s="485"/>
      <c r="S872" s="485"/>
      <c r="T872" s="485"/>
      <c r="U872" s="485"/>
      <c r="V872" s="485"/>
      <c r="W872" s="485"/>
      <c r="X872" s="485"/>
      <c r="Y872" s="485"/>
      <c r="Z872" s="485"/>
      <c r="AA872" s="485"/>
      <c r="AB872" s="486"/>
      <c r="AC872" s="512"/>
      <c r="AD872" s="513"/>
      <c r="AE872" s="514"/>
      <c r="AH872" s="96"/>
      <c r="AI872" s="63"/>
      <c r="AJ872" s="63"/>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63"/>
      <c r="BH872" s="63"/>
      <c r="BI872" s="63"/>
      <c r="BJ872" s="77"/>
      <c r="BK872" s="77"/>
    </row>
    <row r="873" spans="1:63" s="110" customFormat="1" ht="22.5" customHeight="1">
      <c r="A873" s="63"/>
      <c r="B873" s="450"/>
      <c r="C873" s="487"/>
      <c r="D873" s="488"/>
      <c r="E873" s="488"/>
      <c r="F873" s="488"/>
      <c r="G873" s="488"/>
      <c r="H873" s="488"/>
      <c r="I873" s="488"/>
      <c r="J873" s="488"/>
      <c r="K873" s="488"/>
      <c r="L873" s="488"/>
      <c r="M873" s="488"/>
      <c r="N873" s="488"/>
      <c r="O873" s="488"/>
      <c r="P873" s="488"/>
      <c r="Q873" s="488"/>
      <c r="R873" s="488"/>
      <c r="S873" s="488"/>
      <c r="T873" s="488"/>
      <c r="U873" s="488"/>
      <c r="V873" s="488"/>
      <c r="W873" s="488"/>
      <c r="X873" s="488"/>
      <c r="Y873" s="488"/>
      <c r="Z873" s="488"/>
      <c r="AA873" s="488"/>
      <c r="AB873" s="489"/>
      <c r="AC873" s="515"/>
      <c r="AD873" s="516"/>
      <c r="AE873" s="517"/>
      <c r="AH873" s="96"/>
      <c r="AI873" s="63"/>
      <c r="AJ873" s="63"/>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63"/>
      <c r="BH873" s="63"/>
      <c r="BI873" s="63"/>
      <c r="BJ873" s="77"/>
      <c r="BK873" s="77"/>
    </row>
    <row r="874" spans="1:63" s="77" customFormat="1" ht="16.5" customHeight="1">
      <c r="A874" s="24"/>
      <c r="B874" s="25"/>
      <c r="C874" s="25"/>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36"/>
      <c r="AD874" s="36"/>
      <c r="AE874" s="36"/>
      <c r="AH874" s="96"/>
      <c r="AI874" s="63"/>
      <c r="AJ874" s="63"/>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63"/>
      <c r="BH874" s="63"/>
      <c r="BI874" s="63"/>
      <c r="BJ874" s="110"/>
      <c r="BK874" s="110"/>
    </row>
    <row r="875" spans="1:63" s="77" customFormat="1" ht="17.25" customHeight="1">
      <c r="A875" s="27" t="s">
        <v>960</v>
      </c>
      <c r="B875" s="20"/>
      <c r="C875" s="21"/>
      <c r="D875" s="21"/>
      <c r="E875" s="21"/>
      <c r="F875" s="21"/>
      <c r="G875" s="21"/>
      <c r="H875" s="21"/>
      <c r="I875" s="21"/>
      <c r="J875" s="22"/>
      <c r="K875" s="22"/>
      <c r="L875" s="22"/>
      <c r="M875" s="22"/>
      <c r="N875" s="22"/>
      <c r="O875" s="22"/>
      <c r="P875" s="22"/>
      <c r="Q875" s="22"/>
      <c r="R875" s="22"/>
      <c r="S875" s="22"/>
      <c r="T875" s="22"/>
      <c r="U875" s="22"/>
      <c r="V875" s="22"/>
      <c r="W875" s="22"/>
      <c r="X875" s="22"/>
      <c r="Y875" s="22"/>
      <c r="Z875" s="22"/>
      <c r="AA875" s="22"/>
      <c r="AB875" s="22"/>
      <c r="AC875" s="36"/>
      <c r="AD875" s="36"/>
      <c r="AE875" s="36"/>
      <c r="AH875" s="96"/>
      <c r="AI875" s="41"/>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5"/>
      <c r="BG875" s="215"/>
      <c r="BH875" s="215"/>
    </row>
    <row r="876" spans="1:63" s="77" customFormat="1" ht="28.5" customHeight="1">
      <c r="A876" s="27"/>
      <c r="B876" s="449" t="s">
        <v>294</v>
      </c>
      <c r="C876" s="504" t="s">
        <v>503</v>
      </c>
      <c r="D876" s="505"/>
      <c r="E876" s="505"/>
      <c r="F876" s="505"/>
      <c r="G876" s="505"/>
      <c r="H876" s="505"/>
      <c r="I876" s="505"/>
      <c r="J876" s="505"/>
      <c r="K876" s="505"/>
      <c r="L876" s="505"/>
      <c r="M876" s="505"/>
      <c r="N876" s="505"/>
      <c r="O876" s="505"/>
      <c r="P876" s="505"/>
      <c r="Q876" s="505"/>
      <c r="R876" s="505"/>
      <c r="S876" s="505"/>
      <c r="T876" s="505"/>
      <c r="U876" s="505"/>
      <c r="V876" s="505"/>
      <c r="W876" s="505"/>
      <c r="X876" s="505"/>
      <c r="Y876" s="505"/>
      <c r="Z876" s="505"/>
      <c r="AA876" s="505"/>
      <c r="AB876" s="505"/>
      <c r="AC876" s="561"/>
      <c r="AD876" s="562"/>
      <c r="AE876" s="563"/>
      <c r="AH876" s="96"/>
      <c r="AI876" s="41"/>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5"/>
      <c r="BG876" s="215"/>
      <c r="BH876" s="215"/>
    </row>
    <row r="877" spans="1:63" s="77" customFormat="1" ht="15.75" customHeight="1">
      <c r="A877" s="27"/>
      <c r="B877" s="500"/>
      <c r="C877" s="198" t="s">
        <v>361</v>
      </c>
      <c r="D877" s="503" t="s">
        <v>587</v>
      </c>
      <c r="E877" s="503"/>
      <c r="F877" s="503"/>
      <c r="G877" s="503"/>
      <c r="H877" s="503"/>
      <c r="I877" s="503"/>
      <c r="J877" s="503"/>
      <c r="K877" s="503"/>
      <c r="L877" s="503"/>
      <c r="M877" s="503"/>
      <c r="N877" s="503"/>
      <c r="O877" s="503"/>
      <c r="P877" s="503"/>
      <c r="Q877" s="503"/>
      <c r="R877" s="503"/>
      <c r="S877" s="503"/>
      <c r="T877" s="503"/>
      <c r="U877" s="503"/>
      <c r="V877" s="503"/>
      <c r="W877" s="503"/>
      <c r="X877" s="503"/>
      <c r="Y877" s="503"/>
      <c r="Z877" s="503"/>
      <c r="AA877" s="503"/>
      <c r="AB877" s="503"/>
      <c r="AC877" s="564"/>
      <c r="AD877" s="565"/>
      <c r="AE877" s="566"/>
      <c r="AH877" s="96"/>
      <c r="AI877" s="41"/>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5"/>
      <c r="BG877" s="215"/>
      <c r="BH877" s="215"/>
    </row>
    <row r="878" spans="1:63" s="77" customFormat="1" ht="15.75" customHeight="1">
      <c r="A878" s="27"/>
      <c r="B878" s="500"/>
      <c r="C878" s="7"/>
      <c r="D878" s="503"/>
      <c r="E878" s="503"/>
      <c r="F878" s="503"/>
      <c r="G878" s="503"/>
      <c r="H878" s="503"/>
      <c r="I878" s="503"/>
      <c r="J878" s="503"/>
      <c r="K878" s="503"/>
      <c r="L878" s="503"/>
      <c r="M878" s="503"/>
      <c r="N878" s="503"/>
      <c r="O878" s="503"/>
      <c r="P878" s="503"/>
      <c r="Q878" s="503"/>
      <c r="R878" s="503"/>
      <c r="S878" s="503"/>
      <c r="T878" s="503"/>
      <c r="U878" s="503"/>
      <c r="V878" s="503"/>
      <c r="W878" s="503"/>
      <c r="X878" s="503"/>
      <c r="Y878" s="503"/>
      <c r="Z878" s="503"/>
      <c r="AA878" s="503"/>
      <c r="AB878" s="503"/>
      <c r="AC878" s="564"/>
      <c r="AD878" s="565"/>
      <c r="AE878" s="566"/>
      <c r="AH878" s="96"/>
      <c r="AI878" s="41"/>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5"/>
      <c r="BG878" s="215"/>
      <c r="BH878" s="215"/>
    </row>
    <row r="879" spans="1:63" s="77" customFormat="1" ht="15.75" customHeight="1">
      <c r="A879" s="27"/>
      <c r="B879" s="500"/>
      <c r="C879" s="507" t="s">
        <v>566</v>
      </c>
      <c r="D879" s="507"/>
      <c r="E879" s="507"/>
      <c r="F879" s="507"/>
      <c r="G879" s="507"/>
      <c r="H879" s="507"/>
      <c r="I879" s="507"/>
      <c r="J879" s="507"/>
      <c r="K879" s="507"/>
      <c r="L879" s="507"/>
      <c r="M879" s="507"/>
      <c r="N879" s="507"/>
      <c r="O879" s="507"/>
      <c r="P879" s="507"/>
      <c r="Q879" s="507"/>
      <c r="R879" s="507"/>
      <c r="S879" s="507"/>
      <c r="T879" s="507"/>
      <c r="U879" s="507"/>
      <c r="V879" s="507"/>
      <c r="W879" s="507"/>
      <c r="X879" s="507"/>
      <c r="Y879" s="10"/>
      <c r="Z879" s="10"/>
      <c r="AA879" s="10"/>
      <c r="AB879" s="10"/>
      <c r="AC879" s="564"/>
      <c r="AD879" s="565"/>
      <c r="AE879" s="566"/>
      <c r="AH879" s="96"/>
      <c r="AI879" s="41"/>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5"/>
      <c r="BG879" s="215"/>
      <c r="BH879" s="215"/>
    </row>
    <row r="880" spans="1:63" s="77" customFormat="1" ht="15.75" customHeight="1">
      <c r="A880" s="27"/>
      <c r="B880" s="500"/>
      <c r="C880" s="499" t="s">
        <v>883</v>
      </c>
      <c r="D880" s="499"/>
      <c r="E880" s="499"/>
      <c r="F880" s="499"/>
      <c r="G880" s="499"/>
      <c r="H880" s="499"/>
      <c r="I880" s="499"/>
      <c r="J880" s="499"/>
      <c r="K880" s="499"/>
      <c r="L880" s="499"/>
      <c r="M880" s="499"/>
      <c r="N880" s="499"/>
      <c r="O880" s="499"/>
      <c r="P880" s="499"/>
      <c r="Q880" s="499"/>
      <c r="R880" s="499"/>
      <c r="S880" s="499"/>
      <c r="T880" s="499"/>
      <c r="U880" s="499"/>
      <c r="V880" s="499"/>
      <c r="W880" s="499"/>
      <c r="X880" s="499"/>
      <c r="Y880" s="10"/>
      <c r="Z880" s="10"/>
      <c r="AA880" s="10"/>
      <c r="AB880" s="10"/>
      <c r="AC880" s="564"/>
      <c r="AD880" s="565"/>
      <c r="AE880" s="566"/>
      <c r="AH880" s="96"/>
      <c r="AI880" s="41"/>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5"/>
      <c r="BG880" s="215"/>
      <c r="BH880" s="215"/>
    </row>
    <row r="881" spans="1:61" s="77" customFormat="1" ht="15.75" customHeight="1">
      <c r="A881" s="27"/>
      <c r="B881" s="500"/>
      <c r="C881" s="507" t="s">
        <v>505</v>
      </c>
      <c r="D881" s="507"/>
      <c r="E881" s="507"/>
      <c r="F881" s="507"/>
      <c r="G881" s="507"/>
      <c r="H881" s="507"/>
      <c r="I881" s="507"/>
      <c r="J881" s="507"/>
      <c r="K881" s="507"/>
      <c r="L881" s="507"/>
      <c r="M881" s="507"/>
      <c r="N881" s="507"/>
      <c r="O881" s="507"/>
      <c r="P881" s="507"/>
      <c r="Q881" s="507"/>
      <c r="R881" s="507"/>
      <c r="S881" s="507"/>
      <c r="T881" s="507"/>
      <c r="U881" s="507"/>
      <c r="V881" s="507"/>
      <c r="W881" s="507"/>
      <c r="X881" s="507"/>
      <c r="Y881" s="10"/>
      <c r="Z881" s="10"/>
      <c r="AA881" s="10"/>
      <c r="AB881" s="10"/>
      <c r="AC881" s="564"/>
      <c r="AD881" s="565"/>
      <c r="AE881" s="566"/>
      <c r="AH881" s="219"/>
      <c r="AI881" s="220"/>
      <c r="AJ881" s="221"/>
      <c r="AK881" s="221"/>
      <c r="AL881" s="221"/>
      <c r="AM881" s="221"/>
      <c r="AN881" s="221"/>
      <c r="AO881" s="221"/>
      <c r="AP881" s="221"/>
      <c r="AQ881" s="221"/>
      <c r="AR881" s="221"/>
      <c r="AS881" s="221"/>
      <c r="AT881" s="221"/>
      <c r="AU881" s="221"/>
      <c r="AV881" s="221"/>
      <c r="AW881" s="221"/>
      <c r="AX881" s="221"/>
      <c r="AY881" s="221"/>
      <c r="AZ881" s="221"/>
      <c r="BA881" s="221"/>
      <c r="BB881" s="221"/>
      <c r="BC881" s="221"/>
      <c r="BD881" s="221"/>
      <c r="BE881" s="221"/>
      <c r="BF881" s="222"/>
      <c r="BG881" s="222"/>
      <c r="BH881" s="222"/>
    </row>
    <row r="882" spans="1:61" s="77" customFormat="1" ht="15.75" customHeight="1">
      <c r="A882" s="27"/>
      <c r="B882" s="500"/>
      <c r="C882" s="498" t="s">
        <v>883</v>
      </c>
      <c r="D882" s="499"/>
      <c r="E882" s="499"/>
      <c r="F882" s="499"/>
      <c r="G882" s="499"/>
      <c r="H882" s="499"/>
      <c r="I882" s="499"/>
      <c r="J882" s="499"/>
      <c r="K882" s="499"/>
      <c r="L882" s="499"/>
      <c r="M882" s="499"/>
      <c r="N882" s="499"/>
      <c r="O882" s="499"/>
      <c r="P882" s="499"/>
      <c r="Q882" s="499"/>
      <c r="R882" s="499"/>
      <c r="S882" s="499"/>
      <c r="T882" s="499"/>
      <c r="U882" s="499"/>
      <c r="V882" s="499"/>
      <c r="W882" s="499"/>
      <c r="X882" s="499"/>
      <c r="Y882" s="10"/>
      <c r="Z882" s="10"/>
      <c r="AA882" s="10"/>
      <c r="AB882" s="10"/>
      <c r="AC882" s="564"/>
      <c r="AD882" s="565"/>
      <c r="AE882" s="566"/>
    </row>
    <row r="883" spans="1:61" s="77" customFormat="1" ht="15.75" customHeight="1">
      <c r="A883" s="27"/>
      <c r="B883" s="500"/>
      <c r="C883" s="229" t="s">
        <v>362</v>
      </c>
      <c r="D883" s="503" t="s">
        <v>588</v>
      </c>
      <c r="E883" s="503"/>
      <c r="F883" s="503"/>
      <c r="G883" s="503"/>
      <c r="H883" s="503"/>
      <c r="I883" s="503"/>
      <c r="J883" s="503"/>
      <c r="K883" s="503"/>
      <c r="L883" s="503"/>
      <c r="M883" s="503"/>
      <c r="N883" s="503"/>
      <c r="O883" s="503"/>
      <c r="P883" s="503"/>
      <c r="Q883" s="503"/>
      <c r="R883" s="503"/>
      <c r="S883" s="503"/>
      <c r="T883" s="503"/>
      <c r="U883" s="503"/>
      <c r="V883" s="503"/>
      <c r="W883" s="503"/>
      <c r="X883" s="503"/>
      <c r="Y883" s="503"/>
      <c r="Z883" s="503"/>
      <c r="AA883" s="503"/>
      <c r="AB883" s="531"/>
      <c r="AC883" s="564"/>
      <c r="AD883" s="565"/>
      <c r="AE883" s="566"/>
    </row>
    <row r="884" spans="1:61" s="77" customFormat="1" ht="15.75" customHeight="1">
      <c r="A884" s="27"/>
      <c r="B884" s="500"/>
      <c r="C884" s="230"/>
      <c r="D884" s="503"/>
      <c r="E884" s="503"/>
      <c r="F884" s="503"/>
      <c r="G884" s="503"/>
      <c r="H884" s="503"/>
      <c r="I884" s="503"/>
      <c r="J884" s="503"/>
      <c r="K884" s="503"/>
      <c r="L884" s="503"/>
      <c r="M884" s="503"/>
      <c r="N884" s="503"/>
      <c r="O884" s="503"/>
      <c r="P884" s="503"/>
      <c r="Q884" s="503"/>
      <c r="R884" s="503"/>
      <c r="S884" s="503"/>
      <c r="T884" s="503"/>
      <c r="U884" s="503"/>
      <c r="V884" s="503"/>
      <c r="W884" s="503"/>
      <c r="X884" s="503"/>
      <c r="Y884" s="503"/>
      <c r="Z884" s="503"/>
      <c r="AA884" s="503"/>
      <c r="AB884" s="531"/>
      <c r="AC884" s="564"/>
      <c r="AD884" s="565"/>
      <c r="AE884" s="566"/>
    </row>
    <row r="885" spans="1:61" s="77" customFormat="1" ht="15.75" customHeight="1">
      <c r="A885" s="27"/>
      <c r="B885" s="500"/>
      <c r="C885" s="507" t="s">
        <v>566</v>
      </c>
      <c r="D885" s="507"/>
      <c r="E885" s="507"/>
      <c r="F885" s="507"/>
      <c r="G885" s="507"/>
      <c r="H885" s="507"/>
      <c r="I885" s="507"/>
      <c r="J885" s="507"/>
      <c r="K885" s="507"/>
      <c r="L885" s="507"/>
      <c r="M885" s="507"/>
      <c r="N885" s="507"/>
      <c r="O885" s="507"/>
      <c r="P885" s="507"/>
      <c r="Q885" s="507"/>
      <c r="R885" s="507"/>
      <c r="S885" s="507"/>
      <c r="T885" s="507"/>
      <c r="U885" s="507"/>
      <c r="V885" s="507"/>
      <c r="W885" s="507"/>
      <c r="X885" s="507"/>
      <c r="Y885" s="110"/>
      <c r="Z885" s="110"/>
      <c r="AA885" s="110"/>
      <c r="AB885" s="110"/>
      <c r="AC885" s="564"/>
      <c r="AD885" s="565"/>
      <c r="AE885" s="566"/>
      <c r="AH885" s="96"/>
      <c r="AI885" s="41"/>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5"/>
      <c r="BG885" s="215"/>
      <c r="BH885" s="215"/>
    </row>
    <row r="886" spans="1:61" s="77" customFormat="1" ht="15.75" customHeight="1">
      <c r="A886" s="27"/>
      <c r="B886" s="500"/>
      <c r="C886" s="499" t="s">
        <v>883</v>
      </c>
      <c r="D886" s="499"/>
      <c r="E886" s="499"/>
      <c r="F886" s="499"/>
      <c r="G886" s="499"/>
      <c r="H886" s="499"/>
      <c r="I886" s="499"/>
      <c r="J886" s="499"/>
      <c r="K886" s="499"/>
      <c r="L886" s="499"/>
      <c r="M886" s="499"/>
      <c r="N886" s="499"/>
      <c r="O886" s="499"/>
      <c r="P886" s="499"/>
      <c r="Q886" s="499"/>
      <c r="R886" s="499"/>
      <c r="S886" s="499"/>
      <c r="T886" s="499"/>
      <c r="U886" s="499"/>
      <c r="V886" s="499"/>
      <c r="W886" s="499"/>
      <c r="X886" s="499"/>
      <c r="Y886" s="110"/>
      <c r="Z886" s="110"/>
      <c r="AA886" s="110"/>
      <c r="AB886" s="110"/>
      <c r="AC886" s="564"/>
      <c r="AD886" s="565"/>
      <c r="AE886" s="566"/>
      <c r="AH886" s="96"/>
      <c r="AI886" s="41"/>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5"/>
      <c r="BG886" s="215"/>
      <c r="BH886" s="215"/>
    </row>
    <row r="887" spans="1:61" s="77" customFormat="1" ht="15.75" customHeight="1">
      <c r="A887" s="27"/>
      <c r="B887" s="500"/>
      <c r="C887" s="507" t="s">
        <v>567</v>
      </c>
      <c r="D887" s="507"/>
      <c r="E887" s="507"/>
      <c r="F887" s="507"/>
      <c r="G887" s="507"/>
      <c r="H887" s="507"/>
      <c r="I887" s="507"/>
      <c r="J887" s="507"/>
      <c r="K887" s="507"/>
      <c r="L887" s="507"/>
      <c r="M887" s="507"/>
      <c r="N887" s="507"/>
      <c r="O887" s="507"/>
      <c r="P887" s="507"/>
      <c r="Q887" s="507"/>
      <c r="R887" s="507"/>
      <c r="S887" s="507"/>
      <c r="T887" s="507"/>
      <c r="U887" s="507"/>
      <c r="V887" s="507"/>
      <c r="W887" s="507"/>
      <c r="X887" s="507"/>
      <c r="Y887" s="110"/>
      <c r="Z887" s="110"/>
      <c r="AA887" s="110"/>
      <c r="AB887" s="110"/>
      <c r="AC887" s="564"/>
      <c r="AD887" s="565"/>
      <c r="AE887" s="566"/>
      <c r="AH887" s="96"/>
      <c r="AI887" s="41"/>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5"/>
      <c r="BG887" s="215"/>
      <c r="BH887" s="215"/>
    </row>
    <row r="888" spans="1:61" s="77" customFormat="1" ht="15.75" customHeight="1">
      <c r="A888" s="27"/>
      <c r="B888" s="450"/>
      <c r="C888" s="234"/>
      <c r="D888" s="559" t="s">
        <v>884</v>
      </c>
      <c r="E888" s="559"/>
      <c r="F888" s="559"/>
      <c r="G888" s="559"/>
      <c r="H888" s="559"/>
      <c r="I888" s="559"/>
      <c r="J888" s="559"/>
      <c r="K888" s="559"/>
      <c r="L888" s="559"/>
      <c r="M888" s="559"/>
      <c r="N888" s="559"/>
      <c r="O888" s="559"/>
      <c r="P888" s="559"/>
      <c r="Q888" s="559"/>
      <c r="R888" s="559"/>
      <c r="S888" s="559"/>
      <c r="T888" s="559"/>
      <c r="U888" s="559"/>
      <c r="V888" s="559"/>
      <c r="W888" s="559"/>
      <c r="X888" s="559"/>
      <c r="Y888" s="559"/>
      <c r="Z888" s="559"/>
      <c r="AA888" s="559"/>
      <c r="AB888" s="560"/>
      <c r="AC888" s="567"/>
      <c r="AD888" s="568"/>
      <c r="AE888" s="569"/>
    </row>
    <row r="889" spans="1:61" s="77" customFormat="1" ht="15" customHeight="1">
      <c r="A889" s="63"/>
      <c r="B889" s="449" t="s">
        <v>295</v>
      </c>
      <c r="C889" s="451" t="s">
        <v>885</v>
      </c>
      <c r="D889" s="452"/>
      <c r="E889" s="452"/>
      <c r="F889" s="452"/>
      <c r="G889" s="452"/>
      <c r="H889" s="452"/>
      <c r="I889" s="452"/>
      <c r="J889" s="452"/>
      <c r="K889" s="452"/>
      <c r="L889" s="452"/>
      <c r="M889" s="452"/>
      <c r="N889" s="452"/>
      <c r="O889" s="452"/>
      <c r="P889" s="452"/>
      <c r="Q889" s="452"/>
      <c r="R889" s="452"/>
      <c r="S889" s="452"/>
      <c r="T889" s="452"/>
      <c r="U889" s="452"/>
      <c r="V889" s="452"/>
      <c r="W889" s="452"/>
      <c r="X889" s="452"/>
      <c r="Y889" s="452"/>
      <c r="Z889" s="452"/>
      <c r="AA889" s="452"/>
      <c r="AB889" s="453"/>
      <c r="AC889" s="463"/>
      <c r="AD889" s="464"/>
      <c r="AE889" s="465"/>
    </row>
    <row r="890" spans="1:61" s="77" customFormat="1" ht="15" customHeight="1">
      <c r="A890" s="63"/>
      <c r="B890" s="500"/>
      <c r="C890" s="530"/>
      <c r="D890" s="503"/>
      <c r="E890" s="503"/>
      <c r="F890" s="503"/>
      <c r="G890" s="503"/>
      <c r="H890" s="503"/>
      <c r="I890" s="503"/>
      <c r="J890" s="503"/>
      <c r="K890" s="503"/>
      <c r="L890" s="503"/>
      <c r="M890" s="503"/>
      <c r="N890" s="503"/>
      <c r="O890" s="503"/>
      <c r="P890" s="503"/>
      <c r="Q890" s="503"/>
      <c r="R890" s="503"/>
      <c r="S890" s="503"/>
      <c r="T890" s="503"/>
      <c r="U890" s="503"/>
      <c r="V890" s="503"/>
      <c r="W890" s="503"/>
      <c r="X890" s="503"/>
      <c r="Y890" s="503"/>
      <c r="Z890" s="503"/>
      <c r="AA890" s="503"/>
      <c r="AB890" s="531"/>
      <c r="AC890" s="532"/>
      <c r="AD890" s="533"/>
      <c r="AE890" s="534"/>
      <c r="AI890" s="63"/>
      <c r="AJ890" s="76"/>
      <c r="AK890" s="153"/>
      <c r="AL890" s="153"/>
      <c r="AM890" s="153"/>
      <c r="AN890" s="153"/>
      <c r="AO890" s="153"/>
      <c r="AP890" s="153"/>
      <c r="AQ890" s="153"/>
      <c r="AR890" s="153"/>
      <c r="AS890" s="153"/>
      <c r="AT890" s="153"/>
      <c r="AU890" s="153"/>
      <c r="AV890" s="153"/>
      <c r="AW890" s="153"/>
      <c r="AX890" s="153"/>
      <c r="AY890" s="153"/>
      <c r="AZ890" s="63"/>
      <c r="BA890" s="63"/>
      <c r="BB890" s="63"/>
      <c r="BC890" s="63"/>
      <c r="BD890" s="63"/>
      <c r="BE890" s="63"/>
      <c r="BF890" s="63"/>
      <c r="BG890" s="63"/>
      <c r="BH890" s="63"/>
      <c r="BI890" s="63"/>
    </row>
    <row r="891" spans="1:61" s="110" customFormat="1" ht="15" customHeight="1">
      <c r="A891" s="63"/>
      <c r="B891" s="500"/>
      <c r="C891" s="530"/>
      <c r="D891" s="503"/>
      <c r="E891" s="503"/>
      <c r="F891" s="503"/>
      <c r="G891" s="503"/>
      <c r="H891" s="503"/>
      <c r="I891" s="503"/>
      <c r="J891" s="503"/>
      <c r="K891" s="503"/>
      <c r="L891" s="503"/>
      <c r="M891" s="503"/>
      <c r="N891" s="503"/>
      <c r="O891" s="503"/>
      <c r="P891" s="503"/>
      <c r="Q891" s="503"/>
      <c r="R891" s="503"/>
      <c r="S891" s="503"/>
      <c r="T891" s="503"/>
      <c r="U891" s="503"/>
      <c r="V891" s="503"/>
      <c r="W891" s="503"/>
      <c r="X891" s="503"/>
      <c r="Y891" s="503"/>
      <c r="Z891" s="503"/>
      <c r="AA891" s="503"/>
      <c r="AB891" s="531"/>
      <c r="AC891" s="532"/>
      <c r="AD891" s="533"/>
      <c r="AE891" s="534"/>
      <c r="AI891" s="153"/>
      <c r="AJ891" s="63"/>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63"/>
      <c r="BH891" s="63"/>
      <c r="BI891" s="63"/>
    </row>
    <row r="892" spans="1:61" s="77" customFormat="1" ht="15.75" customHeight="1">
      <c r="A892" s="63"/>
      <c r="B892" s="500"/>
      <c r="C892" s="506" t="s">
        <v>568</v>
      </c>
      <c r="D892" s="507"/>
      <c r="E892" s="507"/>
      <c r="F892" s="507"/>
      <c r="G892" s="507"/>
      <c r="H892" s="507"/>
      <c r="I892" s="507"/>
      <c r="J892" s="507"/>
      <c r="K892" s="507"/>
      <c r="L892" s="507"/>
      <c r="M892" s="507"/>
      <c r="N892" s="507"/>
      <c r="O892" s="507"/>
      <c r="P892" s="507"/>
      <c r="Q892" s="507"/>
      <c r="R892" s="507"/>
      <c r="S892" s="507"/>
      <c r="T892" s="507"/>
      <c r="U892" s="507"/>
      <c r="V892" s="507"/>
      <c r="W892" s="507"/>
      <c r="X892" s="507"/>
      <c r="AB892" s="231"/>
      <c r="AC892" s="532"/>
      <c r="AD892" s="533"/>
      <c r="AE892" s="534"/>
      <c r="AI892" s="153"/>
      <c r="AJ892" s="63"/>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63"/>
      <c r="BH892" s="63"/>
      <c r="BI892" s="63"/>
    </row>
    <row r="893" spans="1:61" s="77" customFormat="1" ht="15.75" customHeight="1">
      <c r="A893" s="161"/>
      <c r="B893" s="500"/>
      <c r="C893" s="498" t="s">
        <v>886</v>
      </c>
      <c r="D893" s="499"/>
      <c r="E893" s="499"/>
      <c r="F893" s="499"/>
      <c r="G893" s="499"/>
      <c r="H893" s="499"/>
      <c r="I893" s="499"/>
      <c r="J893" s="499"/>
      <c r="K893" s="499"/>
      <c r="L893" s="499"/>
      <c r="M893" s="499"/>
      <c r="N893" s="499"/>
      <c r="O893" s="499"/>
      <c r="P893" s="499"/>
      <c r="Q893" s="499"/>
      <c r="R893" s="499"/>
      <c r="S893" s="499"/>
      <c r="T893" s="499"/>
      <c r="U893" s="499"/>
      <c r="V893" s="499"/>
      <c r="W893" s="499"/>
      <c r="X893" s="499"/>
      <c r="Y893" s="110"/>
      <c r="Z893" s="110"/>
      <c r="AA893" s="110"/>
      <c r="AB893" s="232"/>
      <c r="AC893" s="532"/>
      <c r="AD893" s="533"/>
      <c r="AE893" s="534"/>
      <c r="AI893" s="63"/>
      <c r="AJ893" s="63"/>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63"/>
      <c r="BH893" s="63"/>
      <c r="BI893" s="63"/>
    </row>
    <row r="894" spans="1:61" s="77" customFormat="1" ht="15.75" customHeight="1">
      <c r="A894" s="63"/>
      <c r="B894" s="500"/>
      <c r="C894" s="506" t="s">
        <v>504</v>
      </c>
      <c r="D894" s="507"/>
      <c r="E894" s="507"/>
      <c r="F894" s="507"/>
      <c r="G894" s="507"/>
      <c r="H894" s="507"/>
      <c r="I894" s="507"/>
      <c r="J894" s="507"/>
      <c r="K894" s="507"/>
      <c r="L894" s="507"/>
      <c r="M894" s="507"/>
      <c r="N894" s="507"/>
      <c r="O894" s="507"/>
      <c r="P894" s="507"/>
      <c r="Q894" s="507"/>
      <c r="R894" s="507"/>
      <c r="S894" s="507"/>
      <c r="T894" s="507"/>
      <c r="U894" s="507"/>
      <c r="V894" s="507"/>
      <c r="W894" s="507"/>
      <c r="X894" s="507"/>
      <c r="AB894" s="231"/>
      <c r="AC894" s="532"/>
      <c r="AD894" s="533"/>
      <c r="AE894" s="534"/>
      <c r="AF894" s="60"/>
    </row>
    <row r="895" spans="1:61" s="77" customFormat="1" ht="15.75" customHeight="1">
      <c r="A895" s="161"/>
      <c r="B895" s="450"/>
      <c r="C895" s="615" t="s">
        <v>886</v>
      </c>
      <c r="D895" s="559"/>
      <c r="E895" s="559"/>
      <c r="F895" s="559"/>
      <c r="G895" s="559"/>
      <c r="H895" s="559"/>
      <c r="I895" s="559"/>
      <c r="J895" s="559"/>
      <c r="K895" s="559"/>
      <c r="L895" s="559"/>
      <c r="M895" s="559"/>
      <c r="N895" s="559"/>
      <c r="O895" s="559"/>
      <c r="P895" s="559"/>
      <c r="Q895" s="559"/>
      <c r="R895" s="559"/>
      <c r="S895" s="559"/>
      <c r="T895" s="559"/>
      <c r="U895" s="559"/>
      <c r="V895" s="559"/>
      <c r="W895" s="559"/>
      <c r="X895" s="559"/>
      <c r="Y895" s="235"/>
      <c r="Z895" s="235"/>
      <c r="AA895" s="235"/>
      <c r="AB895" s="236"/>
      <c r="AC895" s="495"/>
      <c r="AD895" s="496"/>
      <c r="AE895" s="497"/>
      <c r="AF895" s="60"/>
    </row>
    <row r="896" spans="1:61" s="77" customFormat="1" ht="28.5" customHeight="1">
      <c r="A896" s="161"/>
      <c r="B896" s="449" t="s">
        <v>296</v>
      </c>
      <c r="C896" s="504" t="s">
        <v>506</v>
      </c>
      <c r="D896" s="505"/>
      <c r="E896" s="505"/>
      <c r="F896" s="505"/>
      <c r="G896" s="505"/>
      <c r="H896" s="505"/>
      <c r="I896" s="505"/>
      <c r="J896" s="505"/>
      <c r="K896" s="505"/>
      <c r="L896" s="505"/>
      <c r="M896" s="505"/>
      <c r="N896" s="505"/>
      <c r="O896" s="505"/>
      <c r="P896" s="505"/>
      <c r="Q896" s="505"/>
      <c r="R896" s="505"/>
      <c r="S896" s="505"/>
      <c r="T896" s="505"/>
      <c r="U896" s="505"/>
      <c r="V896" s="505"/>
      <c r="W896" s="505"/>
      <c r="X896" s="505"/>
      <c r="Y896" s="505"/>
      <c r="Z896" s="505"/>
      <c r="AA896" s="505"/>
      <c r="AB896" s="505"/>
      <c r="AC896" s="508"/>
      <c r="AD896" s="508"/>
      <c r="AE896" s="508"/>
      <c r="AF896" s="60"/>
    </row>
    <row r="897" spans="1:32" s="77" customFormat="1" ht="15.75" customHeight="1">
      <c r="A897" s="63"/>
      <c r="B897" s="500"/>
      <c r="C897" s="158" t="s">
        <v>507</v>
      </c>
      <c r="D897" s="503" t="s">
        <v>589</v>
      </c>
      <c r="E897" s="503"/>
      <c r="F897" s="503"/>
      <c r="G897" s="503"/>
      <c r="H897" s="503"/>
      <c r="I897" s="503"/>
      <c r="J897" s="503"/>
      <c r="K897" s="503"/>
      <c r="L897" s="503"/>
      <c r="M897" s="503"/>
      <c r="N897" s="503"/>
      <c r="O897" s="503"/>
      <c r="P897" s="503"/>
      <c r="Q897" s="503"/>
      <c r="R897" s="503"/>
      <c r="S897" s="503"/>
      <c r="T897" s="503"/>
      <c r="U897" s="503"/>
      <c r="V897" s="503"/>
      <c r="W897" s="503"/>
      <c r="X897" s="503"/>
      <c r="Y897" s="503"/>
      <c r="Z897" s="503"/>
      <c r="AA897" s="503"/>
      <c r="AB897" s="503"/>
      <c r="AC897" s="508"/>
      <c r="AD897" s="508"/>
      <c r="AE897" s="508"/>
      <c r="AF897" s="60"/>
    </row>
    <row r="898" spans="1:32" s="77" customFormat="1" ht="15.75" customHeight="1">
      <c r="A898" s="63"/>
      <c r="B898" s="500"/>
      <c r="C898" s="101"/>
      <c r="D898" s="503"/>
      <c r="E898" s="503"/>
      <c r="F898" s="503"/>
      <c r="G898" s="503"/>
      <c r="H898" s="503"/>
      <c r="I898" s="503"/>
      <c r="J898" s="503"/>
      <c r="K898" s="503"/>
      <c r="L898" s="503"/>
      <c r="M898" s="503"/>
      <c r="N898" s="503"/>
      <c r="O898" s="503"/>
      <c r="P898" s="503"/>
      <c r="Q898" s="503"/>
      <c r="R898" s="503"/>
      <c r="S898" s="503"/>
      <c r="T898" s="503"/>
      <c r="U898" s="503"/>
      <c r="V898" s="503"/>
      <c r="W898" s="503"/>
      <c r="X898" s="503"/>
      <c r="Y898" s="503"/>
      <c r="Z898" s="503"/>
      <c r="AA898" s="503"/>
      <c r="AB898" s="503"/>
      <c r="AC898" s="508"/>
      <c r="AD898" s="508"/>
      <c r="AE898" s="508"/>
      <c r="AF898" s="60"/>
    </row>
    <row r="899" spans="1:32" s="77" customFormat="1" ht="15.75" customHeight="1">
      <c r="A899" s="63"/>
      <c r="B899" s="500"/>
      <c r="C899" s="506" t="s">
        <v>566</v>
      </c>
      <c r="D899" s="507"/>
      <c r="E899" s="507"/>
      <c r="F899" s="507"/>
      <c r="G899" s="507"/>
      <c r="H899" s="507"/>
      <c r="I899" s="507"/>
      <c r="J899" s="507"/>
      <c r="K899" s="507"/>
      <c r="L899" s="507"/>
      <c r="M899" s="507"/>
      <c r="N899" s="507"/>
      <c r="O899" s="507"/>
      <c r="P899" s="507"/>
      <c r="Q899" s="507"/>
      <c r="R899" s="507"/>
      <c r="S899" s="507"/>
      <c r="T899" s="507"/>
      <c r="U899" s="507"/>
      <c r="V899" s="507"/>
      <c r="W899" s="507"/>
      <c r="X899" s="507"/>
      <c r="AC899" s="508"/>
      <c r="AD899" s="508"/>
      <c r="AE899" s="508"/>
    </row>
    <row r="900" spans="1:32" s="25" customFormat="1" ht="15.75" customHeight="1">
      <c r="A900" s="161"/>
      <c r="B900" s="500"/>
      <c r="C900" s="498" t="s">
        <v>887</v>
      </c>
      <c r="D900" s="499"/>
      <c r="E900" s="499"/>
      <c r="F900" s="499"/>
      <c r="G900" s="499"/>
      <c r="H900" s="499"/>
      <c r="I900" s="499"/>
      <c r="J900" s="499"/>
      <c r="K900" s="499"/>
      <c r="L900" s="499"/>
      <c r="M900" s="499"/>
      <c r="N900" s="499"/>
      <c r="O900" s="499"/>
      <c r="P900" s="499"/>
      <c r="Q900" s="499"/>
      <c r="R900" s="499"/>
      <c r="S900" s="499"/>
      <c r="T900" s="499"/>
      <c r="U900" s="499"/>
      <c r="V900" s="499"/>
      <c r="W900" s="499"/>
      <c r="X900" s="499"/>
      <c r="Y900" s="110"/>
      <c r="Z900" s="110"/>
      <c r="AA900" s="110"/>
      <c r="AB900" s="110"/>
      <c r="AC900" s="508"/>
      <c r="AD900" s="508"/>
      <c r="AE900" s="508"/>
    </row>
    <row r="901" spans="1:32" s="25" customFormat="1" ht="15.75" customHeight="1">
      <c r="A901" s="63"/>
      <c r="B901" s="500"/>
      <c r="C901" s="506" t="s">
        <v>505</v>
      </c>
      <c r="D901" s="507"/>
      <c r="E901" s="507"/>
      <c r="F901" s="507"/>
      <c r="G901" s="507"/>
      <c r="H901" s="507"/>
      <c r="I901" s="507"/>
      <c r="J901" s="507"/>
      <c r="K901" s="507"/>
      <c r="L901" s="507"/>
      <c r="M901" s="507"/>
      <c r="N901" s="507"/>
      <c r="O901" s="507"/>
      <c r="P901" s="507"/>
      <c r="Q901" s="507"/>
      <c r="R901" s="507"/>
      <c r="S901" s="507"/>
      <c r="T901" s="507"/>
      <c r="U901" s="507"/>
      <c r="V901" s="507"/>
      <c r="W901" s="507"/>
      <c r="X901" s="507"/>
      <c r="Y901" s="77"/>
      <c r="Z901" s="77"/>
      <c r="AA901" s="77"/>
      <c r="AB901" s="77"/>
      <c r="AC901" s="508"/>
      <c r="AD901" s="508"/>
      <c r="AE901" s="508"/>
      <c r="AF901" s="61"/>
    </row>
    <row r="902" spans="1:32" s="25" customFormat="1" ht="15.75" customHeight="1">
      <c r="A902" s="161"/>
      <c r="B902" s="500"/>
      <c r="C902" s="498" t="s">
        <v>888</v>
      </c>
      <c r="D902" s="499"/>
      <c r="E902" s="499"/>
      <c r="F902" s="499"/>
      <c r="G902" s="499"/>
      <c r="H902" s="499"/>
      <c r="I902" s="499"/>
      <c r="J902" s="499"/>
      <c r="K902" s="499"/>
      <c r="L902" s="499"/>
      <c r="M902" s="499"/>
      <c r="N902" s="499"/>
      <c r="O902" s="499"/>
      <c r="P902" s="499"/>
      <c r="Q902" s="499"/>
      <c r="R902" s="499"/>
      <c r="S902" s="499"/>
      <c r="T902" s="499"/>
      <c r="U902" s="499"/>
      <c r="V902" s="499"/>
      <c r="W902" s="499"/>
      <c r="X902" s="499"/>
      <c r="Y902" s="110"/>
      <c r="Z902" s="110"/>
      <c r="AA902" s="110"/>
      <c r="AB902" s="110"/>
      <c r="AC902" s="508"/>
      <c r="AD902" s="508"/>
      <c r="AE902" s="508"/>
      <c r="AF902" s="61"/>
    </row>
    <row r="903" spans="1:32" s="25" customFormat="1" ht="15.75" customHeight="1">
      <c r="A903" s="161"/>
      <c r="B903" s="500"/>
      <c r="C903" s="237" t="s">
        <v>362</v>
      </c>
      <c r="D903" s="503" t="s">
        <v>590</v>
      </c>
      <c r="E903" s="503"/>
      <c r="F903" s="503"/>
      <c r="G903" s="503"/>
      <c r="H903" s="503"/>
      <c r="I903" s="503"/>
      <c r="J903" s="503"/>
      <c r="K903" s="503"/>
      <c r="L903" s="503"/>
      <c r="M903" s="503"/>
      <c r="N903" s="503"/>
      <c r="O903" s="503"/>
      <c r="P903" s="503"/>
      <c r="Q903" s="503"/>
      <c r="R903" s="503"/>
      <c r="S903" s="503"/>
      <c r="T903" s="503"/>
      <c r="U903" s="503"/>
      <c r="V903" s="503"/>
      <c r="W903" s="503"/>
      <c r="X903" s="503"/>
      <c r="Y903" s="503"/>
      <c r="Z903" s="503"/>
      <c r="AA903" s="503"/>
      <c r="AB903" s="503"/>
      <c r="AC903" s="508"/>
      <c r="AD903" s="508"/>
      <c r="AE903" s="508"/>
      <c r="AF903" s="61"/>
    </row>
    <row r="904" spans="1:32" s="25" customFormat="1" ht="15.75" customHeight="1">
      <c r="A904" s="161"/>
      <c r="B904" s="500"/>
      <c r="C904" s="233"/>
      <c r="D904" s="503"/>
      <c r="E904" s="503"/>
      <c r="F904" s="503"/>
      <c r="G904" s="503"/>
      <c r="H904" s="503"/>
      <c r="I904" s="503"/>
      <c r="J904" s="503"/>
      <c r="K904" s="503"/>
      <c r="L904" s="503"/>
      <c r="M904" s="503"/>
      <c r="N904" s="503"/>
      <c r="O904" s="503"/>
      <c r="P904" s="503"/>
      <c r="Q904" s="503"/>
      <c r="R904" s="503"/>
      <c r="S904" s="503"/>
      <c r="T904" s="503"/>
      <c r="U904" s="503"/>
      <c r="V904" s="503"/>
      <c r="W904" s="503"/>
      <c r="X904" s="503"/>
      <c r="Y904" s="503"/>
      <c r="Z904" s="503"/>
      <c r="AA904" s="503"/>
      <c r="AB904" s="503"/>
      <c r="AC904" s="508"/>
      <c r="AD904" s="508"/>
      <c r="AE904" s="508"/>
      <c r="AF904" s="61"/>
    </row>
    <row r="905" spans="1:32" s="25" customFormat="1" ht="15.75" customHeight="1">
      <c r="A905" s="161"/>
      <c r="B905" s="500"/>
      <c r="C905" s="506" t="s">
        <v>566</v>
      </c>
      <c r="D905" s="507"/>
      <c r="E905" s="507"/>
      <c r="F905" s="507"/>
      <c r="G905" s="507"/>
      <c r="H905" s="507"/>
      <c r="I905" s="507"/>
      <c r="J905" s="507"/>
      <c r="K905" s="507"/>
      <c r="L905" s="507"/>
      <c r="M905" s="507"/>
      <c r="N905" s="507"/>
      <c r="O905" s="507"/>
      <c r="P905" s="507"/>
      <c r="Q905" s="507"/>
      <c r="R905" s="507"/>
      <c r="S905" s="507"/>
      <c r="T905" s="507"/>
      <c r="U905" s="507"/>
      <c r="V905" s="507"/>
      <c r="W905" s="507"/>
      <c r="X905" s="507"/>
      <c r="Y905" s="157"/>
      <c r="Z905" s="157"/>
      <c r="AA905" s="157"/>
      <c r="AB905" s="157"/>
      <c r="AC905" s="508"/>
      <c r="AD905" s="508"/>
      <c r="AE905" s="508"/>
      <c r="AF905" s="61"/>
    </row>
    <row r="906" spans="1:32" s="25" customFormat="1" ht="15.75" customHeight="1">
      <c r="A906" s="161"/>
      <c r="B906" s="500"/>
      <c r="C906" s="498" t="s">
        <v>889</v>
      </c>
      <c r="D906" s="499"/>
      <c r="E906" s="499"/>
      <c r="F906" s="499"/>
      <c r="G906" s="499"/>
      <c r="H906" s="499"/>
      <c r="I906" s="499"/>
      <c r="J906" s="499"/>
      <c r="K906" s="499"/>
      <c r="L906" s="499"/>
      <c r="M906" s="499"/>
      <c r="N906" s="499"/>
      <c r="O906" s="499"/>
      <c r="P906" s="499"/>
      <c r="Q906" s="499"/>
      <c r="R906" s="499"/>
      <c r="S906" s="499"/>
      <c r="T906" s="499"/>
      <c r="U906" s="499"/>
      <c r="V906" s="499"/>
      <c r="W906" s="499"/>
      <c r="X906" s="499"/>
      <c r="Y906" s="157"/>
      <c r="Z906" s="157"/>
      <c r="AA906" s="157"/>
      <c r="AB906" s="157"/>
      <c r="AC906" s="508"/>
      <c r="AD906" s="508"/>
      <c r="AE906" s="508"/>
      <c r="AF906" s="61"/>
    </row>
    <row r="907" spans="1:32" s="25" customFormat="1" ht="15.75" customHeight="1">
      <c r="A907" s="161"/>
      <c r="B907" s="500"/>
      <c r="C907" s="506" t="s">
        <v>505</v>
      </c>
      <c r="D907" s="507"/>
      <c r="E907" s="507"/>
      <c r="F907" s="507"/>
      <c r="G907" s="507"/>
      <c r="H907" s="507"/>
      <c r="I907" s="507"/>
      <c r="J907" s="507"/>
      <c r="K907" s="507"/>
      <c r="L907" s="507"/>
      <c r="M907" s="507"/>
      <c r="N907" s="507"/>
      <c r="O907" s="507"/>
      <c r="P907" s="507"/>
      <c r="Q907" s="507"/>
      <c r="R907" s="507"/>
      <c r="S907" s="507"/>
      <c r="T907" s="507"/>
      <c r="U907" s="507"/>
      <c r="V907" s="507"/>
      <c r="W907" s="507"/>
      <c r="X907" s="507"/>
      <c r="Y907" s="157"/>
      <c r="Z907" s="157"/>
      <c r="AA907" s="157"/>
      <c r="AB907" s="157"/>
      <c r="AC907" s="508"/>
      <c r="AD907" s="508"/>
      <c r="AE907" s="508"/>
      <c r="AF907" s="61"/>
    </row>
    <row r="908" spans="1:32" s="25" customFormat="1" ht="15.75" customHeight="1">
      <c r="A908" s="161"/>
      <c r="B908" s="500"/>
      <c r="C908" s="498" t="s">
        <v>889</v>
      </c>
      <c r="D908" s="499"/>
      <c r="E908" s="499"/>
      <c r="F908" s="499"/>
      <c r="G908" s="499"/>
      <c r="H908" s="499"/>
      <c r="I908" s="499"/>
      <c r="J908" s="499"/>
      <c r="K908" s="499"/>
      <c r="L908" s="499"/>
      <c r="M908" s="499"/>
      <c r="N908" s="499"/>
      <c r="O908" s="499"/>
      <c r="P908" s="499"/>
      <c r="Q908" s="499"/>
      <c r="R908" s="499"/>
      <c r="S908" s="499"/>
      <c r="T908" s="499"/>
      <c r="U908" s="499"/>
      <c r="V908" s="499"/>
      <c r="W908" s="499"/>
      <c r="X908" s="499"/>
      <c r="Y908" s="157"/>
      <c r="Z908" s="157"/>
      <c r="AA908" s="157"/>
      <c r="AB908" s="157"/>
      <c r="AC908" s="508"/>
      <c r="AD908" s="508"/>
      <c r="AE908" s="508"/>
      <c r="AF908" s="61"/>
    </row>
    <row r="909" spans="1:32" s="25" customFormat="1" ht="15" customHeight="1">
      <c r="A909" s="161"/>
      <c r="B909" s="500"/>
      <c r="C909" s="239" t="s">
        <v>363</v>
      </c>
      <c r="D909" s="503" t="s">
        <v>622</v>
      </c>
      <c r="E909" s="503"/>
      <c r="F909" s="503"/>
      <c r="G909" s="503"/>
      <c r="H909" s="503"/>
      <c r="I909" s="503"/>
      <c r="J909" s="503"/>
      <c r="K909" s="503"/>
      <c r="L909" s="503"/>
      <c r="M909" s="503"/>
      <c r="N909" s="503"/>
      <c r="O909" s="503"/>
      <c r="P909" s="503"/>
      <c r="Q909" s="503"/>
      <c r="R909" s="503"/>
      <c r="S909" s="503"/>
      <c r="T909" s="503"/>
      <c r="U909" s="503"/>
      <c r="V909" s="503"/>
      <c r="W909" s="503"/>
      <c r="X909" s="503"/>
      <c r="Y909" s="503"/>
      <c r="Z909" s="503"/>
      <c r="AA909" s="503"/>
      <c r="AB909" s="503"/>
      <c r="AC909" s="508"/>
      <c r="AD909" s="508"/>
      <c r="AE909" s="508"/>
      <c r="AF909" s="61"/>
    </row>
    <row r="910" spans="1:32" s="25" customFormat="1" ht="15" customHeight="1">
      <c r="A910" s="161"/>
      <c r="B910" s="500"/>
      <c r="C910" s="233"/>
      <c r="D910" s="503"/>
      <c r="E910" s="503"/>
      <c r="F910" s="503"/>
      <c r="G910" s="503"/>
      <c r="H910" s="503"/>
      <c r="I910" s="503"/>
      <c r="J910" s="503"/>
      <c r="K910" s="503"/>
      <c r="L910" s="503"/>
      <c r="M910" s="503"/>
      <c r="N910" s="503"/>
      <c r="O910" s="503"/>
      <c r="P910" s="503"/>
      <c r="Q910" s="503"/>
      <c r="R910" s="503"/>
      <c r="S910" s="503"/>
      <c r="T910" s="503"/>
      <c r="U910" s="503"/>
      <c r="V910" s="503"/>
      <c r="W910" s="503"/>
      <c r="X910" s="503"/>
      <c r="Y910" s="503"/>
      <c r="Z910" s="503"/>
      <c r="AA910" s="503"/>
      <c r="AB910" s="503"/>
      <c r="AC910" s="508"/>
      <c r="AD910" s="508"/>
      <c r="AE910" s="508"/>
      <c r="AF910" s="61"/>
    </row>
    <row r="911" spans="1:32" s="25" customFormat="1" ht="15.75" customHeight="1">
      <c r="A911" s="161"/>
      <c r="B911" s="500"/>
      <c r="C911" s="506" t="s">
        <v>566</v>
      </c>
      <c r="D911" s="507"/>
      <c r="E911" s="507"/>
      <c r="F911" s="507"/>
      <c r="G911" s="507"/>
      <c r="H911" s="507"/>
      <c r="I911" s="507"/>
      <c r="J911" s="507"/>
      <c r="K911" s="507"/>
      <c r="L911" s="507"/>
      <c r="M911" s="507"/>
      <c r="N911" s="507"/>
      <c r="O911" s="507"/>
      <c r="P911" s="507"/>
      <c r="Q911" s="507"/>
      <c r="R911" s="507"/>
      <c r="S911" s="507"/>
      <c r="T911" s="507"/>
      <c r="U911" s="507"/>
      <c r="V911" s="507"/>
      <c r="W911" s="507"/>
      <c r="X911" s="507"/>
      <c r="Y911" s="238"/>
      <c r="Z911" s="157"/>
      <c r="AA911" s="157"/>
      <c r="AB911" s="157"/>
      <c r="AC911" s="508"/>
      <c r="AD911" s="508"/>
      <c r="AE911" s="508"/>
      <c r="AF911" s="61"/>
    </row>
    <row r="912" spans="1:32" s="25" customFormat="1" ht="15.75" customHeight="1">
      <c r="A912" s="161"/>
      <c r="B912" s="500"/>
      <c r="C912" s="498" t="s">
        <v>890</v>
      </c>
      <c r="D912" s="499"/>
      <c r="E912" s="499"/>
      <c r="F912" s="499"/>
      <c r="G912" s="499"/>
      <c r="H912" s="499"/>
      <c r="I912" s="499"/>
      <c r="J912" s="499"/>
      <c r="K912" s="499"/>
      <c r="L912" s="499"/>
      <c r="M912" s="499"/>
      <c r="N912" s="499"/>
      <c r="O912" s="499"/>
      <c r="P912" s="499"/>
      <c r="Q912" s="499"/>
      <c r="R912" s="499"/>
      <c r="S912" s="499"/>
      <c r="T912" s="499"/>
      <c r="U912" s="499"/>
      <c r="V912" s="499"/>
      <c r="W912" s="499"/>
      <c r="X912" s="499"/>
      <c r="Y912" s="238"/>
      <c r="Z912" s="157"/>
      <c r="AA912" s="157"/>
      <c r="AB912" s="157"/>
      <c r="AC912" s="508"/>
      <c r="AD912" s="508"/>
      <c r="AE912" s="508"/>
      <c r="AF912" s="61"/>
    </row>
    <row r="913" spans="1:60" s="25" customFormat="1" ht="15.75" customHeight="1">
      <c r="A913" s="161"/>
      <c r="B913" s="500"/>
      <c r="C913" s="506" t="s">
        <v>505</v>
      </c>
      <c r="D913" s="507"/>
      <c r="E913" s="507"/>
      <c r="F913" s="507"/>
      <c r="G913" s="507"/>
      <c r="H913" s="507"/>
      <c r="I913" s="507"/>
      <c r="J913" s="507"/>
      <c r="K913" s="507"/>
      <c r="L913" s="507"/>
      <c r="M913" s="507"/>
      <c r="N913" s="507"/>
      <c r="O913" s="507"/>
      <c r="P913" s="507"/>
      <c r="Q913" s="507"/>
      <c r="R913" s="507"/>
      <c r="S913" s="507"/>
      <c r="T913" s="507"/>
      <c r="U913" s="507"/>
      <c r="V913" s="507"/>
      <c r="W913" s="507"/>
      <c r="X913" s="507"/>
      <c r="Y913" s="238"/>
      <c r="Z913" s="157"/>
      <c r="AA913" s="157"/>
      <c r="AB913" s="157"/>
      <c r="AC913" s="508"/>
      <c r="AD913" s="508"/>
      <c r="AE913" s="508"/>
      <c r="AF913" s="61"/>
    </row>
    <row r="914" spans="1:60" s="25" customFormat="1" ht="15.75" customHeight="1">
      <c r="A914" s="161"/>
      <c r="B914" s="450"/>
      <c r="C914" s="234"/>
      <c r="D914" s="559" t="s">
        <v>891</v>
      </c>
      <c r="E914" s="559"/>
      <c r="F914" s="559"/>
      <c r="G914" s="559"/>
      <c r="H914" s="559"/>
      <c r="I914" s="559"/>
      <c r="J914" s="559"/>
      <c r="K914" s="559"/>
      <c r="L914" s="559"/>
      <c r="M914" s="559"/>
      <c r="N914" s="559"/>
      <c r="O914" s="559"/>
      <c r="P914" s="559"/>
      <c r="Q914" s="559"/>
      <c r="R914" s="559"/>
      <c r="S914" s="559"/>
      <c r="T914" s="559"/>
      <c r="U914" s="559"/>
      <c r="V914" s="559"/>
      <c r="W914" s="559"/>
      <c r="X914" s="559"/>
      <c r="Y914" s="559"/>
      <c r="Z914" s="235"/>
      <c r="AA914" s="235"/>
      <c r="AB914" s="235"/>
      <c r="AC914" s="508"/>
      <c r="AD914" s="508"/>
      <c r="AE914" s="508"/>
      <c r="AF914" s="61"/>
    </row>
    <row r="915" spans="1:60" s="77" customFormat="1" ht="21.75" customHeight="1">
      <c r="B915" s="449" t="s">
        <v>297</v>
      </c>
      <c r="C915" s="621" t="s">
        <v>569</v>
      </c>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c r="AC915" s="595"/>
      <c r="AD915" s="595"/>
      <c r="AE915" s="595"/>
    </row>
    <row r="916" spans="1:60" s="77" customFormat="1" ht="21.75" customHeight="1">
      <c r="B916" s="450"/>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c r="AC916" s="595"/>
      <c r="AD916" s="595"/>
      <c r="AE916" s="595"/>
    </row>
    <row r="917" spans="1:60" s="77" customFormat="1" ht="21" customHeight="1">
      <c r="A917" s="27"/>
      <c r="B917" s="449" t="s">
        <v>298</v>
      </c>
      <c r="C917" s="451" t="s">
        <v>564</v>
      </c>
      <c r="D917" s="452"/>
      <c r="E917" s="452"/>
      <c r="F917" s="452"/>
      <c r="G917" s="452"/>
      <c r="H917" s="452"/>
      <c r="I917" s="452"/>
      <c r="J917" s="452"/>
      <c r="K917" s="452"/>
      <c r="L917" s="452"/>
      <c r="M917" s="452"/>
      <c r="N917" s="452"/>
      <c r="O917" s="452"/>
      <c r="P917" s="452"/>
      <c r="Q917" s="452"/>
      <c r="R917" s="452"/>
      <c r="S917" s="452"/>
      <c r="T917" s="452"/>
      <c r="U917" s="452"/>
      <c r="V917" s="452"/>
      <c r="W917" s="452"/>
      <c r="X917" s="452"/>
      <c r="Y917" s="452"/>
      <c r="Z917" s="452"/>
      <c r="AA917" s="452"/>
      <c r="AB917" s="453"/>
      <c r="AC917" s="553"/>
      <c r="AD917" s="554"/>
      <c r="AE917" s="555"/>
      <c r="AH917" s="96"/>
      <c r="AI917" s="41"/>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5"/>
      <c r="BG917" s="215"/>
      <c r="BH917" s="215"/>
    </row>
    <row r="918" spans="1:60" s="77" customFormat="1" ht="21" customHeight="1">
      <c r="A918" s="27"/>
      <c r="B918" s="450"/>
      <c r="C918" s="454"/>
      <c r="D918" s="455"/>
      <c r="E918" s="455"/>
      <c r="F918" s="455"/>
      <c r="G918" s="455"/>
      <c r="H918" s="455"/>
      <c r="I918" s="455"/>
      <c r="J918" s="455"/>
      <c r="K918" s="455"/>
      <c r="L918" s="455"/>
      <c r="M918" s="455"/>
      <c r="N918" s="455"/>
      <c r="O918" s="455"/>
      <c r="P918" s="455"/>
      <c r="Q918" s="455"/>
      <c r="R918" s="455"/>
      <c r="S918" s="455"/>
      <c r="T918" s="455"/>
      <c r="U918" s="455"/>
      <c r="V918" s="455"/>
      <c r="W918" s="455"/>
      <c r="X918" s="455"/>
      <c r="Y918" s="455"/>
      <c r="Z918" s="455"/>
      <c r="AA918" s="455"/>
      <c r="AB918" s="456"/>
      <c r="AC918" s="556"/>
      <c r="AD918" s="557"/>
      <c r="AE918" s="558"/>
      <c r="AH918" s="96"/>
      <c r="AI918" s="41"/>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5"/>
      <c r="BG918" s="215"/>
      <c r="BH918" s="215"/>
    </row>
    <row r="919" spans="1:60" s="77" customFormat="1" ht="21" customHeight="1">
      <c r="A919" s="27"/>
      <c r="B919" s="449" t="s">
        <v>292</v>
      </c>
      <c r="C919" s="451" t="s">
        <v>570</v>
      </c>
      <c r="D919" s="452"/>
      <c r="E919" s="452"/>
      <c r="F919" s="452"/>
      <c r="G919" s="452"/>
      <c r="H919" s="452"/>
      <c r="I919" s="452"/>
      <c r="J919" s="452"/>
      <c r="K919" s="452"/>
      <c r="L919" s="452"/>
      <c r="M919" s="452"/>
      <c r="N919" s="452"/>
      <c r="O919" s="452"/>
      <c r="P919" s="452"/>
      <c r="Q919" s="452"/>
      <c r="R919" s="452"/>
      <c r="S919" s="452"/>
      <c r="T919" s="452"/>
      <c r="U919" s="452"/>
      <c r="V919" s="452"/>
      <c r="W919" s="452"/>
      <c r="X919" s="452"/>
      <c r="Y919" s="452"/>
      <c r="Z919" s="452"/>
      <c r="AA919" s="452"/>
      <c r="AB919" s="453"/>
      <c r="AC919" s="553"/>
      <c r="AD919" s="554"/>
      <c r="AE919" s="555"/>
      <c r="AH919" s="96"/>
      <c r="AI919" s="41"/>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5"/>
      <c r="BG919" s="215"/>
      <c r="BH919" s="215"/>
    </row>
    <row r="920" spans="1:60" s="77" customFormat="1" ht="21" customHeight="1">
      <c r="A920" s="27"/>
      <c r="B920" s="450"/>
      <c r="C920" s="454"/>
      <c r="D920" s="455"/>
      <c r="E920" s="455"/>
      <c r="F920" s="455"/>
      <c r="G920" s="455"/>
      <c r="H920" s="455"/>
      <c r="I920" s="455"/>
      <c r="J920" s="455"/>
      <c r="K920" s="455"/>
      <c r="L920" s="455"/>
      <c r="M920" s="455"/>
      <c r="N920" s="455"/>
      <c r="O920" s="455"/>
      <c r="P920" s="455"/>
      <c r="Q920" s="455"/>
      <c r="R920" s="455"/>
      <c r="S920" s="455"/>
      <c r="T920" s="455"/>
      <c r="U920" s="455"/>
      <c r="V920" s="455"/>
      <c r="W920" s="455"/>
      <c r="X920" s="455"/>
      <c r="Y920" s="455"/>
      <c r="Z920" s="455"/>
      <c r="AA920" s="455"/>
      <c r="AB920" s="456"/>
      <c r="AC920" s="556"/>
      <c r="AD920" s="557"/>
      <c r="AE920" s="558"/>
      <c r="AH920" s="96"/>
      <c r="AI920" s="41"/>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5"/>
      <c r="BG920" s="215"/>
      <c r="BH920" s="215"/>
    </row>
    <row r="921" spans="1:60" s="110" customFormat="1" ht="21.75" customHeight="1">
      <c r="A921" s="161"/>
      <c r="B921" s="449" t="s">
        <v>190</v>
      </c>
      <c r="C921" s="530" t="s">
        <v>909</v>
      </c>
      <c r="D921" s="503"/>
      <c r="E921" s="503"/>
      <c r="F921" s="503"/>
      <c r="G921" s="503"/>
      <c r="H921" s="503"/>
      <c r="I921" s="503"/>
      <c r="J921" s="503"/>
      <c r="K921" s="503"/>
      <c r="L921" s="503"/>
      <c r="M921" s="503"/>
      <c r="N921" s="503"/>
      <c r="O921" s="503"/>
      <c r="P921" s="503"/>
      <c r="Q921" s="503"/>
      <c r="R921" s="503"/>
      <c r="S921" s="503"/>
      <c r="T921" s="503"/>
      <c r="U921" s="503"/>
      <c r="V921" s="503"/>
      <c r="W921" s="503"/>
      <c r="X921" s="503"/>
      <c r="Y921" s="503"/>
      <c r="Z921" s="503"/>
      <c r="AA921" s="503"/>
      <c r="AB921" s="531"/>
      <c r="AC921" s="463"/>
      <c r="AD921" s="464"/>
      <c r="AE921" s="465"/>
    </row>
    <row r="922" spans="1:60" s="77" customFormat="1" ht="21.75" customHeight="1">
      <c r="A922" s="63"/>
      <c r="B922" s="450"/>
      <c r="C922" s="454"/>
      <c r="D922" s="455"/>
      <c r="E922" s="455"/>
      <c r="F922" s="455"/>
      <c r="G922" s="455"/>
      <c r="H922" s="455"/>
      <c r="I922" s="455"/>
      <c r="J922" s="455"/>
      <c r="K922" s="455"/>
      <c r="L922" s="455"/>
      <c r="M922" s="455"/>
      <c r="N922" s="455"/>
      <c r="O922" s="455"/>
      <c r="P922" s="455"/>
      <c r="Q922" s="455"/>
      <c r="R922" s="455"/>
      <c r="S922" s="455"/>
      <c r="T922" s="455"/>
      <c r="U922" s="455"/>
      <c r="V922" s="455"/>
      <c r="W922" s="455"/>
      <c r="X922" s="455"/>
      <c r="Y922" s="455"/>
      <c r="Z922" s="455"/>
      <c r="AA922" s="455"/>
      <c r="AB922" s="456"/>
      <c r="AC922" s="495"/>
      <c r="AD922" s="496"/>
      <c r="AE922" s="497"/>
      <c r="AF922" s="60"/>
    </row>
    <row r="923" spans="1:60" s="110" customFormat="1" ht="14.45" customHeight="1">
      <c r="A923" s="161"/>
      <c r="B923" s="449" t="s">
        <v>193</v>
      </c>
      <c r="C923" s="530" t="s">
        <v>571</v>
      </c>
      <c r="D923" s="503"/>
      <c r="E923" s="503"/>
      <c r="F923" s="503"/>
      <c r="G923" s="503"/>
      <c r="H923" s="503"/>
      <c r="I923" s="503"/>
      <c r="J923" s="503"/>
      <c r="K923" s="503"/>
      <c r="L923" s="503"/>
      <c r="M923" s="503"/>
      <c r="N923" s="503"/>
      <c r="O923" s="503"/>
      <c r="P923" s="503"/>
      <c r="Q923" s="503"/>
      <c r="R923" s="503"/>
      <c r="S923" s="503"/>
      <c r="T923" s="503"/>
      <c r="U923" s="503"/>
      <c r="V923" s="503"/>
      <c r="W923" s="503"/>
      <c r="X923" s="503"/>
      <c r="Y923" s="503"/>
      <c r="Z923" s="503"/>
      <c r="AA923" s="503"/>
      <c r="AB923" s="531"/>
      <c r="AC923" s="463"/>
      <c r="AD923" s="464"/>
      <c r="AE923" s="465"/>
    </row>
    <row r="924" spans="1:60" s="77" customFormat="1" ht="14.45" customHeight="1">
      <c r="A924" s="63"/>
      <c r="B924" s="450"/>
      <c r="C924" s="454"/>
      <c r="D924" s="455"/>
      <c r="E924" s="455"/>
      <c r="F924" s="455"/>
      <c r="G924" s="455"/>
      <c r="H924" s="455"/>
      <c r="I924" s="455"/>
      <c r="J924" s="455"/>
      <c r="K924" s="455"/>
      <c r="L924" s="455"/>
      <c r="M924" s="455"/>
      <c r="N924" s="455"/>
      <c r="O924" s="455"/>
      <c r="P924" s="455"/>
      <c r="Q924" s="455"/>
      <c r="R924" s="455"/>
      <c r="S924" s="455"/>
      <c r="T924" s="455"/>
      <c r="U924" s="455"/>
      <c r="V924" s="455"/>
      <c r="W924" s="455"/>
      <c r="X924" s="455"/>
      <c r="Y924" s="455"/>
      <c r="Z924" s="455"/>
      <c r="AA924" s="455"/>
      <c r="AB924" s="456"/>
      <c r="AC924" s="495"/>
      <c r="AD924" s="496"/>
      <c r="AE924" s="497"/>
      <c r="AF924" s="60"/>
    </row>
    <row r="925" spans="1:60" s="110" customFormat="1" ht="56.25" customHeight="1">
      <c r="A925" s="161"/>
      <c r="B925" s="449" t="s">
        <v>306</v>
      </c>
      <c r="C925" s="596" t="s">
        <v>623</v>
      </c>
      <c r="D925" s="527"/>
      <c r="E925" s="527"/>
      <c r="F925" s="527"/>
      <c r="G925" s="527"/>
      <c r="H925" s="527"/>
      <c r="I925" s="527"/>
      <c r="J925" s="527"/>
      <c r="K925" s="527"/>
      <c r="L925" s="527"/>
      <c r="M925" s="527"/>
      <c r="N925" s="527"/>
      <c r="O925" s="527"/>
      <c r="P925" s="527"/>
      <c r="Q925" s="527"/>
      <c r="R925" s="527"/>
      <c r="S925" s="527"/>
      <c r="T925" s="527"/>
      <c r="U925" s="527"/>
      <c r="V925" s="527"/>
      <c r="W925" s="527"/>
      <c r="X925" s="527"/>
      <c r="Y925" s="527"/>
      <c r="Z925" s="527"/>
      <c r="AA925" s="527"/>
      <c r="AB925" s="528"/>
      <c r="AC925" s="463"/>
      <c r="AD925" s="464"/>
      <c r="AE925" s="465"/>
    </row>
    <row r="926" spans="1:60" s="77" customFormat="1" ht="55.5" customHeight="1">
      <c r="A926" s="63"/>
      <c r="B926" s="450"/>
      <c r="C926" s="597"/>
      <c r="D926" s="598"/>
      <c r="E926" s="598"/>
      <c r="F926" s="598"/>
      <c r="G926" s="598"/>
      <c r="H926" s="598"/>
      <c r="I926" s="598"/>
      <c r="J926" s="598"/>
      <c r="K926" s="598"/>
      <c r="L926" s="598"/>
      <c r="M926" s="598"/>
      <c r="N926" s="598"/>
      <c r="O926" s="598"/>
      <c r="P926" s="598"/>
      <c r="Q926" s="598"/>
      <c r="R926" s="598"/>
      <c r="S926" s="598"/>
      <c r="T926" s="598"/>
      <c r="U926" s="598"/>
      <c r="V926" s="598"/>
      <c r="W926" s="598"/>
      <c r="X926" s="598"/>
      <c r="Y926" s="598"/>
      <c r="Z926" s="598"/>
      <c r="AA926" s="598"/>
      <c r="AB926" s="599"/>
      <c r="AC926" s="495"/>
      <c r="AD926" s="496"/>
      <c r="AE926" s="497"/>
      <c r="AF926" s="60"/>
    </row>
    <row r="927" spans="1:60" s="77" customFormat="1" ht="12.95" customHeight="1">
      <c r="A927" s="27"/>
      <c r="B927" s="501" t="s">
        <v>307</v>
      </c>
      <c r="C927" s="451" t="s">
        <v>565</v>
      </c>
      <c r="D927" s="616"/>
      <c r="E927" s="616"/>
      <c r="F927" s="616"/>
      <c r="G927" s="616"/>
      <c r="H927" s="616"/>
      <c r="I927" s="616"/>
      <c r="J927" s="616"/>
      <c r="K927" s="616"/>
      <c r="L927" s="616"/>
      <c r="M927" s="616"/>
      <c r="N927" s="616"/>
      <c r="O927" s="616"/>
      <c r="P927" s="616"/>
      <c r="Q927" s="616"/>
      <c r="R927" s="616"/>
      <c r="S927" s="616"/>
      <c r="T927" s="616"/>
      <c r="U927" s="616"/>
      <c r="V927" s="616"/>
      <c r="W927" s="616"/>
      <c r="X927" s="616"/>
      <c r="Y927" s="616"/>
      <c r="Z927" s="616"/>
      <c r="AA927" s="616"/>
      <c r="AB927" s="617"/>
      <c r="AC927" s="553"/>
      <c r="AD927" s="554"/>
      <c r="AE927" s="555"/>
    </row>
    <row r="928" spans="1:60" s="77" customFormat="1" ht="14.1" customHeight="1">
      <c r="A928" s="27"/>
      <c r="B928" s="502"/>
      <c r="C928" s="618"/>
      <c r="D928" s="619"/>
      <c r="E928" s="619"/>
      <c r="F928" s="619"/>
      <c r="G928" s="619"/>
      <c r="H928" s="619"/>
      <c r="I928" s="619"/>
      <c r="J928" s="619"/>
      <c r="K928" s="619"/>
      <c r="L928" s="619"/>
      <c r="M928" s="619"/>
      <c r="N928" s="619"/>
      <c r="O928" s="619"/>
      <c r="P928" s="619"/>
      <c r="Q928" s="619"/>
      <c r="R928" s="619"/>
      <c r="S928" s="619"/>
      <c r="T928" s="619"/>
      <c r="U928" s="619"/>
      <c r="V928" s="619"/>
      <c r="W928" s="619"/>
      <c r="X928" s="619"/>
      <c r="Y928" s="619"/>
      <c r="Z928" s="619"/>
      <c r="AA928" s="619"/>
      <c r="AB928" s="620"/>
      <c r="AC928" s="556"/>
      <c r="AD928" s="557"/>
      <c r="AE928" s="558"/>
    </row>
    <row r="929" spans="1:31" s="77" customFormat="1" ht="7.5" customHeight="1">
      <c r="A929" s="24"/>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36"/>
      <c r="Z929" s="36"/>
      <c r="AA929" s="36"/>
      <c r="AB929" s="25"/>
      <c r="AC929" s="25"/>
      <c r="AD929" s="25"/>
      <c r="AE929" s="25"/>
    </row>
    <row r="930" spans="1:31" s="245" customFormat="1" ht="18" customHeight="1">
      <c r="A930" s="240" t="s">
        <v>961</v>
      </c>
      <c r="B930" s="241"/>
      <c r="C930" s="242"/>
      <c r="D930" s="242"/>
      <c r="E930" s="242"/>
      <c r="F930" s="242"/>
      <c r="G930" s="242"/>
      <c r="H930" s="242"/>
      <c r="I930" s="242"/>
      <c r="J930" s="243"/>
      <c r="K930" s="243"/>
      <c r="L930" s="243"/>
      <c r="M930" s="243"/>
      <c r="N930" s="243"/>
      <c r="O930" s="243"/>
      <c r="P930" s="243"/>
      <c r="Q930" s="243"/>
      <c r="R930" s="243"/>
      <c r="S930" s="243"/>
      <c r="T930" s="243"/>
      <c r="U930" s="243"/>
      <c r="V930" s="243"/>
      <c r="W930" s="243"/>
      <c r="X930" s="243"/>
      <c r="Y930" s="243"/>
      <c r="Z930" s="241"/>
      <c r="AA930" s="241"/>
      <c r="AB930" s="244"/>
      <c r="AC930" s="244"/>
      <c r="AD930" s="244"/>
      <c r="AE930" s="244"/>
    </row>
    <row r="931" spans="1:31" s="245" customFormat="1" ht="18" customHeight="1">
      <c r="A931" s="240"/>
      <c r="B931" s="241" t="s">
        <v>848</v>
      </c>
      <c r="C931" s="242"/>
      <c r="D931" s="242"/>
      <c r="E931" s="242"/>
      <c r="F931" s="242"/>
      <c r="G931" s="242"/>
      <c r="H931" s="242"/>
      <c r="I931" s="242"/>
      <c r="J931" s="243"/>
      <c r="K931" s="243"/>
      <c r="L931" s="243"/>
      <c r="M931" s="243"/>
      <c r="N931" s="243"/>
      <c r="O931" s="243"/>
      <c r="P931" s="243"/>
      <c r="Q931" s="243"/>
      <c r="R931" s="243"/>
      <c r="S931" s="243"/>
      <c r="T931" s="243"/>
      <c r="U931" s="243"/>
      <c r="V931" s="243"/>
      <c r="W931" s="243"/>
      <c r="X931" s="243"/>
      <c r="Y931" s="243"/>
      <c r="Z931" s="241"/>
      <c r="AA931" s="241"/>
      <c r="AB931" s="244"/>
      <c r="AC931" s="244"/>
      <c r="AD931" s="244"/>
      <c r="AE931" s="244"/>
    </row>
    <row r="932" spans="1:31" s="77" customFormat="1" ht="63" customHeight="1">
      <c r="A932" s="246"/>
      <c r="B932" s="254" t="s">
        <v>849</v>
      </c>
      <c r="C932" s="472" t="s">
        <v>929</v>
      </c>
      <c r="D932" s="473"/>
      <c r="E932" s="473"/>
      <c r="F932" s="473"/>
      <c r="G932" s="473"/>
      <c r="H932" s="473"/>
      <c r="I932" s="473"/>
      <c r="J932" s="473"/>
      <c r="K932" s="473"/>
      <c r="L932" s="473"/>
      <c r="M932" s="473"/>
      <c r="N932" s="473"/>
      <c r="O932" s="473"/>
      <c r="P932" s="473"/>
      <c r="Q932" s="473"/>
      <c r="R932" s="473"/>
      <c r="S932" s="473"/>
      <c r="T932" s="473"/>
      <c r="U932" s="473"/>
      <c r="V932" s="473"/>
      <c r="W932" s="473"/>
      <c r="X932" s="473"/>
      <c r="Y932" s="473"/>
      <c r="Z932" s="473"/>
      <c r="AA932" s="473"/>
      <c r="AB932" s="474"/>
      <c r="AC932" s="444"/>
      <c r="AD932" s="444"/>
      <c r="AE932" s="444"/>
    </row>
    <row r="933" spans="1:31" s="77" customFormat="1" ht="42.75" customHeight="1">
      <c r="A933" s="246"/>
      <c r="B933" s="441" t="s">
        <v>850</v>
      </c>
      <c r="C933" s="472" t="s">
        <v>892</v>
      </c>
      <c r="D933" s="473"/>
      <c r="E933" s="473"/>
      <c r="F933" s="473"/>
      <c r="G933" s="473"/>
      <c r="H933" s="473"/>
      <c r="I933" s="473"/>
      <c r="J933" s="473"/>
      <c r="K933" s="473"/>
      <c r="L933" s="473"/>
      <c r="M933" s="473"/>
      <c r="N933" s="473"/>
      <c r="O933" s="473"/>
      <c r="P933" s="473"/>
      <c r="Q933" s="473"/>
      <c r="R933" s="473"/>
      <c r="S933" s="473"/>
      <c r="T933" s="473"/>
      <c r="U933" s="473"/>
      <c r="V933" s="473"/>
      <c r="W933" s="473"/>
      <c r="X933" s="473"/>
      <c r="Y933" s="473"/>
      <c r="Z933" s="473"/>
      <c r="AA933" s="473"/>
      <c r="AB933" s="474"/>
      <c r="AC933" s="444"/>
      <c r="AD933" s="444"/>
      <c r="AE933" s="444"/>
    </row>
    <row r="934" spans="1:31" s="77" customFormat="1" ht="42.75" customHeight="1">
      <c r="A934" s="246"/>
      <c r="B934" s="442"/>
      <c r="C934" s="475"/>
      <c r="D934" s="476"/>
      <c r="E934" s="476"/>
      <c r="F934" s="476"/>
      <c r="G934" s="476"/>
      <c r="H934" s="476"/>
      <c r="I934" s="476"/>
      <c r="J934" s="476"/>
      <c r="K934" s="476"/>
      <c r="L934" s="476"/>
      <c r="M934" s="476"/>
      <c r="N934" s="476"/>
      <c r="O934" s="476"/>
      <c r="P934" s="476"/>
      <c r="Q934" s="476"/>
      <c r="R934" s="476"/>
      <c r="S934" s="476"/>
      <c r="T934" s="476"/>
      <c r="U934" s="476"/>
      <c r="V934" s="476"/>
      <c r="W934" s="476"/>
      <c r="X934" s="476"/>
      <c r="Y934" s="476"/>
      <c r="Z934" s="476"/>
      <c r="AA934" s="476"/>
      <c r="AB934" s="477"/>
      <c r="AC934" s="444"/>
      <c r="AD934" s="444"/>
      <c r="AE934" s="444"/>
    </row>
    <row r="935" spans="1:31" s="77" customFormat="1" ht="15" customHeight="1">
      <c r="A935" s="246"/>
      <c r="B935" s="441" t="s">
        <v>851</v>
      </c>
      <c r="C935" s="472" t="s">
        <v>852</v>
      </c>
      <c r="D935" s="473"/>
      <c r="E935" s="473"/>
      <c r="F935" s="473"/>
      <c r="G935" s="473"/>
      <c r="H935" s="473"/>
      <c r="I935" s="473"/>
      <c r="J935" s="473"/>
      <c r="K935" s="473"/>
      <c r="L935" s="473"/>
      <c r="M935" s="473"/>
      <c r="N935" s="473"/>
      <c r="O935" s="473"/>
      <c r="P935" s="473"/>
      <c r="Q935" s="473"/>
      <c r="R935" s="473"/>
      <c r="S935" s="473"/>
      <c r="T935" s="473"/>
      <c r="U935" s="473"/>
      <c r="V935" s="473"/>
      <c r="W935" s="473"/>
      <c r="X935" s="473"/>
      <c r="Y935" s="473"/>
      <c r="Z935" s="473"/>
      <c r="AA935" s="473"/>
      <c r="AB935" s="474"/>
      <c r="AC935" s="444"/>
      <c r="AD935" s="444"/>
      <c r="AE935" s="444"/>
    </row>
    <row r="936" spans="1:31" s="77" customFormat="1" ht="15" customHeight="1">
      <c r="A936" s="246"/>
      <c r="B936" s="442"/>
      <c r="C936" s="475"/>
      <c r="D936" s="476"/>
      <c r="E936" s="476"/>
      <c r="F936" s="476"/>
      <c r="G936" s="476"/>
      <c r="H936" s="476"/>
      <c r="I936" s="476"/>
      <c r="J936" s="476"/>
      <c r="K936" s="476"/>
      <c r="L936" s="476"/>
      <c r="M936" s="476"/>
      <c r="N936" s="476"/>
      <c r="O936" s="476"/>
      <c r="P936" s="476"/>
      <c r="Q936" s="476"/>
      <c r="R936" s="476"/>
      <c r="S936" s="476"/>
      <c r="T936" s="476"/>
      <c r="U936" s="476"/>
      <c r="V936" s="476"/>
      <c r="W936" s="476"/>
      <c r="X936" s="476"/>
      <c r="Y936" s="476"/>
      <c r="Z936" s="476"/>
      <c r="AA936" s="476"/>
      <c r="AB936" s="477"/>
      <c r="AC936" s="444"/>
      <c r="AD936" s="444"/>
      <c r="AE936" s="444"/>
    </row>
    <row r="937" spans="1:31" s="77" customFormat="1" ht="15" customHeight="1">
      <c r="A937" s="246"/>
      <c r="B937" s="441" t="s">
        <v>853</v>
      </c>
      <c r="C937" s="472" t="s">
        <v>854</v>
      </c>
      <c r="D937" s="473"/>
      <c r="E937" s="473"/>
      <c r="F937" s="473"/>
      <c r="G937" s="473"/>
      <c r="H937" s="473"/>
      <c r="I937" s="473"/>
      <c r="J937" s="473"/>
      <c r="K937" s="473"/>
      <c r="L937" s="473"/>
      <c r="M937" s="473"/>
      <c r="N937" s="473"/>
      <c r="O937" s="473"/>
      <c r="P937" s="473"/>
      <c r="Q937" s="473"/>
      <c r="R937" s="473"/>
      <c r="S937" s="473"/>
      <c r="T937" s="473"/>
      <c r="U937" s="473"/>
      <c r="V937" s="473"/>
      <c r="W937" s="473"/>
      <c r="X937" s="473"/>
      <c r="Y937" s="473"/>
      <c r="Z937" s="473"/>
      <c r="AA937" s="473"/>
      <c r="AB937" s="474"/>
      <c r="AC937" s="444"/>
      <c r="AD937" s="444"/>
      <c r="AE937" s="444"/>
    </row>
    <row r="938" spans="1:31" s="77" customFormat="1" ht="15" customHeight="1">
      <c r="A938" s="246"/>
      <c r="B938" s="442"/>
      <c r="C938" s="475"/>
      <c r="D938" s="476"/>
      <c r="E938" s="476"/>
      <c r="F938" s="476"/>
      <c r="G938" s="476"/>
      <c r="H938" s="476"/>
      <c r="I938" s="476"/>
      <c r="J938" s="476"/>
      <c r="K938" s="476"/>
      <c r="L938" s="476"/>
      <c r="M938" s="476"/>
      <c r="N938" s="476"/>
      <c r="O938" s="476"/>
      <c r="P938" s="476"/>
      <c r="Q938" s="476"/>
      <c r="R938" s="476"/>
      <c r="S938" s="476"/>
      <c r="T938" s="476"/>
      <c r="U938" s="476"/>
      <c r="V938" s="476"/>
      <c r="W938" s="476"/>
      <c r="X938" s="476"/>
      <c r="Y938" s="476"/>
      <c r="Z938" s="476"/>
      <c r="AA938" s="476"/>
      <c r="AB938" s="477"/>
      <c r="AC938" s="444"/>
      <c r="AD938" s="444"/>
      <c r="AE938" s="444"/>
    </row>
    <row r="939" spans="1:31" s="77" customFormat="1" ht="15" customHeight="1">
      <c r="A939" s="246"/>
      <c r="B939" s="441" t="s">
        <v>855</v>
      </c>
      <c r="C939" s="472" t="s">
        <v>856</v>
      </c>
      <c r="D939" s="473"/>
      <c r="E939" s="473"/>
      <c r="F939" s="473"/>
      <c r="G939" s="473"/>
      <c r="H939" s="473"/>
      <c r="I939" s="473"/>
      <c r="J939" s="473"/>
      <c r="K939" s="473"/>
      <c r="L939" s="473"/>
      <c r="M939" s="473"/>
      <c r="N939" s="473"/>
      <c r="O939" s="473"/>
      <c r="P939" s="473"/>
      <c r="Q939" s="473"/>
      <c r="R939" s="473"/>
      <c r="S939" s="473"/>
      <c r="T939" s="473"/>
      <c r="U939" s="473"/>
      <c r="V939" s="473"/>
      <c r="W939" s="473"/>
      <c r="X939" s="473"/>
      <c r="Y939" s="473"/>
      <c r="Z939" s="473"/>
      <c r="AA939" s="473"/>
      <c r="AB939" s="474"/>
      <c r="AC939" s="444"/>
      <c r="AD939" s="444"/>
      <c r="AE939" s="444"/>
    </row>
    <row r="940" spans="1:31" s="77" customFormat="1" ht="15" customHeight="1">
      <c r="A940" s="246"/>
      <c r="B940" s="442"/>
      <c r="C940" s="475"/>
      <c r="D940" s="476"/>
      <c r="E940" s="476"/>
      <c r="F940" s="476"/>
      <c r="G940" s="476"/>
      <c r="H940" s="476"/>
      <c r="I940" s="476"/>
      <c r="J940" s="476"/>
      <c r="K940" s="476"/>
      <c r="L940" s="476"/>
      <c r="M940" s="476"/>
      <c r="N940" s="476"/>
      <c r="O940" s="476"/>
      <c r="P940" s="476"/>
      <c r="Q940" s="476"/>
      <c r="R940" s="476"/>
      <c r="S940" s="476"/>
      <c r="T940" s="476"/>
      <c r="U940" s="476"/>
      <c r="V940" s="476"/>
      <c r="W940" s="476"/>
      <c r="X940" s="476"/>
      <c r="Y940" s="476"/>
      <c r="Z940" s="476"/>
      <c r="AA940" s="476"/>
      <c r="AB940" s="477"/>
      <c r="AC940" s="444"/>
      <c r="AD940" s="444"/>
      <c r="AE940" s="444"/>
    </row>
    <row r="941" spans="1:31" s="77" customFormat="1" ht="43.5" customHeight="1">
      <c r="A941" s="246"/>
      <c r="B941" s="254" t="s">
        <v>857</v>
      </c>
      <c r="C941" s="472" t="s">
        <v>930</v>
      </c>
      <c r="D941" s="473"/>
      <c r="E941" s="473"/>
      <c r="F941" s="473"/>
      <c r="G941" s="473"/>
      <c r="H941" s="473"/>
      <c r="I941" s="473"/>
      <c r="J941" s="473"/>
      <c r="K941" s="473"/>
      <c r="L941" s="473"/>
      <c r="M941" s="473"/>
      <c r="N941" s="473"/>
      <c r="O941" s="473"/>
      <c r="P941" s="473"/>
      <c r="Q941" s="473"/>
      <c r="R941" s="473"/>
      <c r="S941" s="473"/>
      <c r="T941" s="473"/>
      <c r="U941" s="473"/>
      <c r="V941" s="473"/>
      <c r="W941" s="473"/>
      <c r="X941" s="473"/>
      <c r="Y941" s="473"/>
      <c r="Z941" s="473"/>
      <c r="AA941" s="473"/>
      <c r="AB941" s="474"/>
      <c r="AC941" s="444"/>
      <c r="AD941" s="444"/>
      <c r="AE941" s="444"/>
    </row>
    <row r="942" spans="1:31" s="77" customFormat="1" ht="22.5" customHeight="1">
      <c r="A942" s="246"/>
      <c r="B942" s="441" t="s">
        <v>858</v>
      </c>
      <c r="C942" s="472" t="s">
        <v>859</v>
      </c>
      <c r="D942" s="473"/>
      <c r="E942" s="473"/>
      <c r="F942" s="473"/>
      <c r="G942" s="473"/>
      <c r="H942" s="473"/>
      <c r="I942" s="473"/>
      <c r="J942" s="473"/>
      <c r="K942" s="473"/>
      <c r="L942" s="473"/>
      <c r="M942" s="473"/>
      <c r="N942" s="473"/>
      <c r="O942" s="473"/>
      <c r="P942" s="473"/>
      <c r="Q942" s="473"/>
      <c r="R942" s="473"/>
      <c r="S942" s="473"/>
      <c r="T942" s="473"/>
      <c r="U942" s="473"/>
      <c r="V942" s="473"/>
      <c r="W942" s="473"/>
      <c r="X942" s="473"/>
      <c r="Y942" s="473"/>
      <c r="Z942" s="473"/>
      <c r="AA942" s="473"/>
      <c r="AB942" s="474"/>
      <c r="AC942" s="444"/>
      <c r="AD942" s="444"/>
      <c r="AE942" s="444"/>
    </row>
    <row r="943" spans="1:31" s="77" customFormat="1" ht="22.5" customHeight="1">
      <c r="A943" s="246"/>
      <c r="B943" s="442"/>
      <c r="C943" s="475"/>
      <c r="D943" s="476"/>
      <c r="E943" s="476"/>
      <c r="F943" s="476"/>
      <c r="G943" s="476"/>
      <c r="H943" s="476"/>
      <c r="I943" s="476"/>
      <c r="J943" s="476"/>
      <c r="K943" s="476"/>
      <c r="L943" s="476"/>
      <c r="M943" s="476"/>
      <c r="N943" s="476"/>
      <c r="O943" s="476"/>
      <c r="P943" s="476"/>
      <c r="Q943" s="476"/>
      <c r="R943" s="476"/>
      <c r="S943" s="476"/>
      <c r="T943" s="476"/>
      <c r="U943" s="476"/>
      <c r="V943" s="476"/>
      <c r="W943" s="476"/>
      <c r="X943" s="476"/>
      <c r="Y943" s="476"/>
      <c r="Z943" s="476"/>
      <c r="AA943" s="476"/>
      <c r="AB943" s="477"/>
      <c r="AC943" s="444"/>
      <c r="AD943" s="444"/>
      <c r="AE943" s="444"/>
    </row>
    <row r="944" spans="1:31" s="77" customFormat="1" ht="22.5" customHeight="1">
      <c r="A944" s="246"/>
      <c r="B944" s="441" t="s">
        <v>860</v>
      </c>
      <c r="C944" s="472" t="s">
        <v>861</v>
      </c>
      <c r="D944" s="473"/>
      <c r="E944" s="473"/>
      <c r="F944" s="473"/>
      <c r="G944" s="473"/>
      <c r="H944" s="473"/>
      <c r="I944" s="473"/>
      <c r="J944" s="473"/>
      <c r="K944" s="473"/>
      <c r="L944" s="473"/>
      <c r="M944" s="473"/>
      <c r="N944" s="473"/>
      <c r="O944" s="473"/>
      <c r="P944" s="473"/>
      <c r="Q944" s="473"/>
      <c r="R944" s="473"/>
      <c r="S944" s="473"/>
      <c r="T944" s="473"/>
      <c r="U944" s="473"/>
      <c r="V944" s="473"/>
      <c r="W944" s="473"/>
      <c r="X944" s="473"/>
      <c r="Y944" s="473"/>
      <c r="Z944" s="473"/>
      <c r="AA944" s="473"/>
      <c r="AB944" s="474"/>
      <c r="AC944" s="444"/>
      <c r="AD944" s="444"/>
      <c r="AE944" s="444"/>
    </row>
    <row r="945" spans="1:31" s="77" customFormat="1" ht="22.5" customHeight="1">
      <c r="A945" s="246"/>
      <c r="B945" s="445"/>
      <c r="C945" s="475"/>
      <c r="D945" s="476"/>
      <c r="E945" s="476"/>
      <c r="F945" s="476"/>
      <c r="G945" s="476"/>
      <c r="H945" s="476"/>
      <c r="I945" s="476"/>
      <c r="J945" s="476"/>
      <c r="K945" s="476"/>
      <c r="L945" s="476"/>
      <c r="M945" s="476"/>
      <c r="N945" s="476"/>
      <c r="O945" s="476"/>
      <c r="P945" s="476"/>
      <c r="Q945" s="476"/>
      <c r="R945" s="476"/>
      <c r="S945" s="476"/>
      <c r="T945" s="476"/>
      <c r="U945" s="476"/>
      <c r="V945" s="476"/>
      <c r="W945" s="476"/>
      <c r="X945" s="476"/>
      <c r="Y945" s="476"/>
      <c r="Z945" s="476"/>
      <c r="AA945" s="476"/>
      <c r="AB945" s="477"/>
      <c r="AC945" s="444"/>
      <c r="AD945" s="444"/>
      <c r="AE945" s="444"/>
    </row>
    <row r="946" spans="1:31" s="77" customFormat="1" ht="14.25" customHeight="1">
      <c r="A946" s="246"/>
      <c r="B946" s="247"/>
      <c r="C946" s="248"/>
      <c r="D946" s="248"/>
      <c r="E946" s="248"/>
      <c r="F946" s="248"/>
      <c r="G946" s="248"/>
      <c r="H946" s="248"/>
      <c r="I946" s="248"/>
      <c r="J946" s="248"/>
      <c r="K946" s="248"/>
      <c r="L946" s="248"/>
      <c r="M946" s="248"/>
      <c r="N946" s="248"/>
      <c r="O946" s="248"/>
      <c r="P946" s="248"/>
      <c r="Q946" s="248"/>
      <c r="R946" s="248"/>
      <c r="S946" s="248"/>
      <c r="T946" s="248"/>
      <c r="U946" s="248"/>
      <c r="V946" s="248"/>
      <c r="W946" s="248"/>
      <c r="X946" s="248"/>
      <c r="Y946" s="248"/>
      <c r="Z946" s="249"/>
      <c r="AA946" s="249"/>
      <c r="AC946" s="249"/>
      <c r="AD946" s="249"/>
    </row>
    <row r="947" spans="1:31" s="245" customFormat="1" ht="18" customHeight="1">
      <c r="A947" s="240"/>
      <c r="B947" s="241" t="s">
        <v>862</v>
      </c>
      <c r="C947" s="242"/>
      <c r="D947" s="242"/>
      <c r="E947" s="242"/>
      <c r="F947" s="242"/>
      <c r="G947" s="242"/>
      <c r="H947" s="242"/>
      <c r="I947" s="242"/>
      <c r="J947" s="243"/>
      <c r="K947" s="243"/>
      <c r="L947" s="243"/>
      <c r="M947" s="243"/>
      <c r="N947" s="243"/>
      <c r="O947" s="243"/>
      <c r="P947" s="243"/>
      <c r="Q947" s="243"/>
      <c r="R947" s="243"/>
      <c r="S947" s="243"/>
      <c r="T947" s="243"/>
      <c r="U947" s="243"/>
      <c r="V947" s="243"/>
      <c r="W947" s="243"/>
      <c r="X947" s="243"/>
      <c r="Y947" s="243"/>
      <c r="Z947" s="241"/>
      <c r="AA947" s="241"/>
      <c r="AB947" s="244"/>
      <c r="AC947" s="241"/>
      <c r="AD947" s="241"/>
      <c r="AE947" s="244"/>
    </row>
    <row r="948" spans="1:31" s="77" customFormat="1" ht="63" customHeight="1">
      <c r="A948" s="246"/>
      <c r="B948" s="255" t="s">
        <v>849</v>
      </c>
      <c r="C948" s="443" t="s">
        <v>929</v>
      </c>
      <c r="D948" s="443"/>
      <c r="E948" s="443"/>
      <c r="F948" s="443"/>
      <c r="G948" s="443"/>
      <c r="H948" s="443"/>
      <c r="I948" s="443"/>
      <c r="J948" s="443"/>
      <c r="K948" s="443"/>
      <c r="L948" s="443"/>
      <c r="M948" s="443"/>
      <c r="N948" s="443"/>
      <c r="O948" s="443"/>
      <c r="P948" s="443"/>
      <c r="Q948" s="443"/>
      <c r="R948" s="443"/>
      <c r="S948" s="443"/>
      <c r="T948" s="443"/>
      <c r="U948" s="443"/>
      <c r="V948" s="443"/>
      <c r="W948" s="443"/>
      <c r="X948" s="443"/>
      <c r="Y948" s="443"/>
      <c r="Z948" s="443"/>
      <c r="AA948" s="443"/>
      <c r="AB948" s="443"/>
      <c r="AC948" s="444"/>
      <c r="AD948" s="444"/>
      <c r="AE948" s="444"/>
    </row>
    <row r="949" spans="1:31" s="77" customFormat="1" ht="45.75" customHeight="1">
      <c r="A949" s="246"/>
      <c r="B949" s="478" t="s">
        <v>850</v>
      </c>
      <c r="C949" s="443" t="s">
        <v>893</v>
      </c>
      <c r="D949" s="443"/>
      <c r="E949" s="443"/>
      <c r="F949" s="443"/>
      <c r="G949" s="443"/>
      <c r="H949" s="443"/>
      <c r="I949" s="443"/>
      <c r="J949" s="443"/>
      <c r="K949" s="443"/>
      <c r="L949" s="443"/>
      <c r="M949" s="443"/>
      <c r="N949" s="443"/>
      <c r="O949" s="443"/>
      <c r="P949" s="443"/>
      <c r="Q949" s="443"/>
      <c r="R949" s="443"/>
      <c r="S949" s="443"/>
      <c r="T949" s="443"/>
      <c r="U949" s="443"/>
      <c r="V949" s="443"/>
      <c r="W949" s="443"/>
      <c r="X949" s="443"/>
      <c r="Y949" s="443"/>
      <c r="Z949" s="443"/>
      <c r="AA949" s="443"/>
      <c r="AB949" s="443"/>
      <c r="AC949" s="444"/>
      <c r="AD949" s="444"/>
      <c r="AE949" s="444"/>
    </row>
    <row r="950" spans="1:31" s="77" customFormat="1" ht="45.75" customHeight="1">
      <c r="A950" s="246"/>
      <c r="B950" s="479"/>
      <c r="C950" s="443"/>
      <c r="D950" s="443"/>
      <c r="E950" s="443"/>
      <c r="F950" s="443"/>
      <c r="G950" s="443"/>
      <c r="H950" s="443"/>
      <c r="I950" s="443"/>
      <c r="J950" s="443"/>
      <c r="K950" s="443"/>
      <c r="L950" s="443"/>
      <c r="M950" s="443"/>
      <c r="N950" s="443"/>
      <c r="O950" s="443"/>
      <c r="P950" s="443"/>
      <c r="Q950" s="443"/>
      <c r="R950" s="443"/>
      <c r="S950" s="443"/>
      <c r="T950" s="443"/>
      <c r="U950" s="443"/>
      <c r="V950" s="443"/>
      <c r="W950" s="443"/>
      <c r="X950" s="443"/>
      <c r="Y950" s="443"/>
      <c r="Z950" s="443"/>
      <c r="AA950" s="443"/>
      <c r="AB950" s="443"/>
      <c r="AC950" s="444"/>
      <c r="AD950" s="444"/>
      <c r="AE950" s="444"/>
    </row>
    <row r="951" spans="1:31" s="77" customFormat="1" ht="15" customHeight="1">
      <c r="A951" s="246"/>
      <c r="B951" s="478" t="s">
        <v>851</v>
      </c>
      <c r="C951" s="443" t="s">
        <v>852</v>
      </c>
      <c r="D951" s="443"/>
      <c r="E951" s="443"/>
      <c r="F951" s="443"/>
      <c r="G951" s="443"/>
      <c r="H951" s="443"/>
      <c r="I951" s="443"/>
      <c r="J951" s="443"/>
      <c r="K951" s="443"/>
      <c r="L951" s="443"/>
      <c r="M951" s="443"/>
      <c r="N951" s="443"/>
      <c r="O951" s="443"/>
      <c r="P951" s="443"/>
      <c r="Q951" s="443"/>
      <c r="R951" s="443"/>
      <c r="S951" s="443"/>
      <c r="T951" s="443"/>
      <c r="U951" s="443"/>
      <c r="V951" s="443"/>
      <c r="W951" s="443"/>
      <c r="X951" s="443"/>
      <c r="Y951" s="443"/>
      <c r="Z951" s="443"/>
      <c r="AA951" s="443"/>
      <c r="AB951" s="443"/>
      <c r="AC951" s="444"/>
      <c r="AD951" s="444"/>
      <c r="AE951" s="444"/>
    </row>
    <row r="952" spans="1:31" s="77" customFormat="1" ht="15" customHeight="1">
      <c r="A952" s="246"/>
      <c r="B952" s="479"/>
      <c r="C952" s="443"/>
      <c r="D952" s="443"/>
      <c r="E952" s="443"/>
      <c r="F952" s="443"/>
      <c r="G952" s="443"/>
      <c r="H952" s="443"/>
      <c r="I952" s="443"/>
      <c r="J952" s="443"/>
      <c r="K952" s="443"/>
      <c r="L952" s="443"/>
      <c r="M952" s="443"/>
      <c r="N952" s="443"/>
      <c r="O952" s="443"/>
      <c r="P952" s="443"/>
      <c r="Q952" s="443"/>
      <c r="R952" s="443"/>
      <c r="S952" s="443"/>
      <c r="T952" s="443"/>
      <c r="U952" s="443"/>
      <c r="V952" s="443"/>
      <c r="W952" s="443"/>
      <c r="X952" s="443"/>
      <c r="Y952" s="443"/>
      <c r="Z952" s="443"/>
      <c r="AA952" s="443"/>
      <c r="AB952" s="443"/>
      <c r="AC952" s="444"/>
      <c r="AD952" s="444"/>
      <c r="AE952" s="444"/>
    </row>
    <row r="953" spans="1:31" s="77" customFormat="1" ht="15" customHeight="1">
      <c r="A953" s="246"/>
      <c r="B953" s="478" t="s">
        <v>853</v>
      </c>
      <c r="C953" s="443" t="s">
        <v>854</v>
      </c>
      <c r="D953" s="443"/>
      <c r="E953" s="443"/>
      <c r="F953" s="443"/>
      <c r="G953" s="443"/>
      <c r="H953" s="443"/>
      <c r="I953" s="443"/>
      <c r="J953" s="443"/>
      <c r="K953" s="443"/>
      <c r="L953" s="443"/>
      <c r="M953" s="443"/>
      <c r="N953" s="443"/>
      <c r="O953" s="443"/>
      <c r="P953" s="443"/>
      <c r="Q953" s="443"/>
      <c r="R953" s="443"/>
      <c r="S953" s="443"/>
      <c r="T953" s="443"/>
      <c r="U953" s="443"/>
      <c r="V953" s="443"/>
      <c r="W953" s="443"/>
      <c r="X953" s="443"/>
      <c r="Y953" s="443"/>
      <c r="Z953" s="443"/>
      <c r="AA953" s="443"/>
      <c r="AB953" s="443"/>
      <c r="AC953" s="444"/>
      <c r="AD953" s="444"/>
      <c r="AE953" s="444"/>
    </row>
    <row r="954" spans="1:31" s="77" customFormat="1" ht="15" customHeight="1">
      <c r="A954" s="246"/>
      <c r="B954" s="479"/>
      <c r="C954" s="443"/>
      <c r="D954" s="443"/>
      <c r="E954" s="443"/>
      <c r="F954" s="443"/>
      <c r="G954" s="443"/>
      <c r="H954" s="443"/>
      <c r="I954" s="443"/>
      <c r="J954" s="443"/>
      <c r="K954" s="443"/>
      <c r="L954" s="443"/>
      <c r="M954" s="443"/>
      <c r="N954" s="443"/>
      <c r="O954" s="443"/>
      <c r="P954" s="443"/>
      <c r="Q954" s="443"/>
      <c r="R954" s="443"/>
      <c r="S954" s="443"/>
      <c r="T954" s="443"/>
      <c r="U954" s="443"/>
      <c r="V954" s="443"/>
      <c r="W954" s="443"/>
      <c r="X954" s="443"/>
      <c r="Y954" s="443"/>
      <c r="Z954" s="443"/>
      <c r="AA954" s="443"/>
      <c r="AB954" s="443"/>
      <c r="AC954" s="444"/>
      <c r="AD954" s="444"/>
      <c r="AE954" s="444"/>
    </row>
    <row r="955" spans="1:31" s="77" customFormat="1" ht="15" customHeight="1">
      <c r="A955" s="246"/>
      <c r="B955" s="478" t="s">
        <v>855</v>
      </c>
      <c r="C955" s="443" t="s">
        <v>856</v>
      </c>
      <c r="D955" s="443"/>
      <c r="E955" s="443"/>
      <c r="F955" s="443"/>
      <c r="G955" s="443"/>
      <c r="H955" s="443"/>
      <c r="I955" s="443"/>
      <c r="J955" s="443"/>
      <c r="K955" s="443"/>
      <c r="L955" s="443"/>
      <c r="M955" s="443"/>
      <c r="N955" s="443"/>
      <c r="O955" s="443"/>
      <c r="P955" s="443"/>
      <c r="Q955" s="443"/>
      <c r="R955" s="443"/>
      <c r="S955" s="443"/>
      <c r="T955" s="443"/>
      <c r="U955" s="443"/>
      <c r="V955" s="443"/>
      <c r="W955" s="443"/>
      <c r="X955" s="443"/>
      <c r="Y955" s="443"/>
      <c r="Z955" s="443"/>
      <c r="AA955" s="443"/>
      <c r="AB955" s="443"/>
      <c r="AC955" s="444"/>
      <c r="AD955" s="444"/>
      <c r="AE955" s="444"/>
    </row>
    <row r="956" spans="1:31" s="77" customFormat="1" ht="15" customHeight="1">
      <c r="A956" s="246"/>
      <c r="B956" s="479"/>
      <c r="C956" s="443"/>
      <c r="D956" s="443"/>
      <c r="E956" s="443"/>
      <c r="F956" s="443"/>
      <c r="G956" s="443"/>
      <c r="H956" s="443"/>
      <c r="I956" s="443"/>
      <c r="J956" s="443"/>
      <c r="K956" s="443"/>
      <c r="L956" s="443"/>
      <c r="M956" s="443"/>
      <c r="N956" s="443"/>
      <c r="O956" s="443"/>
      <c r="P956" s="443"/>
      <c r="Q956" s="443"/>
      <c r="R956" s="443"/>
      <c r="S956" s="443"/>
      <c r="T956" s="443"/>
      <c r="U956" s="443"/>
      <c r="V956" s="443"/>
      <c r="W956" s="443"/>
      <c r="X956" s="443"/>
      <c r="Y956" s="443"/>
      <c r="Z956" s="443"/>
      <c r="AA956" s="443"/>
      <c r="AB956" s="443"/>
      <c r="AC956" s="444"/>
      <c r="AD956" s="444"/>
      <c r="AE956" s="444"/>
    </row>
    <row r="957" spans="1:31" s="77" customFormat="1" ht="37.5" customHeight="1">
      <c r="A957" s="246"/>
      <c r="B957" s="255" t="s">
        <v>857</v>
      </c>
      <c r="C957" s="443" t="s">
        <v>930</v>
      </c>
      <c r="D957" s="443"/>
      <c r="E957" s="443"/>
      <c r="F957" s="443"/>
      <c r="G957" s="443"/>
      <c r="H957" s="443"/>
      <c r="I957" s="443"/>
      <c r="J957" s="443"/>
      <c r="K957" s="443"/>
      <c r="L957" s="443"/>
      <c r="M957" s="443"/>
      <c r="N957" s="443"/>
      <c r="O957" s="443"/>
      <c r="P957" s="443"/>
      <c r="Q957" s="443"/>
      <c r="R957" s="443"/>
      <c r="S957" s="443"/>
      <c r="T957" s="443"/>
      <c r="U957" s="443"/>
      <c r="V957" s="443"/>
      <c r="W957" s="443"/>
      <c r="X957" s="443"/>
      <c r="Y957" s="443"/>
      <c r="Z957" s="443"/>
      <c r="AA957" s="443"/>
      <c r="AB957" s="443"/>
      <c r="AC957" s="444"/>
      <c r="AD957" s="444"/>
      <c r="AE957" s="444"/>
    </row>
    <row r="958" spans="1:31" s="77" customFormat="1" ht="22.5" customHeight="1">
      <c r="A958" s="246"/>
      <c r="B958" s="478" t="s">
        <v>858</v>
      </c>
      <c r="C958" s="443" t="s">
        <v>861</v>
      </c>
      <c r="D958" s="443"/>
      <c r="E958" s="443"/>
      <c r="F958" s="443"/>
      <c r="G958" s="443"/>
      <c r="H958" s="443"/>
      <c r="I958" s="443"/>
      <c r="J958" s="443"/>
      <c r="K958" s="443"/>
      <c r="L958" s="443"/>
      <c r="M958" s="443"/>
      <c r="N958" s="443"/>
      <c r="O958" s="443"/>
      <c r="P958" s="443"/>
      <c r="Q958" s="443"/>
      <c r="R958" s="443"/>
      <c r="S958" s="443"/>
      <c r="T958" s="443"/>
      <c r="U958" s="443"/>
      <c r="V958" s="443"/>
      <c r="W958" s="443"/>
      <c r="X958" s="443"/>
      <c r="Y958" s="443"/>
      <c r="Z958" s="443"/>
      <c r="AA958" s="443"/>
      <c r="AB958" s="443"/>
      <c r="AC958" s="444"/>
      <c r="AD958" s="444"/>
      <c r="AE958" s="444"/>
    </row>
    <row r="959" spans="1:31" s="77" customFormat="1" ht="22.5" customHeight="1">
      <c r="A959" s="246"/>
      <c r="B959" s="509"/>
      <c r="C959" s="443"/>
      <c r="D959" s="443"/>
      <c r="E959" s="443"/>
      <c r="F959" s="443"/>
      <c r="G959" s="443"/>
      <c r="H959" s="443"/>
      <c r="I959" s="443"/>
      <c r="J959" s="443"/>
      <c r="K959" s="443"/>
      <c r="L959" s="443"/>
      <c r="M959" s="443"/>
      <c r="N959" s="443"/>
      <c r="O959" s="443"/>
      <c r="P959" s="443"/>
      <c r="Q959" s="443"/>
      <c r="R959" s="443"/>
      <c r="S959" s="443"/>
      <c r="T959" s="443"/>
      <c r="U959" s="443"/>
      <c r="V959" s="443"/>
      <c r="W959" s="443"/>
      <c r="X959" s="443"/>
      <c r="Y959" s="443"/>
      <c r="Z959" s="443"/>
      <c r="AA959" s="443"/>
      <c r="AB959" s="443"/>
      <c r="AC959" s="444"/>
      <c r="AD959" s="444"/>
      <c r="AE959" s="444"/>
    </row>
    <row r="960" spans="1:31" s="77" customFormat="1" ht="22.5" customHeight="1">
      <c r="A960" s="246"/>
      <c r="B960" s="247"/>
      <c r="C960" s="248"/>
      <c r="D960" s="248"/>
      <c r="E960" s="248"/>
      <c r="F960" s="248"/>
      <c r="G960" s="248"/>
      <c r="H960" s="248"/>
      <c r="I960" s="248"/>
      <c r="J960" s="248"/>
      <c r="K960" s="248"/>
      <c r="L960" s="248"/>
      <c r="M960" s="248"/>
      <c r="N960" s="248"/>
      <c r="O960" s="248"/>
      <c r="P960" s="248"/>
      <c r="Q960" s="248"/>
      <c r="R960" s="248"/>
      <c r="S960" s="248"/>
      <c r="T960" s="248"/>
      <c r="U960" s="248"/>
      <c r="V960" s="248"/>
      <c r="W960" s="248"/>
      <c r="X960" s="248"/>
      <c r="Y960" s="248"/>
      <c r="Z960" s="248"/>
      <c r="AA960" s="248"/>
      <c r="AB960" s="248"/>
      <c r="AC960" s="249"/>
      <c r="AD960" s="249"/>
      <c r="AE960" s="249"/>
    </row>
    <row r="961" spans="1:31" s="245" customFormat="1" ht="18" customHeight="1">
      <c r="A961" s="240"/>
      <c r="B961" s="241" t="s">
        <v>863</v>
      </c>
      <c r="C961" s="242"/>
      <c r="D961" s="242"/>
      <c r="E961" s="242"/>
      <c r="F961" s="242"/>
      <c r="G961" s="242"/>
      <c r="H961" s="242"/>
      <c r="I961" s="242"/>
      <c r="J961" s="243"/>
      <c r="K961" s="243"/>
      <c r="L961" s="243"/>
      <c r="M961" s="243"/>
      <c r="N961" s="243"/>
      <c r="O961" s="243"/>
      <c r="P961" s="243"/>
      <c r="Q961" s="243"/>
      <c r="R961" s="243"/>
      <c r="S961" s="243"/>
      <c r="T961" s="243"/>
      <c r="U961" s="243"/>
      <c r="V961" s="243"/>
      <c r="W961" s="243"/>
      <c r="X961" s="243"/>
      <c r="Y961" s="243"/>
      <c r="Z961" s="241"/>
      <c r="AA961" s="241"/>
      <c r="AB961" s="244"/>
      <c r="AC961" s="241"/>
      <c r="AD961" s="241"/>
      <c r="AE961" s="244"/>
    </row>
    <row r="962" spans="1:31" s="77" customFormat="1" ht="45" customHeight="1">
      <c r="A962" s="246"/>
      <c r="B962" s="441" t="s">
        <v>849</v>
      </c>
      <c r="C962" s="443" t="s">
        <v>929</v>
      </c>
      <c r="D962" s="443"/>
      <c r="E962" s="443"/>
      <c r="F962" s="443"/>
      <c r="G962" s="443"/>
      <c r="H962" s="443"/>
      <c r="I962" s="443"/>
      <c r="J962" s="443"/>
      <c r="K962" s="443"/>
      <c r="L962" s="443"/>
      <c r="M962" s="443"/>
      <c r="N962" s="443"/>
      <c r="O962" s="443"/>
      <c r="P962" s="443"/>
      <c r="Q962" s="443"/>
      <c r="R962" s="443"/>
      <c r="S962" s="443"/>
      <c r="T962" s="443"/>
      <c r="U962" s="443"/>
      <c r="V962" s="443"/>
      <c r="W962" s="443"/>
      <c r="X962" s="443"/>
      <c r="Y962" s="443"/>
      <c r="Z962" s="443"/>
      <c r="AA962" s="443"/>
      <c r="AB962" s="443"/>
      <c r="AC962" s="444"/>
      <c r="AD962" s="444"/>
      <c r="AE962" s="444"/>
    </row>
    <row r="963" spans="1:31" s="77" customFormat="1" ht="13.5">
      <c r="A963" s="246"/>
      <c r="B963" s="442"/>
      <c r="C963" s="443"/>
      <c r="D963" s="443"/>
      <c r="E963" s="443"/>
      <c r="F963" s="443"/>
      <c r="G963" s="443"/>
      <c r="H963" s="443"/>
      <c r="I963" s="443"/>
      <c r="J963" s="443"/>
      <c r="K963" s="443"/>
      <c r="L963" s="443"/>
      <c r="M963" s="443"/>
      <c r="N963" s="443"/>
      <c r="O963" s="443"/>
      <c r="P963" s="443"/>
      <c r="Q963" s="443"/>
      <c r="R963" s="443"/>
      <c r="S963" s="443"/>
      <c r="T963" s="443"/>
      <c r="U963" s="443"/>
      <c r="V963" s="443"/>
      <c r="W963" s="443"/>
      <c r="X963" s="443"/>
      <c r="Y963" s="443"/>
      <c r="Z963" s="443"/>
      <c r="AA963" s="443"/>
      <c r="AB963" s="443"/>
      <c r="AC963" s="444"/>
      <c r="AD963" s="444"/>
      <c r="AE963" s="444"/>
    </row>
    <row r="964" spans="1:31" s="77" customFormat="1" ht="45.75" customHeight="1">
      <c r="A964" s="246"/>
      <c r="B964" s="441" t="s">
        <v>850</v>
      </c>
      <c r="C964" s="443" t="s">
        <v>894</v>
      </c>
      <c r="D964" s="443"/>
      <c r="E964" s="443"/>
      <c r="F964" s="443"/>
      <c r="G964" s="443"/>
      <c r="H964" s="443"/>
      <c r="I964" s="443"/>
      <c r="J964" s="443"/>
      <c r="K964" s="443"/>
      <c r="L964" s="443"/>
      <c r="M964" s="443"/>
      <c r="N964" s="443"/>
      <c r="O964" s="443"/>
      <c r="P964" s="443"/>
      <c r="Q964" s="443"/>
      <c r="R964" s="443"/>
      <c r="S964" s="443"/>
      <c r="T964" s="443"/>
      <c r="U964" s="443"/>
      <c r="V964" s="443"/>
      <c r="W964" s="443"/>
      <c r="X964" s="443"/>
      <c r="Y964" s="443"/>
      <c r="Z964" s="443"/>
      <c r="AA964" s="443"/>
      <c r="AB964" s="443"/>
      <c r="AC964" s="444"/>
      <c r="AD964" s="444"/>
      <c r="AE964" s="444"/>
    </row>
    <row r="965" spans="1:31" s="77" customFormat="1" ht="45.75" customHeight="1">
      <c r="A965" s="246"/>
      <c r="B965" s="442"/>
      <c r="C965" s="443"/>
      <c r="D965" s="443"/>
      <c r="E965" s="443"/>
      <c r="F965" s="443"/>
      <c r="G965" s="443"/>
      <c r="H965" s="443"/>
      <c r="I965" s="443"/>
      <c r="J965" s="443"/>
      <c r="K965" s="443"/>
      <c r="L965" s="443"/>
      <c r="M965" s="443"/>
      <c r="N965" s="443"/>
      <c r="O965" s="443"/>
      <c r="P965" s="443"/>
      <c r="Q965" s="443"/>
      <c r="R965" s="443"/>
      <c r="S965" s="443"/>
      <c r="T965" s="443"/>
      <c r="U965" s="443"/>
      <c r="V965" s="443"/>
      <c r="W965" s="443"/>
      <c r="X965" s="443"/>
      <c r="Y965" s="443"/>
      <c r="Z965" s="443"/>
      <c r="AA965" s="443"/>
      <c r="AB965" s="443"/>
      <c r="AC965" s="444"/>
      <c r="AD965" s="444"/>
      <c r="AE965" s="444"/>
    </row>
    <row r="966" spans="1:31" s="77" customFormat="1" ht="15" customHeight="1">
      <c r="A966" s="246"/>
      <c r="B966" s="441" t="s">
        <v>851</v>
      </c>
      <c r="C966" s="443" t="s">
        <v>852</v>
      </c>
      <c r="D966" s="443"/>
      <c r="E966" s="443"/>
      <c r="F966" s="443"/>
      <c r="G966" s="443"/>
      <c r="H966" s="443"/>
      <c r="I966" s="443"/>
      <c r="J966" s="443"/>
      <c r="K966" s="443"/>
      <c r="L966" s="443"/>
      <c r="M966" s="443"/>
      <c r="N966" s="443"/>
      <c r="O966" s="443"/>
      <c r="P966" s="443"/>
      <c r="Q966" s="443"/>
      <c r="R966" s="443"/>
      <c r="S966" s="443"/>
      <c r="T966" s="443"/>
      <c r="U966" s="443"/>
      <c r="V966" s="443"/>
      <c r="W966" s="443"/>
      <c r="X966" s="443"/>
      <c r="Y966" s="443"/>
      <c r="Z966" s="443"/>
      <c r="AA966" s="443"/>
      <c r="AB966" s="443"/>
      <c r="AC966" s="444"/>
      <c r="AD966" s="444"/>
      <c r="AE966" s="444"/>
    </row>
    <row r="967" spans="1:31" s="77" customFormat="1" ht="15" customHeight="1">
      <c r="A967" s="246"/>
      <c r="B967" s="442"/>
      <c r="C967" s="443"/>
      <c r="D967" s="443"/>
      <c r="E967" s="443"/>
      <c r="F967" s="443"/>
      <c r="G967" s="443"/>
      <c r="H967" s="443"/>
      <c r="I967" s="443"/>
      <c r="J967" s="443"/>
      <c r="K967" s="443"/>
      <c r="L967" s="443"/>
      <c r="M967" s="443"/>
      <c r="N967" s="443"/>
      <c r="O967" s="443"/>
      <c r="P967" s="443"/>
      <c r="Q967" s="443"/>
      <c r="R967" s="443"/>
      <c r="S967" s="443"/>
      <c r="T967" s="443"/>
      <c r="U967" s="443"/>
      <c r="V967" s="443"/>
      <c r="W967" s="443"/>
      <c r="X967" s="443"/>
      <c r="Y967" s="443"/>
      <c r="Z967" s="443"/>
      <c r="AA967" s="443"/>
      <c r="AB967" s="443"/>
      <c r="AC967" s="444"/>
      <c r="AD967" s="444"/>
      <c r="AE967" s="444"/>
    </row>
    <row r="968" spans="1:31" s="77" customFormat="1" ht="15" customHeight="1">
      <c r="A968" s="246"/>
      <c r="B968" s="441" t="s">
        <v>853</v>
      </c>
      <c r="C968" s="443" t="s">
        <v>854</v>
      </c>
      <c r="D968" s="443"/>
      <c r="E968" s="443"/>
      <c r="F968" s="443"/>
      <c r="G968" s="443"/>
      <c r="H968" s="443"/>
      <c r="I968" s="443"/>
      <c r="J968" s="443"/>
      <c r="K968" s="443"/>
      <c r="L968" s="443"/>
      <c r="M968" s="443"/>
      <c r="N968" s="443"/>
      <c r="O968" s="443"/>
      <c r="P968" s="443"/>
      <c r="Q968" s="443"/>
      <c r="R968" s="443"/>
      <c r="S968" s="443"/>
      <c r="T968" s="443"/>
      <c r="U968" s="443"/>
      <c r="V968" s="443"/>
      <c r="W968" s="443"/>
      <c r="X968" s="443"/>
      <c r="Y968" s="443"/>
      <c r="Z968" s="443"/>
      <c r="AA968" s="443"/>
      <c r="AB968" s="443"/>
      <c r="AC968" s="444"/>
      <c r="AD968" s="444"/>
      <c r="AE968" s="444"/>
    </row>
    <row r="969" spans="1:31" s="77" customFormat="1" ht="15" customHeight="1">
      <c r="A969" s="246"/>
      <c r="B969" s="442"/>
      <c r="C969" s="443"/>
      <c r="D969" s="443"/>
      <c r="E969" s="443"/>
      <c r="F969" s="443"/>
      <c r="G969" s="443"/>
      <c r="H969" s="443"/>
      <c r="I969" s="443"/>
      <c r="J969" s="443"/>
      <c r="K969" s="443"/>
      <c r="L969" s="443"/>
      <c r="M969" s="443"/>
      <c r="N969" s="443"/>
      <c r="O969" s="443"/>
      <c r="P969" s="443"/>
      <c r="Q969" s="443"/>
      <c r="R969" s="443"/>
      <c r="S969" s="443"/>
      <c r="T969" s="443"/>
      <c r="U969" s="443"/>
      <c r="V969" s="443"/>
      <c r="W969" s="443"/>
      <c r="X969" s="443"/>
      <c r="Y969" s="443"/>
      <c r="Z969" s="443"/>
      <c r="AA969" s="443"/>
      <c r="AB969" s="443"/>
      <c r="AC969" s="444"/>
      <c r="AD969" s="444"/>
      <c r="AE969" s="444"/>
    </row>
    <row r="970" spans="1:31" s="77" customFormat="1" ht="15" customHeight="1">
      <c r="A970" s="246"/>
      <c r="B970" s="441" t="s">
        <v>855</v>
      </c>
      <c r="C970" s="443" t="s">
        <v>856</v>
      </c>
      <c r="D970" s="443"/>
      <c r="E970" s="443"/>
      <c r="F970" s="443"/>
      <c r="G970" s="443"/>
      <c r="H970" s="443"/>
      <c r="I970" s="443"/>
      <c r="J970" s="443"/>
      <c r="K970" s="443"/>
      <c r="L970" s="443"/>
      <c r="M970" s="443"/>
      <c r="N970" s="443"/>
      <c r="O970" s="443"/>
      <c r="P970" s="443"/>
      <c r="Q970" s="443"/>
      <c r="R970" s="443"/>
      <c r="S970" s="443"/>
      <c r="T970" s="443"/>
      <c r="U970" s="443"/>
      <c r="V970" s="443"/>
      <c r="W970" s="443"/>
      <c r="X970" s="443"/>
      <c r="Y970" s="443"/>
      <c r="Z970" s="443"/>
      <c r="AA970" s="443"/>
      <c r="AB970" s="443"/>
      <c r="AC970" s="444"/>
      <c r="AD970" s="444"/>
      <c r="AE970" s="444"/>
    </row>
    <row r="971" spans="1:31" s="77" customFormat="1" ht="15" customHeight="1">
      <c r="A971" s="246"/>
      <c r="B971" s="442"/>
      <c r="C971" s="443"/>
      <c r="D971" s="443"/>
      <c r="E971" s="443"/>
      <c r="F971" s="443"/>
      <c r="G971" s="443"/>
      <c r="H971" s="443"/>
      <c r="I971" s="443"/>
      <c r="J971" s="443"/>
      <c r="K971" s="443"/>
      <c r="L971" s="443"/>
      <c r="M971" s="443"/>
      <c r="N971" s="443"/>
      <c r="O971" s="443"/>
      <c r="P971" s="443"/>
      <c r="Q971" s="443"/>
      <c r="R971" s="443"/>
      <c r="S971" s="443"/>
      <c r="T971" s="443"/>
      <c r="U971" s="443"/>
      <c r="V971" s="443"/>
      <c r="W971" s="443"/>
      <c r="X971" s="443"/>
      <c r="Y971" s="443"/>
      <c r="Z971" s="443"/>
      <c r="AA971" s="443"/>
      <c r="AB971" s="443"/>
      <c r="AC971" s="444"/>
      <c r="AD971" s="444"/>
      <c r="AE971" s="444"/>
    </row>
    <row r="972" spans="1:31" s="77" customFormat="1" ht="22.5" customHeight="1">
      <c r="A972" s="246"/>
      <c r="B972" s="441" t="s">
        <v>857</v>
      </c>
      <c r="C972" s="443" t="s">
        <v>861</v>
      </c>
      <c r="D972" s="443"/>
      <c r="E972" s="443"/>
      <c r="F972" s="443"/>
      <c r="G972" s="443"/>
      <c r="H972" s="443"/>
      <c r="I972" s="443"/>
      <c r="J972" s="443"/>
      <c r="K972" s="443"/>
      <c r="L972" s="443"/>
      <c r="M972" s="443"/>
      <c r="N972" s="443"/>
      <c r="O972" s="443"/>
      <c r="P972" s="443"/>
      <c r="Q972" s="443"/>
      <c r="R972" s="443"/>
      <c r="S972" s="443"/>
      <c r="T972" s="443"/>
      <c r="U972" s="443"/>
      <c r="V972" s="443"/>
      <c r="W972" s="443"/>
      <c r="X972" s="443"/>
      <c r="Y972" s="443"/>
      <c r="Z972" s="443"/>
      <c r="AA972" s="443"/>
      <c r="AB972" s="443"/>
      <c r="AC972" s="444"/>
      <c r="AD972" s="444"/>
      <c r="AE972" s="444"/>
    </row>
    <row r="973" spans="1:31" s="77" customFormat="1" ht="22.5" customHeight="1">
      <c r="A973" s="246"/>
      <c r="B973" s="445"/>
      <c r="C973" s="443"/>
      <c r="D973" s="443"/>
      <c r="E973" s="443"/>
      <c r="F973" s="443"/>
      <c r="G973" s="443"/>
      <c r="H973" s="443"/>
      <c r="I973" s="443"/>
      <c r="J973" s="443"/>
      <c r="K973" s="443"/>
      <c r="L973" s="443"/>
      <c r="M973" s="443"/>
      <c r="N973" s="443"/>
      <c r="O973" s="443"/>
      <c r="P973" s="443"/>
      <c r="Q973" s="443"/>
      <c r="R973" s="443"/>
      <c r="S973" s="443"/>
      <c r="T973" s="443"/>
      <c r="U973" s="443"/>
      <c r="V973" s="443"/>
      <c r="W973" s="443"/>
      <c r="X973" s="443"/>
      <c r="Y973" s="443"/>
      <c r="Z973" s="443"/>
      <c r="AA973" s="443"/>
      <c r="AB973" s="443"/>
      <c r="AC973" s="444"/>
      <c r="AD973" s="444"/>
      <c r="AE973" s="444"/>
    </row>
    <row r="974" spans="1:31" s="77" customFormat="1" ht="22.5" customHeight="1">
      <c r="A974" s="246"/>
      <c r="B974" s="247"/>
      <c r="C974" s="248"/>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c r="AA974" s="248"/>
      <c r="AB974" s="248"/>
      <c r="AC974" s="249"/>
      <c r="AD974" s="249"/>
      <c r="AE974" s="249"/>
    </row>
    <row r="975" spans="1:31" s="245" customFormat="1" ht="18" customHeight="1">
      <c r="A975" s="240"/>
      <c r="B975" s="241" t="s">
        <v>864</v>
      </c>
      <c r="C975" s="242"/>
      <c r="D975" s="242"/>
      <c r="E975" s="242"/>
      <c r="F975" s="242"/>
      <c r="G975" s="242"/>
      <c r="H975" s="242"/>
      <c r="I975" s="242"/>
      <c r="J975" s="243"/>
      <c r="K975" s="243"/>
      <c r="L975" s="243"/>
      <c r="M975" s="243"/>
      <c r="N975" s="243"/>
      <c r="O975" s="243"/>
      <c r="P975" s="243"/>
      <c r="Q975" s="243"/>
      <c r="R975" s="243"/>
      <c r="S975" s="243"/>
      <c r="T975" s="243"/>
      <c r="U975" s="243"/>
      <c r="V975" s="243"/>
      <c r="W975" s="243"/>
      <c r="X975" s="243"/>
      <c r="Y975" s="243"/>
      <c r="Z975" s="241"/>
      <c r="AA975" s="241"/>
      <c r="AB975" s="244"/>
      <c r="AC975" s="241"/>
      <c r="AD975" s="241"/>
      <c r="AE975" s="244"/>
    </row>
    <row r="976" spans="1:31" s="77" customFormat="1" ht="45" customHeight="1">
      <c r="A976" s="246"/>
      <c r="B976" s="441" t="s">
        <v>849</v>
      </c>
      <c r="C976" s="443" t="s">
        <v>929</v>
      </c>
      <c r="D976" s="443"/>
      <c r="E976" s="443"/>
      <c r="F976" s="443"/>
      <c r="G976" s="443"/>
      <c r="H976" s="443"/>
      <c r="I976" s="443"/>
      <c r="J976" s="443"/>
      <c r="K976" s="443"/>
      <c r="L976" s="443"/>
      <c r="M976" s="443"/>
      <c r="N976" s="443"/>
      <c r="O976" s="443"/>
      <c r="P976" s="443"/>
      <c r="Q976" s="443"/>
      <c r="R976" s="443"/>
      <c r="S976" s="443"/>
      <c r="T976" s="443"/>
      <c r="U976" s="443"/>
      <c r="V976" s="443"/>
      <c r="W976" s="443"/>
      <c r="X976" s="443"/>
      <c r="Y976" s="443"/>
      <c r="Z976" s="443"/>
      <c r="AA976" s="443"/>
      <c r="AB976" s="443"/>
      <c r="AC976" s="444"/>
      <c r="AD976" s="444"/>
      <c r="AE976" s="444"/>
    </row>
    <row r="977" spans="1:32" s="77" customFormat="1" ht="13.5">
      <c r="A977" s="246"/>
      <c r="B977" s="442"/>
      <c r="C977" s="443"/>
      <c r="D977" s="443"/>
      <c r="E977" s="443"/>
      <c r="F977" s="443"/>
      <c r="G977" s="443"/>
      <c r="H977" s="443"/>
      <c r="I977" s="443"/>
      <c r="J977" s="443"/>
      <c r="K977" s="443"/>
      <c r="L977" s="443"/>
      <c r="M977" s="443"/>
      <c r="N977" s="443"/>
      <c r="O977" s="443"/>
      <c r="P977" s="443"/>
      <c r="Q977" s="443"/>
      <c r="R977" s="443"/>
      <c r="S977" s="443"/>
      <c r="T977" s="443"/>
      <c r="U977" s="443"/>
      <c r="V977" s="443"/>
      <c r="W977" s="443"/>
      <c r="X977" s="443"/>
      <c r="Y977" s="443"/>
      <c r="Z977" s="443"/>
      <c r="AA977" s="443"/>
      <c r="AB977" s="443"/>
      <c r="AC977" s="444"/>
      <c r="AD977" s="444"/>
      <c r="AE977" s="444"/>
    </row>
    <row r="978" spans="1:32" s="77" customFormat="1" ht="45.75" customHeight="1">
      <c r="A978" s="246"/>
      <c r="B978" s="441" t="s">
        <v>850</v>
      </c>
      <c r="C978" s="443" t="s">
        <v>895</v>
      </c>
      <c r="D978" s="443"/>
      <c r="E978" s="443"/>
      <c r="F978" s="443"/>
      <c r="G978" s="443"/>
      <c r="H978" s="443"/>
      <c r="I978" s="443"/>
      <c r="J978" s="443"/>
      <c r="K978" s="443"/>
      <c r="L978" s="443"/>
      <c r="M978" s="443"/>
      <c r="N978" s="443"/>
      <c r="O978" s="443"/>
      <c r="P978" s="443"/>
      <c r="Q978" s="443"/>
      <c r="R978" s="443"/>
      <c r="S978" s="443"/>
      <c r="T978" s="443"/>
      <c r="U978" s="443"/>
      <c r="V978" s="443"/>
      <c r="W978" s="443"/>
      <c r="X978" s="443"/>
      <c r="Y978" s="443"/>
      <c r="Z978" s="443"/>
      <c r="AA978" s="443"/>
      <c r="AB978" s="443"/>
      <c r="AC978" s="444"/>
      <c r="AD978" s="444"/>
      <c r="AE978" s="444"/>
    </row>
    <row r="979" spans="1:32" s="77" customFormat="1" ht="45.75" customHeight="1">
      <c r="A979" s="246"/>
      <c r="B979" s="442"/>
      <c r="C979" s="443"/>
      <c r="D979" s="443"/>
      <c r="E979" s="443"/>
      <c r="F979" s="443"/>
      <c r="G979" s="443"/>
      <c r="H979" s="443"/>
      <c r="I979" s="443"/>
      <c r="J979" s="443"/>
      <c r="K979" s="443"/>
      <c r="L979" s="443"/>
      <c r="M979" s="443"/>
      <c r="N979" s="443"/>
      <c r="O979" s="443"/>
      <c r="P979" s="443"/>
      <c r="Q979" s="443"/>
      <c r="R979" s="443"/>
      <c r="S979" s="443"/>
      <c r="T979" s="443"/>
      <c r="U979" s="443"/>
      <c r="V979" s="443"/>
      <c r="W979" s="443"/>
      <c r="X979" s="443"/>
      <c r="Y979" s="443"/>
      <c r="Z979" s="443"/>
      <c r="AA979" s="443"/>
      <c r="AB979" s="443"/>
      <c r="AC979" s="444"/>
      <c r="AD979" s="444"/>
      <c r="AE979" s="444"/>
    </row>
    <row r="980" spans="1:32" s="77" customFormat="1" ht="15" customHeight="1">
      <c r="A980" s="246"/>
      <c r="B980" s="441" t="s">
        <v>851</v>
      </c>
      <c r="C980" s="443" t="s">
        <v>852</v>
      </c>
      <c r="D980" s="443"/>
      <c r="E980" s="443"/>
      <c r="F980" s="443"/>
      <c r="G980" s="443"/>
      <c r="H980" s="443"/>
      <c r="I980" s="443"/>
      <c r="J980" s="443"/>
      <c r="K980" s="443"/>
      <c r="L980" s="443"/>
      <c r="M980" s="443"/>
      <c r="N980" s="443"/>
      <c r="O980" s="443"/>
      <c r="P980" s="443"/>
      <c r="Q980" s="443"/>
      <c r="R980" s="443"/>
      <c r="S980" s="443"/>
      <c r="T980" s="443"/>
      <c r="U980" s="443"/>
      <c r="V980" s="443"/>
      <c r="W980" s="443"/>
      <c r="X980" s="443"/>
      <c r="Y980" s="443"/>
      <c r="Z980" s="443"/>
      <c r="AA980" s="443"/>
      <c r="AB980" s="443"/>
      <c r="AC980" s="444"/>
      <c r="AD980" s="444"/>
      <c r="AE980" s="444"/>
    </row>
    <row r="981" spans="1:32" s="77" customFormat="1" ht="15" customHeight="1">
      <c r="A981" s="246"/>
      <c r="B981" s="442"/>
      <c r="C981" s="443"/>
      <c r="D981" s="443"/>
      <c r="E981" s="443"/>
      <c r="F981" s="443"/>
      <c r="G981" s="443"/>
      <c r="H981" s="443"/>
      <c r="I981" s="443"/>
      <c r="J981" s="443"/>
      <c r="K981" s="443"/>
      <c r="L981" s="443"/>
      <c r="M981" s="443"/>
      <c r="N981" s="443"/>
      <c r="O981" s="443"/>
      <c r="P981" s="443"/>
      <c r="Q981" s="443"/>
      <c r="R981" s="443"/>
      <c r="S981" s="443"/>
      <c r="T981" s="443"/>
      <c r="U981" s="443"/>
      <c r="V981" s="443"/>
      <c r="W981" s="443"/>
      <c r="X981" s="443"/>
      <c r="Y981" s="443"/>
      <c r="Z981" s="443"/>
      <c r="AA981" s="443"/>
      <c r="AB981" s="443"/>
      <c r="AC981" s="444"/>
      <c r="AD981" s="444"/>
      <c r="AE981" s="444"/>
    </row>
    <row r="982" spans="1:32" s="77" customFormat="1" ht="15" customHeight="1">
      <c r="A982" s="246"/>
      <c r="B982" s="441" t="s">
        <v>853</v>
      </c>
      <c r="C982" s="443" t="s">
        <v>854</v>
      </c>
      <c r="D982" s="443"/>
      <c r="E982" s="443"/>
      <c r="F982" s="443"/>
      <c r="G982" s="443"/>
      <c r="H982" s="443"/>
      <c r="I982" s="443"/>
      <c r="J982" s="443"/>
      <c r="K982" s="443"/>
      <c r="L982" s="443"/>
      <c r="M982" s="443"/>
      <c r="N982" s="443"/>
      <c r="O982" s="443"/>
      <c r="P982" s="443"/>
      <c r="Q982" s="443"/>
      <c r="R982" s="443"/>
      <c r="S982" s="443"/>
      <c r="T982" s="443"/>
      <c r="U982" s="443"/>
      <c r="V982" s="443"/>
      <c r="W982" s="443"/>
      <c r="X982" s="443"/>
      <c r="Y982" s="443"/>
      <c r="Z982" s="443"/>
      <c r="AA982" s="443"/>
      <c r="AB982" s="443"/>
      <c r="AC982" s="444"/>
      <c r="AD982" s="444"/>
      <c r="AE982" s="444"/>
    </row>
    <row r="983" spans="1:32" s="77" customFormat="1" ht="15" customHeight="1">
      <c r="A983" s="246"/>
      <c r="B983" s="442"/>
      <c r="C983" s="443"/>
      <c r="D983" s="443"/>
      <c r="E983" s="443"/>
      <c r="F983" s="443"/>
      <c r="G983" s="443"/>
      <c r="H983" s="443"/>
      <c r="I983" s="443"/>
      <c r="J983" s="443"/>
      <c r="K983" s="443"/>
      <c r="L983" s="443"/>
      <c r="M983" s="443"/>
      <c r="N983" s="443"/>
      <c r="O983" s="443"/>
      <c r="P983" s="443"/>
      <c r="Q983" s="443"/>
      <c r="R983" s="443"/>
      <c r="S983" s="443"/>
      <c r="T983" s="443"/>
      <c r="U983" s="443"/>
      <c r="V983" s="443"/>
      <c r="W983" s="443"/>
      <c r="X983" s="443"/>
      <c r="Y983" s="443"/>
      <c r="Z983" s="443"/>
      <c r="AA983" s="443"/>
      <c r="AB983" s="443"/>
      <c r="AC983" s="444"/>
      <c r="AD983" s="444"/>
      <c r="AE983" s="444"/>
    </row>
    <row r="984" spans="1:32" s="77" customFormat="1" ht="22.5" customHeight="1">
      <c r="A984" s="246"/>
      <c r="B984" s="441" t="s">
        <v>855</v>
      </c>
      <c r="C984" s="443" t="s">
        <v>861</v>
      </c>
      <c r="D984" s="443"/>
      <c r="E984" s="443"/>
      <c r="F984" s="443"/>
      <c r="G984" s="443"/>
      <c r="H984" s="443"/>
      <c r="I984" s="443"/>
      <c r="J984" s="443"/>
      <c r="K984" s="443"/>
      <c r="L984" s="443"/>
      <c r="M984" s="443"/>
      <c r="N984" s="443"/>
      <c r="O984" s="443"/>
      <c r="P984" s="443"/>
      <c r="Q984" s="443"/>
      <c r="R984" s="443"/>
      <c r="S984" s="443"/>
      <c r="T984" s="443"/>
      <c r="U984" s="443"/>
      <c r="V984" s="443"/>
      <c r="W984" s="443"/>
      <c r="X984" s="443"/>
      <c r="Y984" s="443"/>
      <c r="Z984" s="443"/>
      <c r="AA984" s="443"/>
      <c r="AB984" s="443"/>
      <c r="AC984" s="444"/>
      <c r="AD984" s="444"/>
      <c r="AE984" s="444"/>
    </row>
    <row r="985" spans="1:32" s="77" customFormat="1" ht="22.5" customHeight="1">
      <c r="A985" s="246"/>
      <c r="B985" s="445"/>
      <c r="C985" s="443"/>
      <c r="D985" s="443"/>
      <c r="E985" s="443"/>
      <c r="F985" s="443"/>
      <c r="G985" s="443"/>
      <c r="H985" s="443"/>
      <c r="I985" s="443"/>
      <c r="J985" s="443"/>
      <c r="K985" s="443"/>
      <c r="L985" s="443"/>
      <c r="M985" s="443"/>
      <c r="N985" s="443"/>
      <c r="O985" s="443"/>
      <c r="P985" s="443"/>
      <c r="Q985" s="443"/>
      <c r="R985" s="443"/>
      <c r="S985" s="443"/>
      <c r="T985" s="443"/>
      <c r="U985" s="443"/>
      <c r="V985" s="443"/>
      <c r="W985" s="443"/>
      <c r="X985" s="443"/>
      <c r="Y985" s="443"/>
      <c r="Z985" s="443"/>
      <c r="AA985" s="443"/>
      <c r="AB985" s="443"/>
      <c r="AC985" s="444"/>
      <c r="AD985" s="444"/>
      <c r="AE985" s="444"/>
    </row>
    <row r="986" spans="1:32" s="77" customFormat="1" ht="12" customHeight="1">
      <c r="A986" s="27"/>
      <c r="B986" s="126"/>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c r="AA986" s="212"/>
      <c r="AB986" s="212"/>
      <c r="AC986" s="126"/>
      <c r="AD986" s="126"/>
      <c r="AE986" s="126"/>
      <c r="AF986" s="60"/>
    </row>
    <row r="987" spans="1:32" s="77" customFormat="1" ht="15.75" customHeight="1">
      <c r="A987" s="27" t="s">
        <v>962</v>
      </c>
      <c r="B987" s="20"/>
      <c r="C987" s="21"/>
      <c r="D987" s="21"/>
      <c r="E987" s="21"/>
      <c r="F987" s="21"/>
      <c r="G987" s="21"/>
      <c r="H987" s="21"/>
      <c r="I987" s="44"/>
      <c r="J987" s="44"/>
      <c r="K987" s="44"/>
      <c r="L987" s="44"/>
      <c r="M987" s="44"/>
      <c r="N987" s="44"/>
      <c r="O987" s="44"/>
      <c r="P987" s="44"/>
      <c r="Q987" s="44"/>
      <c r="R987" s="44"/>
      <c r="S987" s="44"/>
      <c r="T987" s="44"/>
      <c r="U987" s="44"/>
      <c r="V987" s="44"/>
      <c r="W987" s="44"/>
      <c r="X987" s="44"/>
      <c r="Y987" s="44"/>
      <c r="Z987" s="44"/>
      <c r="AA987" s="44"/>
      <c r="AB987" s="44"/>
      <c r="AC987" s="203"/>
      <c r="AD987" s="203"/>
      <c r="AE987" s="203"/>
      <c r="AF987" s="60"/>
    </row>
    <row r="988" spans="1:32" s="77" customFormat="1" ht="18.75" customHeight="1">
      <c r="B988" s="449" t="s">
        <v>184</v>
      </c>
      <c r="C988" s="451" t="s">
        <v>136</v>
      </c>
      <c r="D988" s="452"/>
      <c r="E988" s="452"/>
      <c r="F988" s="452"/>
      <c r="G988" s="452"/>
      <c r="H988" s="452"/>
      <c r="I988" s="452"/>
      <c r="J988" s="452"/>
      <c r="K988" s="452"/>
      <c r="L988" s="452"/>
      <c r="M988" s="452"/>
      <c r="N988" s="452"/>
      <c r="O988" s="452"/>
      <c r="P988" s="452"/>
      <c r="Q988" s="452"/>
      <c r="R988" s="452"/>
      <c r="S988" s="452"/>
      <c r="T988" s="452"/>
      <c r="U988" s="452"/>
      <c r="V988" s="452"/>
      <c r="W988" s="452"/>
      <c r="X988" s="452"/>
      <c r="Y988" s="452"/>
      <c r="Z988" s="452"/>
      <c r="AA988" s="452"/>
      <c r="AB988" s="453"/>
      <c r="AC988" s="463"/>
      <c r="AD988" s="464"/>
      <c r="AE988" s="465"/>
      <c r="AF988" s="60"/>
    </row>
    <row r="989" spans="1:32" s="77" customFormat="1" ht="18.75" customHeight="1">
      <c r="B989" s="500"/>
      <c r="C989" s="454"/>
      <c r="D989" s="455"/>
      <c r="E989" s="455"/>
      <c r="F989" s="455"/>
      <c r="G989" s="455"/>
      <c r="H989" s="455"/>
      <c r="I989" s="455"/>
      <c r="J989" s="455"/>
      <c r="K989" s="455"/>
      <c r="L989" s="455"/>
      <c r="M989" s="455"/>
      <c r="N989" s="455"/>
      <c r="O989" s="455"/>
      <c r="P989" s="455"/>
      <c r="Q989" s="455"/>
      <c r="R989" s="455"/>
      <c r="S989" s="455"/>
      <c r="T989" s="455"/>
      <c r="U989" s="455"/>
      <c r="V989" s="455"/>
      <c r="W989" s="455"/>
      <c r="X989" s="455"/>
      <c r="Y989" s="455"/>
      <c r="Z989" s="455"/>
      <c r="AA989" s="455"/>
      <c r="AB989" s="456"/>
      <c r="AC989" s="495"/>
      <c r="AD989" s="496"/>
      <c r="AE989" s="497"/>
      <c r="AF989" s="60"/>
    </row>
    <row r="990" spans="1:32" s="25" customFormat="1" ht="15" customHeight="1">
      <c r="A990" s="77"/>
      <c r="B990" s="449" t="s">
        <v>185</v>
      </c>
      <c r="C990" s="451" t="s">
        <v>135</v>
      </c>
      <c r="D990" s="452"/>
      <c r="E990" s="452"/>
      <c r="F990" s="452"/>
      <c r="G990" s="452"/>
      <c r="H990" s="452"/>
      <c r="I990" s="452"/>
      <c r="J990" s="452"/>
      <c r="K990" s="452"/>
      <c r="L990" s="452"/>
      <c r="M990" s="452"/>
      <c r="N990" s="452"/>
      <c r="O990" s="452"/>
      <c r="P990" s="452"/>
      <c r="Q990" s="452"/>
      <c r="R990" s="452"/>
      <c r="S990" s="452"/>
      <c r="T990" s="452"/>
      <c r="U990" s="452"/>
      <c r="V990" s="452"/>
      <c r="W990" s="452"/>
      <c r="X990" s="452"/>
      <c r="Y990" s="452"/>
      <c r="Z990" s="452"/>
      <c r="AA990" s="452"/>
      <c r="AB990" s="453"/>
      <c r="AC990" s="532"/>
      <c r="AD990" s="533"/>
      <c r="AE990" s="534"/>
      <c r="AF990" s="61"/>
    </row>
    <row r="991" spans="1:32" s="25" customFormat="1" ht="15" customHeight="1">
      <c r="A991" s="77"/>
      <c r="B991" s="450"/>
      <c r="C991" s="454"/>
      <c r="D991" s="455"/>
      <c r="E991" s="455"/>
      <c r="F991" s="455"/>
      <c r="G991" s="455"/>
      <c r="H991" s="455"/>
      <c r="I991" s="455"/>
      <c r="J991" s="455"/>
      <c r="K991" s="455"/>
      <c r="L991" s="455"/>
      <c r="M991" s="455"/>
      <c r="N991" s="455"/>
      <c r="O991" s="455"/>
      <c r="P991" s="455"/>
      <c r="Q991" s="455"/>
      <c r="R991" s="455"/>
      <c r="S991" s="455"/>
      <c r="T991" s="455"/>
      <c r="U991" s="455"/>
      <c r="V991" s="455"/>
      <c r="W991" s="455"/>
      <c r="X991" s="455"/>
      <c r="Y991" s="455"/>
      <c r="Z991" s="455"/>
      <c r="AA991" s="455"/>
      <c r="AB991" s="456"/>
      <c r="AC991" s="495"/>
      <c r="AD991" s="496"/>
      <c r="AE991" s="497"/>
      <c r="AF991" s="61"/>
    </row>
    <row r="992" spans="1:32" s="77" customFormat="1" ht="14.25" customHeight="1">
      <c r="A992" s="23"/>
      <c r="B992" s="7"/>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203"/>
      <c r="AD992" s="203"/>
      <c r="AE992" s="203"/>
      <c r="AF992" s="60"/>
    </row>
    <row r="993" spans="1:32" s="77" customFormat="1" ht="22.5" customHeight="1">
      <c r="A993" s="23"/>
      <c r="B993" s="7"/>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203"/>
      <c r="AD993" s="203"/>
      <c r="AE993" s="203"/>
      <c r="AF993" s="60"/>
    </row>
    <row r="994" spans="1:32" s="25" customFormat="1" ht="12.95" customHeight="1">
      <c r="A994" s="23"/>
      <c r="B994" s="7"/>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203"/>
      <c r="AD994" s="203"/>
      <c r="AE994" s="203"/>
      <c r="AF994" s="61"/>
    </row>
    <row r="995" spans="1:32" s="25" customFormat="1" ht="18" customHeight="1">
      <c r="A995" s="23"/>
      <c r="B995" s="7"/>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203"/>
      <c r="AD995" s="203"/>
      <c r="AE995" s="203"/>
      <c r="AF995" s="61"/>
    </row>
    <row r="996" spans="1:32" s="77" customFormat="1" ht="22.5" customHeight="1">
      <c r="A996" s="23"/>
      <c r="B996" s="7"/>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203"/>
      <c r="AD996" s="203"/>
      <c r="AE996" s="203"/>
      <c r="AF996" s="60"/>
    </row>
    <row r="997" spans="1:32" s="77" customFormat="1" ht="22.5" customHeight="1">
      <c r="A997" s="19"/>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36"/>
      <c r="AD997" s="36"/>
      <c r="AE997" s="36"/>
      <c r="AF997" s="60"/>
    </row>
    <row r="998" spans="1:32" s="77" customFormat="1" ht="33.75" customHeight="1">
      <c r="A998" s="39" t="s">
        <v>896</v>
      </c>
      <c r="B998" s="39"/>
      <c r="C998" s="39"/>
      <c r="D998" s="39"/>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row>
    <row r="999" spans="1:32" s="77" customFormat="1" ht="19.5" customHeight="1">
      <c r="A999" s="19" t="s">
        <v>166</v>
      </c>
      <c r="B999" s="20"/>
      <c r="C999" s="21"/>
      <c r="D999" s="21"/>
      <c r="E999" s="21"/>
      <c r="F999" s="21"/>
      <c r="G999" s="21"/>
      <c r="H999" s="21"/>
      <c r="I999" s="21"/>
      <c r="J999" s="22"/>
      <c r="K999" s="22"/>
      <c r="L999" s="22"/>
      <c r="M999" s="22"/>
      <c r="N999" s="22"/>
      <c r="O999" s="22"/>
      <c r="P999" s="22"/>
      <c r="Q999" s="22"/>
      <c r="R999" s="22"/>
      <c r="S999" s="22"/>
      <c r="T999" s="22"/>
      <c r="U999" s="22"/>
      <c r="V999" s="22"/>
      <c r="W999" s="22"/>
      <c r="X999" s="22"/>
      <c r="Y999" s="22"/>
      <c r="Z999" s="22"/>
      <c r="AA999" s="22"/>
      <c r="AB999" s="22"/>
      <c r="AC999" s="36"/>
      <c r="AD999" s="36"/>
      <c r="AE999" s="36"/>
    </row>
    <row r="1000" spans="1:32" s="25" customFormat="1" ht="30" customHeight="1">
      <c r="A1000" s="77"/>
      <c r="B1000" s="449" t="s">
        <v>184</v>
      </c>
      <c r="C1000" s="451" t="s">
        <v>281</v>
      </c>
      <c r="D1000" s="452"/>
      <c r="E1000" s="452"/>
      <c r="F1000" s="452"/>
      <c r="G1000" s="452"/>
      <c r="H1000" s="452"/>
      <c r="I1000" s="452"/>
      <c r="J1000" s="452"/>
      <c r="K1000" s="452"/>
      <c r="L1000" s="452"/>
      <c r="M1000" s="452"/>
      <c r="N1000" s="452"/>
      <c r="O1000" s="452"/>
      <c r="P1000" s="452"/>
      <c r="Q1000" s="452"/>
      <c r="R1000" s="452"/>
      <c r="S1000" s="452"/>
      <c r="T1000" s="452"/>
      <c r="U1000" s="452"/>
      <c r="V1000" s="452"/>
      <c r="W1000" s="452"/>
      <c r="X1000" s="452"/>
      <c r="Y1000" s="452"/>
      <c r="Z1000" s="452"/>
      <c r="AA1000" s="452"/>
      <c r="AB1000" s="453"/>
      <c r="AC1000" s="463"/>
      <c r="AD1000" s="464"/>
      <c r="AE1000" s="465"/>
      <c r="AF1000" s="61"/>
    </row>
    <row r="1001" spans="1:32" s="25" customFormat="1" ht="30" customHeight="1">
      <c r="A1001" s="77"/>
      <c r="B1001" s="450"/>
      <c r="C1001" s="454"/>
      <c r="D1001" s="455"/>
      <c r="E1001" s="455"/>
      <c r="F1001" s="455"/>
      <c r="G1001" s="455"/>
      <c r="H1001" s="455"/>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6"/>
      <c r="AC1001" s="495"/>
      <c r="AD1001" s="496"/>
      <c r="AE1001" s="497"/>
      <c r="AF1001" s="61"/>
    </row>
    <row r="1002" spans="1:32" s="25" customFormat="1" ht="22.5" customHeight="1">
      <c r="A1002" s="77"/>
      <c r="B1002" s="449" t="s">
        <v>185</v>
      </c>
      <c r="C1002" s="451" t="s">
        <v>283</v>
      </c>
      <c r="D1002" s="452"/>
      <c r="E1002" s="452"/>
      <c r="F1002" s="452"/>
      <c r="G1002" s="452"/>
      <c r="H1002" s="452"/>
      <c r="I1002" s="452"/>
      <c r="J1002" s="452"/>
      <c r="K1002" s="452"/>
      <c r="L1002" s="452"/>
      <c r="M1002" s="452"/>
      <c r="N1002" s="452"/>
      <c r="O1002" s="452"/>
      <c r="P1002" s="452"/>
      <c r="Q1002" s="452"/>
      <c r="R1002" s="452"/>
      <c r="S1002" s="452"/>
      <c r="T1002" s="452"/>
      <c r="U1002" s="452"/>
      <c r="V1002" s="452"/>
      <c r="W1002" s="452"/>
      <c r="X1002" s="452"/>
      <c r="Y1002" s="452"/>
      <c r="Z1002" s="452"/>
      <c r="AA1002" s="452"/>
      <c r="AB1002" s="453"/>
      <c r="AC1002" s="463"/>
      <c r="AD1002" s="464"/>
      <c r="AE1002" s="465"/>
      <c r="AF1002" s="61"/>
    </row>
    <row r="1003" spans="1:32" s="25" customFormat="1" ht="22.5" customHeight="1">
      <c r="A1003" s="77"/>
      <c r="B1003" s="450"/>
      <c r="C1003" s="454"/>
      <c r="D1003" s="455"/>
      <c r="E1003" s="455"/>
      <c r="F1003" s="455"/>
      <c r="G1003" s="455"/>
      <c r="H1003" s="455"/>
      <c r="I1003" s="455"/>
      <c r="J1003" s="455"/>
      <c r="K1003" s="455"/>
      <c r="L1003" s="455"/>
      <c r="M1003" s="455"/>
      <c r="N1003" s="455"/>
      <c r="O1003" s="455"/>
      <c r="P1003" s="455"/>
      <c r="Q1003" s="455"/>
      <c r="R1003" s="455"/>
      <c r="S1003" s="455"/>
      <c r="T1003" s="455"/>
      <c r="U1003" s="455"/>
      <c r="V1003" s="455"/>
      <c r="W1003" s="455"/>
      <c r="X1003" s="455"/>
      <c r="Y1003" s="455"/>
      <c r="Z1003" s="455"/>
      <c r="AA1003" s="455"/>
      <c r="AB1003" s="456"/>
      <c r="AC1003" s="495"/>
      <c r="AD1003" s="496"/>
      <c r="AE1003" s="497"/>
      <c r="AF1003" s="46"/>
    </row>
    <row r="1004" spans="1:32" s="25" customFormat="1" ht="30" customHeight="1">
      <c r="A1004" s="77"/>
      <c r="B1004" s="449" t="s">
        <v>186</v>
      </c>
      <c r="C1004" s="451" t="s">
        <v>282</v>
      </c>
      <c r="D1004" s="452"/>
      <c r="E1004" s="452"/>
      <c r="F1004" s="452"/>
      <c r="G1004" s="452"/>
      <c r="H1004" s="452"/>
      <c r="I1004" s="452"/>
      <c r="J1004" s="452"/>
      <c r="K1004" s="452"/>
      <c r="L1004" s="452"/>
      <c r="M1004" s="452"/>
      <c r="N1004" s="452"/>
      <c r="O1004" s="452"/>
      <c r="P1004" s="452"/>
      <c r="Q1004" s="452"/>
      <c r="R1004" s="452"/>
      <c r="S1004" s="452"/>
      <c r="T1004" s="452"/>
      <c r="U1004" s="452"/>
      <c r="V1004" s="452"/>
      <c r="W1004" s="452"/>
      <c r="X1004" s="452"/>
      <c r="Y1004" s="452"/>
      <c r="Z1004" s="452"/>
      <c r="AA1004" s="452"/>
      <c r="AB1004" s="453"/>
      <c r="AC1004" s="552"/>
      <c r="AD1004" s="552"/>
      <c r="AE1004" s="552"/>
      <c r="AF1004" s="46"/>
    </row>
    <row r="1005" spans="1:32" s="25" customFormat="1" ht="30" customHeight="1">
      <c r="A1005" s="77"/>
      <c r="B1005" s="450"/>
      <c r="C1005" s="454"/>
      <c r="D1005" s="455"/>
      <c r="E1005" s="455"/>
      <c r="F1005" s="455"/>
      <c r="G1005" s="455"/>
      <c r="H1005" s="455"/>
      <c r="I1005" s="455"/>
      <c r="J1005" s="455"/>
      <c r="K1005" s="455"/>
      <c r="L1005" s="455"/>
      <c r="M1005" s="455"/>
      <c r="N1005" s="455"/>
      <c r="O1005" s="455"/>
      <c r="P1005" s="455"/>
      <c r="Q1005" s="455"/>
      <c r="R1005" s="455"/>
      <c r="S1005" s="455"/>
      <c r="T1005" s="455"/>
      <c r="U1005" s="455"/>
      <c r="V1005" s="455"/>
      <c r="W1005" s="455"/>
      <c r="X1005" s="455"/>
      <c r="Y1005" s="455"/>
      <c r="Z1005" s="455"/>
      <c r="AA1005" s="455"/>
      <c r="AB1005" s="456"/>
      <c r="AC1005" s="552"/>
      <c r="AD1005" s="552"/>
      <c r="AE1005" s="552"/>
      <c r="AF1005" s="61"/>
    </row>
    <row r="1006" spans="1:32" s="25" customFormat="1" ht="12.9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36"/>
      <c r="AD1006" s="36"/>
      <c r="AE1006" s="36"/>
      <c r="AF1006" s="61"/>
    </row>
    <row r="1007" spans="1:32" s="25" customFormat="1" ht="19.5" customHeight="1">
      <c r="A1007" s="19" t="s">
        <v>167</v>
      </c>
      <c r="B1007" s="20"/>
      <c r="C1007" s="21"/>
      <c r="D1007" s="21"/>
      <c r="E1007" s="21"/>
      <c r="F1007" s="21"/>
      <c r="G1007" s="21"/>
      <c r="H1007" s="21"/>
      <c r="I1007" s="21"/>
      <c r="J1007" s="22"/>
      <c r="K1007" s="22"/>
      <c r="L1007" s="22"/>
      <c r="M1007" s="22"/>
      <c r="N1007" s="22"/>
      <c r="O1007" s="22"/>
      <c r="P1007" s="22"/>
      <c r="Q1007" s="22"/>
      <c r="R1007" s="22"/>
      <c r="S1007" s="22"/>
      <c r="T1007" s="22"/>
      <c r="U1007" s="22"/>
      <c r="V1007" s="22"/>
      <c r="W1007" s="22"/>
      <c r="X1007" s="22"/>
      <c r="Y1007" s="22"/>
      <c r="Z1007" s="22"/>
      <c r="AA1007" s="22"/>
      <c r="AB1007" s="22"/>
      <c r="AC1007" s="36"/>
      <c r="AD1007" s="36"/>
      <c r="AE1007" s="36"/>
      <c r="AF1007" s="61"/>
    </row>
    <row r="1008" spans="1:32" s="25" customFormat="1" ht="22.5" customHeight="1">
      <c r="A1008" s="77"/>
      <c r="B1008" s="449" t="s">
        <v>184</v>
      </c>
      <c r="C1008" s="451" t="s">
        <v>132</v>
      </c>
      <c r="D1008" s="452"/>
      <c r="E1008" s="452"/>
      <c r="F1008" s="452"/>
      <c r="G1008" s="452"/>
      <c r="H1008" s="452"/>
      <c r="I1008" s="452"/>
      <c r="J1008" s="452"/>
      <c r="K1008" s="452"/>
      <c r="L1008" s="452"/>
      <c r="M1008" s="452"/>
      <c r="N1008" s="452"/>
      <c r="O1008" s="452"/>
      <c r="P1008" s="452"/>
      <c r="Q1008" s="452"/>
      <c r="R1008" s="452"/>
      <c r="S1008" s="452"/>
      <c r="T1008" s="452"/>
      <c r="U1008" s="452"/>
      <c r="V1008" s="452"/>
      <c r="W1008" s="452"/>
      <c r="X1008" s="452"/>
      <c r="Y1008" s="452"/>
      <c r="Z1008" s="452"/>
      <c r="AA1008" s="452"/>
      <c r="AB1008" s="453"/>
      <c r="AC1008" s="463"/>
      <c r="AD1008" s="464"/>
      <c r="AE1008" s="465"/>
      <c r="AF1008" s="61"/>
    </row>
    <row r="1009" spans="1:32" s="25" customFormat="1" ht="22.5" customHeight="1">
      <c r="A1009" s="77"/>
      <c r="B1009" s="450"/>
      <c r="C1009" s="454"/>
      <c r="D1009" s="455"/>
      <c r="E1009" s="455"/>
      <c r="F1009" s="455"/>
      <c r="G1009" s="455"/>
      <c r="H1009" s="455"/>
      <c r="I1009" s="455"/>
      <c r="J1009" s="455"/>
      <c r="K1009" s="455"/>
      <c r="L1009" s="455"/>
      <c r="M1009" s="455"/>
      <c r="N1009" s="455"/>
      <c r="O1009" s="455"/>
      <c r="P1009" s="455"/>
      <c r="Q1009" s="455"/>
      <c r="R1009" s="455"/>
      <c r="S1009" s="455"/>
      <c r="T1009" s="455"/>
      <c r="U1009" s="455"/>
      <c r="V1009" s="455"/>
      <c r="W1009" s="455"/>
      <c r="X1009" s="455"/>
      <c r="Y1009" s="455"/>
      <c r="Z1009" s="455"/>
      <c r="AA1009" s="455"/>
      <c r="AB1009" s="456"/>
      <c r="AC1009" s="495"/>
      <c r="AD1009" s="496"/>
      <c r="AE1009" s="497"/>
      <c r="AF1009" s="61"/>
    </row>
    <row r="1010" spans="1:32" s="25" customFormat="1" ht="13.5">
      <c r="A1010" s="77"/>
      <c r="B1010" s="76"/>
      <c r="C1010" s="157"/>
      <c r="D1010" s="157"/>
      <c r="E1010" s="157"/>
      <c r="F1010" s="157"/>
      <c r="G1010" s="157"/>
      <c r="H1010" s="157"/>
      <c r="I1010" s="157"/>
      <c r="J1010" s="157"/>
      <c r="K1010" s="157"/>
      <c r="L1010" s="157"/>
      <c r="M1010" s="157"/>
      <c r="N1010" s="157"/>
      <c r="O1010" s="157"/>
      <c r="P1010" s="157"/>
      <c r="Q1010" s="157"/>
      <c r="R1010" s="157"/>
      <c r="S1010" s="157"/>
      <c r="T1010" s="157"/>
      <c r="U1010" s="157"/>
      <c r="V1010" s="157"/>
      <c r="W1010" s="157"/>
      <c r="X1010" s="157"/>
      <c r="Y1010" s="157"/>
      <c r="Z1010" s="157"/>
      <c r="AA1010" s="157"/>
      <c r="AB1010" s="157"/>
      <c r="AC1010" s="76"/>
      <c r="AD1010" s="76"/>
      <c r="AE1010" s="76"/>
      <c r="AF1010" s="61"/>
    </row>
    <row r="1011" spans="1:32" s="24" customFormat="1" ht="23.25" customHeight="1">
      <c r="A1011" s="27" t="s">
        <v>847</v>
      </c>
      <c r="B1011" s="41"/>
      <c r="C1011" s="7"/>
      <c r="D1011" s="7"/>
      <c r="E1011" s="7"/>
      <c r="F1011" s="7"/>
      <c r="G1011" s="7"/>
      <c r="H1011" s="7"/>
      <c r="I1011" s="7"/>
      <c r="J1011" s="10"/>
      <c r="K1011" s="10"/>
      <c r="L1011" s="10"/>
      <c r="M1011" s="10"/>
      <c r="N1011" s="10"/>
      <c r="O1011" s="10"/>
      <c r="P1011" s="10"/>
      <c r="Q1011" s="10"/>
      <c r="R1011" s="10"/>
      <c r="S1011" s="10"/>
      <c r="T1011" s="10"/>
      <c r="U1011" s="10"/>
      <c r="V1011" s="10"/>
      <c r="W1011" s="10"/>
      <c r="X1011" s="10"/>
      <c r="Y1011" s="10"/>
      <c r="Z1011" s="10"/>
      <c r="AA1011" s="10"/>
      <c r="AB1011" s="10"/>
      <c r="AC1011" s="42"/>
      <c r="AD1011" s="42"/>
      <c r="AE1011" s="42"/>
      <c r="AF1011" s="60"/>
    </row>
    <row r="1012" spans="1:32" s="77" customFormat="1" ht="38.25" customHeight="1">
      <c r="B1012" s="449" t="s">
        <v>184</v>
      </c>
      <c r="C1012" s="451" t="s">
        <v>839</v>
      </c>
      <c r="D1012" s="452"/>
      <c r="E1012" s="452"/>
      <c r="F1012" s="452"/>
      <c r="G1012" s="452"/>
      <c r="H1012" s="452"/>
      <c r="I1012" s="452"/>
      <c r="J1012" s="452"/>
      <c r="K1012" s="452"/>
      <c r="L1012" s="452"/>
      <c r="M1012" s="452"/>
      <c r="N1012" s="452"/>
      <c r="O1012" s="452"/>
      <c r="P1012" s="452"/>
      <c r="Q1012" s="452"/>
      <c r="R1012" s="452"/>
      <c r="S1012" s="452"/>
      <c r="T1012" s="452"/>
      <c r="U1012" s="452"/>
      <c r="V1012" s="452"/>
      <c r="W1012" s="452"/>
      <c r="X1012" s="452"/>
      <c r="Y1012" s="452"/>
      <c r="Z1012" s="452"/>
      <c r="AA1012" s="452"/>
      <c r="AB1012" s="453"/>
      <c r="AC1012" s="463"/>
      <c r="AD1012" s="464"/>
      <c r="AE1012" s="465"/>
      <c r="AF1012" s="60"/>
    </row>
    <row r="1013" spans="1:32" s="77" customFormat="1" ht="38.25" customHeight="1">
      <c r="B1013" s="450"/>
      <c r="C1013" s="454"/>
      <c r="D1013" s="455"/>
      <c r="E1013" s="455"/>
      <c r="F1013" s="455"/>
      <c r="G1013" s="455"/>
      <c r="H1013" s="455"/>
      <c r="I1013" s="455"/>
      <c r="J1013" s="455"/>
      <c r="K1013" s="455"/>
      <c r="L1013" s="455"/>
      <c r="M1013" s="455"/>
      <c r="N1013" s="455"/>
      <c r="O1013" s="455"/>
      <c r="P1013" s="455"/>
      <c r="Q1013" s="455"/>
      <c r="R1013" s="455"/>
      <c r="S1013" s="455"/>
      <c r="T1013" s="455"/>
      <c r="U1013" s="455"/>
      <c r="V1013" s="455"/>
      <c r="W1013" s="455"/>
      <c r="X1013" s="455"/>
      <c r="Y1013" s="455"/>
      <c r="Z1013" s="455"/>
      <c r="AA1013" s="455"/>
      <c r="AB1013" s="456"/>
      <c r="AC1013" s="495"/>
      <c r="AD1013" s="496"/>
      <c r="AE1013" s="497"/>
      <c r="AF1013" s="60"/>
    </row>
    <row r="1014" spans="1:32" s="24" customFormat="1" ht="12.75" customHeight="1">
      <c r="A1014" s="27"/>
      <c r="AC1014" s="42"/>
      <c r="AD1014" s="42"/>
      <c r="AE1014" s="42"/>
      <c r="AF1014" s="60"/>
    </row>
    <row r="1015" spans="1:32" s="24" customFormat="1" ht="24">
      <c r="A1015" s="226" t="s">
        <v>846</v>
      </c>
      <c r="B1015" s="187"/>
      <c r="C1015" s="187"/>
      <c r="D1015" s="187"/>
      <c r="E1015" s="187"/>
      <c r="F1015" s="187"/>
      <c r="G1015" s="187"/>
      <c r="H1015" s="187"/>
      <c r="I1015" s="187"/>
      <c r="J1015" s="187"/>
      <c r="K1015" s="187"/>
      <c r="L1015" s="187"/>
      <c r="M1015" s="187"/>
      <c r="N1015" s="187"/>
      <c r="O1015" s="187"/>
      <c r="P1015" s="187"/>
      <c r="Q1015" s="187"/>
      <c r="R1015" s="187"/>
      <c r="S1015" s="187"/>
      <c r="T1015" s="187"/>
      <c r="U1015" s="187"/>
      <c r="V1015" s="187"/>
      <c r="W1015" s="187"/>
      <c r="X1015" s="187"/>
      <c r="Y1015" s="187"/>
      <c r="Z1015" s="187"/>
      <c r="AA1015" s="187"/>
      <c r="AB1015" s="187"/>
      <c r="AC1015" s="188"/>
      <c r="AD1015" s="188"/>
      <c r="AE1015" s="188"/>
      <c r="AF1015" s="60"/>
    </row>
    <row r="1016" spans="1:32" s="23" customFormat="1" ht="36" customHeight="1">
      <c r="A1016" s="250"/>
      <c r="B1016" s="251" t="s">
        <v>184</v>
      </c>
      <c r="C1016" s="480" t="s">
        <v>840</v>
      </c>
      <c r="D1016" s="481"/>
      <c r="E1016" s="481"/>
      <c r="F1016" s="481"/>
      <c r="G1016" s="481"/>
      <c r="H1016" s="481"/>
      <c r="I1016" s="481"/>
      <c r="J1016" s="481"/>
      <c r="K1016" s="481"/>
      <c r="L1016" s="481"/>
      <c r="M1016" s="481"/>
      <c r="N1016" s="481"/>
      <c r="O1016" s="481"/>
      <c r="P1016" s="481"/>
      <c r="Q1016" s="481"/>
      <c r="R1016" s="481"/>
      <c r="S1016" s="481"/>
      <c r="T1016" s="481"/>
      <c r="U1016" s="481"/>
      <c r="V1016" s="481"/>
      <c r="W1016" s="481"/>
      <c r="X1016" s="481"/>
      <c r="Y1016" s="481"/>
      <c r="Z1016" s="481"/>
      <c r="AA1016" s="481"/>
      <c r="AB1016" s="482"/>
      <c r="AC1016" s="483"/>
      <c r="AD1016" s="483"/>
      <c r="AE1016" s="483"/>
    </row>
    <row r="1017" spans="1:32" s="23" customFormat="1" ht="27.75" customHeight="1">
      <c r="A1017" s="250"/>
      <c r="B1017" s="252" t="s">
        <v>295</v>
      </c>
      <c r="C1017" s="480" t="s">
        <v>841</v>
      </c>
      <c r="D1017" s="481"/>
      <c r="E1017" s="481"/>
      <c r="F1017" s="481"/>
      <c r="G1017" s="481"/>
      <c r="H1017" s="481"/>
      <c r="I1017" s="481"/>
      <c r="J1017" s="481"/>
      <c r="K1017" s="481"/>
      <c r="L1017" s="481"/>
      <c r="M1017" s="481"/>
      <c r="N1017" s="481"/>
      <c r="O1017" s="481"/>
      <c r="P1017" s="481"/>
      <c r="Q1017" s="481"/>
      <c r="R1017" s="481"/>
      <c r="S1017" s="481"/>
      <c r="T1017" s="481"/>
      <c r="U1017" s="481"/>
      <c r="V1017" s="481"/>
      <c r="W1017" s="481"/>
      <c r="X1017" s="481"/>
      <c r="Y1017" s="481"/>
      <c r="Z1017" s="481"/>
      <c r="AA1017" s="481"/>
      <c r="AB1017" s="482"/>
      <c r="AC1017" s="483"/>
      <c r="AD1017" s="483"/>
      <c r="AE1017" s="483"/>
    </row>
    <row r="1018" spans="1:32" s="23" customFormat="1" ht="22.5" customHeight="1">
      <c r="A1018" s="250"/>
      <c r="B1018" s="252" t="s">
        <v>296</v>
      </c>
      <c r="C1018" s="480" t="s">
        <v>842</v>
      </c>
      <c r="D1018" s="481"/>
      <c r="E1018" s="481"/>
      <c r="F1018" s="481"/>
      <c r="G1018" s="481"/>
      <c r="H1018" s="481"/>
      <c r="I1018" s="481"/>
      <c r="J1018" s="481"/>
      <c r="K1018" s="481"/>
      <c r="L1018" s="481"/>
      <c r="M1018" s="481"/>
      <c r="N1018" s="481"/>
      <c r="O1018" s="481"/>
      <c r="P1018" s="481"/>
      <c r="Q1018" s="481"/>
      <c r="R1018" s="481"/>
      <c r="S1018" s="481"/>
      <c r="T1018" s="481"/>
      <c r="U1018" s="481"/>
      <c r="V1018" s="481"/>
      <c r="W1018" s="481"/>
      <c r="X1018" s="481"/>
      <c r="Y1018" s="481"/>
      <c r="Z1018" s="481"/>
      <c r="AA1018" s="481"/>
      <c r="AB1018" s="482"/>
      <c r="AC1018" s="483"/>
      <c r="AD1018" s="483"/>
      <c r="AE1018" s="483"/>
    </row>
    <row r="1019" spans="1:32" s="23" customFormat="1" ht="24.75" customHeight="1">
      <c r="A1019" s="250"/>
      <c r="B1019" s="252" t="s">
        <v>297</v>
      </c>
      <c r="C1019" s="480" t="s">
        <v>843</v>
      </c>
      <c r="D1019" s="481"/>
      <c r="E1019" s="481"/>
      <c r="F1019" s="481"/>
      <c r="G1019" s="481"/>
      <c r="H1019" s="481"/>
      <c r="I1019" s="481"/>
      <c r="J1019" s="481"/>
      <c r="K1019" s="481"/>
      <c r="L1019" s="481"/>
      <c r="M1019" s="481"/>
      <c r="N1019" s="481"/>
      <c r="O1019" s="481"/>
      <c r="P1019" s="481"/>
      <c r="Q1019" s="481"/>
      <c r="R1019" s="481"/>
      <c r="S1019" s="481"/>
      <c r="T1019" s="481"/>
      <c r="U1019" s="481"/>
      <c r="V1019" s="481"/>
      <c r="W1019" s="481"/>
      <c r="X1019" s="481"/>
      <c r="Y1019" s="481"/>
      <c r="Z1019" s="481"/>
      <c r="AA1019" s="481"/>
      <c r="AB1019" s="482"/>
      <c r="AC1019" s="483"/>
      <c r="AD1019" s="483"/>
      <c r="AE1019" s="483"/>
    </row>
    <row r="1020" spans="1:32" s="24" customFormat="1" ht="12.75" customHeight="1">
      <c r="A1020" s="27"/>
      <c r="AC1020" s="42"/>
      <c r="AD1020" s="42"/>
      <c r="AE1020" s="42"/>
      <c r="AF1020" s="60"/>
    </row>
    <row r="1021" spans="1:32" s="184" customFormat="1" ht="24">
      <c r="A1021" s="226" t="s">
        <v>868</v>
      </c>
      <c r="B1021" s="187"/>
      <c r="C1021" s="187"/>
      <c r="D1021" s="187"/>
      <c r="E1021" s="187"/>
      <c r="F1021" s="187"/>
      <c r="G1021" s="187"/>
      <c r="H1021" s="187"/>
      <c r="I1021" s="187"/>
      <c r="J1021" s="187"/>
      <c r="K1021" s="187"/>
      <c r="L1021" s="187"/>
      <c r="M1021" s="187"/>
      <c r="N1021" s="187"/>
      <c r="O1021" s="187"/>
      <c r="P1021" s="187"/>
      <c r="Q1021" s="187"/>
      <c r="R1021" s="187"/>
      <c r="S1021" s="187"/>
      <c r="T1021" s="187"/>
      <c r="U1021" s="187"/>
      <c r="V1021" s="187"/>
      <c r="W1021" s="187"/>
      <c r="X1021" s="187"/>
      <c r="Y1021" s="187"/>
      <c r="Z1021" s="187"/>
      <c r="AA1021" s="187"/>
      <c r="AB1021" s="187"/>
      <c r="AC1021" s="188"/>
      <c r="AD1021" s="188"/>
      <c r="AE1021" s="188"/>
      <c r="AF1021" s="189"/>
    </row>
    <row r="1022" spans="1:32" s="184" customFormat="1" ht="37.5" customHeight="1">
      <c r="A1022" s="250"/>
      <c r="B1022" s="251" t="s">
        <v>184</v>
      </c>
      <c r="C1022" s="480" t="s">
        <v>844</v>
      </c>
      <c r="D1022" s="481"/>
      <c r="E1022" s="481"/>
      <c r="F1022" s="481"/>
      <c r="G1022" s="481"/>
      <c r="H1022" s="481"/>
      <c r="I1022" s="481"/>
      <c r="J1022" s="481"/>
      <c r="K1022" s="481"/>
      <c r="L1022" s="481"/>
      <c r="M1022" s="481"/>
      <c r="N1022" s="481"/>
      <c r="O1022" s="481"/>
      <c r="P1022" s="481"/>
      <c r="Q1022" s="481"/>
      <c r="R1022" s="481"/>
      <c r="S1022" s="481"/>
      <c r="T1022" s="481"/>
      <c r="U1022" s="481"/>
      <c r="V1022" s="481"/>
      <c r="W1022" s="481"/>
      <c r="X1022" s="481"/>
      <c r="Y1022" s="481"/>
      <c r="Z1022" s="481"/>
      <c r="AA1022" s="481"/>
      <c r="AB1022" s="482"/>
      <c r="AC1022" s="483"/>
      <c r="AD1022" s="483"/>
      <c r="AE1022" s="483"/>
    </row>
    <row r="1023" spans="1:32" s="184" customFormat="1" ht="30" customHeight="1">
      <c r="A1023" s="250"/>
      <c r="B1023" s="252" t="s">
        <v>295</v>
      </c>
      <c r="C1023" s="480" t="s">
        <v>845</v>
      </c>
      <c r="D1023" s="481"/>
      <c r="E1023" s="481"/>
      <c r="F1023" s="481"/>
      <c r="G1023" s="481"/>
      <c r="H1023" s="481"/>
      <c r="I1023" s="481"/>
      <c r="J1023" s="481"/>
      <c r="K1023" s="481"/>
      <c r="L1023" s="481"/>
      <c r="M1023" s="481"/>
      <c r="N1023" s="481"/>
      <c r="O1023" s="481"/>
      <c r="P1023" s="481"/>
      <c r="Q1023" s="481"/>
      <c r="R1023" s="481"/>
      <c r="S1023" s="481"/>
      <c r="T1023" s="481"/>
      <c r="U1023" s="481"/>
      <c r="V1023" s="481"/>
      <c r="W1023" s="481"/>
      <c r="X1023" s="481"/>
      <c r="Y1023" s="481"/>
      <c r="Z1023" s="481"/>
      <c r="AA1023" s="481"/>
      <c r="AB1023" s="482"/>
      <c r="AC1023" s="483"/>
      <c r="AD1023" s="483"/>
      <c r="AE1023" s="483"/>
    </row>
    <row r="1024" spans="1:32" s="11" customFormat="1" ht="10.5" customHeight="1">
      <c r="A1024" s="19"/>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c r="Z1024" s="25"/>
      <c r="AA1024" s="25"/>
      <c r="AB1024" s="25"/>
      <c r="AC1024" s="36"/>
      <c r="AD1024" s="36"/>
      <c r="AE1024" s="36"/>
    </row>
    <row r="1025" spans="1:59" s="11" customFormat="1" ht="18.75" customHeight="1">
      <c r="A1025" s="19" t="s">
        <v>897</v>
      </c>
      <c r="B1025" s="20"/>
      <c r="C1025" s="21"/>
      <c r="D1025" s="21"/>
      <c r="E1025" s="21"/>
      <c r="F1025" s="21"/>
      <c r="G1025" s="21"/>
      <c r="H1025" s="21"/>
      <c r="I1025" s="21"/>
      <c r="J1025" s="22"/>
      <c r="K1025" s="22"/>
      <c r="L1025" s="22"/>
      <c r="M1025" s="22"/>
      <c r="N1025" s="22"/>
      <c r="O1025" s="22"/>
      <c r="P1025" s="22"/>
      <c r="Q1025" s="22"/>
      <c r="R1025" s="22"/>
      <c r="S1025" s="22"/>
      <c r="T1025" s="22"/>
      <c r="U1025" s="22"/>
      <c r="V1025" s="22"/>
      <c r="W1025" s="22"/>
      <c r="X1025" s="22"/>
      <c r="Y1025" s="22"/>
      <c r="Z1025" s="22"/>
      <c r="AA1025" s="22"/>
      <c r="AB1025" s="22"/>
      <c r="AC1025" s="36"/>
      <c r="AD1025" s="36"/>
      <c r="AE1025" s="36"/>
    </row>
    <row r="1026" spans="1:59" s="11" customFormat="1" ht="18" customHeight="1">
      <c r="A1026" s="77"/>
      <c r="B1026" s="449" t="s">
        <v>184</v>
      </c>
      <c r="C1026" s="451" t="s">
        <v>926</v>
      </c>
      <c r="D1026" s="452"/>
      <c r="E1026" s="452"/>
      <c r="F1026" s="452"/>
      <c r="G1026" s="452"/>
      <c r="H1026" s="452"/>
      <c r="I1026" s="452"/>
      <c r="J1026" s="452"/>
      <c r="K1026" s="452"/>
      <c r="L1026" s="452"/>
      <c r="M1026" s="452"/>
      <c r="N1026" s="452"/>
      <c r="O1026" s="452"/>
      <c r="P1026" s="452"/>
      <c r="Q1026" s="452"/>
      <c r="R1026" s="452"/>
      <c r="S1026" s="452"/>
      <c r="T1026" s="452"/>
      <c r="U1026" s="452"/>
      <c r="V1026" s="452"/>
      <c r="W1026" s="452"/>
      <c r="X1026" s="452"/>
      <c r="Y1026" s="452"/>
      <c r="Z1026" s="452"/>
      <c r="AA1026" s="452"/>
      <c r="AB1026" s="453"/>
      <c r="AC1026" s="463"/>
      <c r="AD1026" s="464"/>
      <c r="AE1026" s="465"/>
    </row>
    <row r="1027" spans="1:59" s="11" customFormat="1" ht="30.75" customHeight="1">
      <c r="A1027" s="77"/>
      <c r="B1027" s="450"/>
      <c r="C1027" s="454"/>
      <c r="D1027" s="455"/>
      <c r="E1027" s="455"/>
      <c r="F1027" s="455"/>
      <c r="G1027" s="455"/>
      <c r="H1027" s="455"/>
      <c r="I1027" s="455"/>
      <c r="J1027" s="455"/>
      <c r="K1027" s="455"/>
      <c r="L1027" s="455"/>
      <c r="M1027" s="455"/>
      <c r="N1027" s="455"/>
      <c r="O1027" s="455"/>
      <c r="P1027" s="455"/>
      <c r="Q1027" s="455"/>
      <c r="R1027" s="455"/>
      <c r="S1027" s="455"/>
      <c r="T1027" s="455"/>
      <c r="U1027" s="455"/>
      <c r="V1027" s="455"/>
      <c r="W1027" s="455"/>
      <c r="X1027" s="455"/>
      <c r="Y1027" s="455"/>
      <c r="Z1027" s="455"/>
      <c r="AA1027" s="455"/>
      <c r="AB1027" s="456"/>
      <c r="AC1027" s="495"/>
      <c r="AD1027" s="496"/>
      <c r="AE1027" s="497"/>
    </row>
    <row r="1028" spans="1:59" s="11" customFormat="1" ht="15" customHeight="1">
      <c r="A1028" s="19"/>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c r="Z1028" s="25"/>
      <c r="AA1028" s="25"/>
      <c r="AB1028" s="25"/>
      <c r="AC1028" s="36"/>
      <c r="AD1028" s="36"/>
      <c r="AE1028" s="36"/>
    </row>
    <row r="1029" spans="1:59" s="11" customFormat="1" ht="19.5" customHeight="1">
      <c r="A1029" s="830" t="s">
        <v>898</v>
      </c>
      <c r="B1029" s="830"/>
      <c r="C1029" s="830"/>
      <c r="D1029" s="830"/>
      <c r="E1029" s="830"/>
      <c r="F1029" s="830"/>
      <c r="G1029" s="830"/>
      <c r="H1029" s="830"/>
      <c r="I1029" s="830"/>
      <c r="J1029" s="830"/>
      <c r="K1029" s="830"/>
      <c r="L1029" s="830"/>
      <c r="M1029" s="830"/>
      <c r="N1029" s="830"/>
      <c r="O1029" s="22"/>
      <c r="P1029" s="22"/>
      <c r="Q1029" s="22"/>
      <c r="R1029" s="22"/>
      <c r="S1029" s="22"/>
      <c r="T1029" s="22"/>
      <c r="U1029" s="22"/>
      <c r="V1029" s="22"/>
      <c r="W1029" s="22"/>
      <c r="X1029" s="22"/>
      <c r="Y1029" s="22"/>
      <c r="Z1029" s="22"/>
      <c r="AA1029" s="22"/>
      <c r="AB1029" s="22"/>
      <c r="AC1029" s="36"/>
      <c r="AD1029" s="36"/>
      <c r="AE1029" s="36"/>
    </row>
    <row r="1030" spans="1:59" s="11" customFormat="1" ht="15" customHeight="1">
      <c r="A1030" s="63"/>
      <c r="B1030" s="449" t="s">
        <v>295</v>
      </c>
      <c r="C1030" s="484" t="s">
        <v>448</v>
      </c>
      <c r="D1030" s="485"/>
      <c r="E1030" s="485"/>
      <c r="F1030" s="485"/>
      <c r="G1030" s="485"/>
      <c r="H1030" s="485"/>
      <c r="I1030" s="485"/>
      <c r="J1030" s="485"/>
      <c r="K1030" s="485"/>
      <c r="L1030" s="485"/>
      <c r="M1030" s="485"/>
      <c r="N1030" s="485"/>
      <c r="O1030" s="485"/>
      <c r="P1030" s="485"/>
      <c r="Q1030" s="485"/>
      <c r="R1030" s="485"/>
      <c r="S1030" s="485"/>
      <c r="T1030" s="485"/>
      <c r="U1030" s="485"/>
      <c r="V1030" s="485"/>
      <c r="W1030" s="485"/>
      <c r="X1030" s="485"/>
      <c r="Y1030" s="485"/>
      <c r="Z1030" s="485"/>
      <c r="AA1030" s="485"/>
      <c r="AB1030" s="486"/>
      <c r="AC1030" s="512"/>
      <c r="AD1030" s="513"/>
      <c r="AE1030" s="514"/>
    </row>
    <row r="1031" spans="1:59" s="11" customFormat="1" ht="45" customHeight="1">
      <c r="A1031" s="63"/>
      <c r="B1031" s="500"/>
      <c r="C1031" s="253" t="s">
        <v>361</v>
      </c>
      <c r="D1031" s="592" t="s">
        <v>591</v>
      </c>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4"/>
      <c r="AC1031" s="605"/>
      <c r="AD1031" s="606"/>
      <c r="AE1031" s="607"/>
    </row>
    <row r="1032" spans="1:59" s="11" customFormat="1" ht="45" customHeight="1">
      <c r="A1032" s="63"/>
      <c r="B1032" s="500"/>
      <c r="C1032" s="253" t="s">
        <v>592</v>
      </c>
      <c r="D1032" s="592" t="s">
        <v>927</v>
      </c>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4"/>
      <c r="AC1032" s="605"/>
      <c r="AD1032" s="606"/>
      <c r="AE1032" s="607"/>
    </row>
    <row r="1033" spans="1:59" s="11" customFormat="1" ht="36" customHeight="1">
      <c r="A1033" s="63"/>
      <c r="B1033" s="450"/>
      <c r="C1033" s="253" t="s">
        <v>594</v>
      </c>
      <c r="D1033" s="592" t="s">
        <v>593</v>
      </c>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4"/>
      <c r="AC1033" s="515"/>
      <c r="AD1033" s="516"/>
      <c r="AE1033" s="517"/>
    </row>
    <row r="1034" spans="1:59" s="11" customFormat="1" ht="10.5" customHeight="1">
      <c r="A1034" s="19"/>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c r="AC1034" s="36"/>
      <c r="AD1034" s="36"/>
      <c r="AE1034" s="36"/>
    </row>
    <row r="1035" spans="1:59" s="11" customFormat="1" ht="19.5" customHeight="1">
      <c r="A1035" s="19" t="s">
        <v>899</v>
      </c>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36"/>
      <c r="AD1035" s="36"/>
      <c r="AE1035" s="36"/>
    </row>
    <row r="1036" spans="1:59" s="11" customFormat="1" ht="44.25" customHeight="1">
      <c r="A1036" s="19"/>
      <c r="B1036" s="191" t="s">
        <v>383</v>
      </c>
      <c r="C1036" s="592" t="s">
        <v>442</v>
      </c>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4"/>
      <c r="AC1036" s="538"/>
      <c r="AD1036" s="539"/>
      <c r="AE1036" s="540"/>
    </row>
    <row r="1037" spans="1:59" s="11" customFormat="1" ht="10.5" customHeight="1">
      <c r="A1037" s="19"/>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36"/>
      <c r="AD1037" s="36"/>
      <c r="AE1037" s="36"/>
    </row>
    <row r="1038" spans="1:59" s="10" customFormat="1" ht="18.75" customHeight="1">
      <c r="A1038" s="27" t="s">
        <v>900</v>
      </c>
      <c r="B1038" s="63"/>
      <c r="C1038" s="7"/>
      <c r="D1038" s="7"/>
      <c r="E1038" s="7"/>
      <c r="F1038" s="7"/>
      <c r="G1038" s="7"/>
      <c r="H1038" s="7"/>
      <c r="I1038" s="7"/>
      <c r="M1038" s="63"/>
      <c r="Y1038" s="42"/>
      <c r="Z1038" s="42"/>
      <c r="AA1038" s="42"/>
    </row>
    <row r="1039" spans="1:59" s="10" customFormat="1" ht="82.5" customHeight="1">
      <c r="A1039" s="76"/>
      <c r="B1039" s="449" t="s">
        <v>184</v>
      </c>
      <c r="C1039" s="451" t="s">
        <v>901</v>
      </c>
      <c r="D1039" s="452"/>
      <c r="E1039" s="452"/>
      <c r="F1039" s="452"/>
      <c r="G1039" s="452"/>
      <c r="H1039" s="452"/>
      <c r="I1039" s="452"/>
      <c r="J1039" s="452"/>
      <c r="K1039" s="452"/>
      <c r="L1039" s="452"/>
      <c r="M1039" s="452"/>
      <c r="N1039" s="452"/>
      <c r="O1039" s="452"/>
      <c r="P1039" s="452"/>
      <c r="Q1039" s="452"/>
      <c r="R1039" s="452"/>
      <c r="S1039" s="452"/>
      <c r="T1039" s="452"/>
      <c r="U1039" s="452"/>
      <c r="V1039" s="452"/>
      <c r="W1039" s="452"/>
      <c r="X1039" s="452"/>
      <c r="Y1039" s="452"/>
      <c r="Z1039" s="452"/>
      <c r="AA1039" s="452"/>
      <c r="AB1039" s="453"/>
      <c r="AC1039" s="600"/>
      <c r="AD1039" s="600"/>
      <c r="AE1039" s="601"/>
      <c r="AG1039" s="103"/>
      <c r="AH1039" s="96"/>
      <c r="AI1039" s="96"/>
      <c r="AJ1039" s="96"/>
      <c r="AK1039" s="96"/>
      <c r="AL1039" s="96"/>
      <c r="AM1039" s="96"/>
      <c r="AN1039" s="96"/>
      <c r="AO1039" s="96"/>
      <c r="AP1039" s="96"/>
      <c r="AQ1039" s="96"/>
      <c r="AR1039" s="96"/>
      <c r="AS1039" s="96"/>
      <c r="AT1039" s="96"/>
      <c r="AU1039" s="96"/>
      <c r="AV1039" s="96"/>
      <c r="AW1039" s="96"/>
      <c r="AX1039" s="96"/>
      <c r="AY1039" s="96"/>
      <c r="AZ1039" s="96"/>
      <c r="BA1039" s="96"/>
      <c r="BB1039" s="96"/>
      <c r="BC1039" s="96"/>
      <c r="BD1039" s="96"/>
      <c r="BE1039" s="96"/>
      <c r="BF1039" s="96"/>
      <c r="BG1039" s="96"/>
    </row>
    <row r="1040" spans="1:59" s="10" customFormat="1" ht="105" customHeight="1">
      <c r="A1040" s="76"/>
      <c r="B1040" s="450"/>
      <c r="C1040" s="190"/>
      <c r="D1040" s="612" t="s">
        <v>449</v>
      </c>
      <c r="E1040" s="613"/>
      <c r="F1040" s="613"/>
      <c r="G1040" s="613"/>
      <c r="H1040" s="613"/>
      <c r="I1040" s="613"/>
      <c r="J1040" s="613"/>
      <c r="K1040" s="613"/>
      <c r="L1040" s="613"/>
      <c r="M1040" s="613"/>
      <c r="N1040" s="613"/>
      <c r="O1040" s="613"/>
      <c r="P1040" s="613"/>
      <c r="Q1040" s="613"/>
      <c r="R1040" s="613"/>
      <c r="S1040" s="613"/>
      <c r="T1040" s="613"/>
      <c r="U1040" s="613"/>
      <c r="V1040" s="613"/>
      <c r="W1040" s="613"/>
      <c r="X1040" s="613"/>
      <c r="Y1040" s="613"/>
      <c r="Z1040" s="613"/>
      <c r="AA1040" s="613"/>
      <c r="AB1040" s="614"/>
      <c r="AC1040" s="602"/>
      <c r="AD1040" s="603"/>
      <c r="AE1040" s="604"/>
      <c r="AG1040" s="96"/>
      <c r="AH1040" s="7"/>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4"/>
      <c r="BF1040" s="214"/>
      <c r="BG1040" s="214"/>
    </row>
    <row r="1041" spans="1:60" s="10" customFormat="1" ht="45" customHeight="1">
      <c r="A1041" s="76"/>
      <c r="B1041" s="191" t="s">
        <v>295</v>
      </c>
      <c r="C1041" s="511" t="s">
        <v>902</v>
      </c>
      <c r="D1041" s="511"/>
      <c r="E1041" s="511"/>
      <c r="F1041" s="511"/>
      <c r="G1041" s="511"/>
      <c r="H1041" s="511"/>
      <c r="I1041" s="511"/>
      <c r="J1041" s="511"/>
      <c r="K1041" s="511"/>
      <c r="L1041" s="511"/>
      <c r="M1041" s="511"/>
      <c r="N1041" s="511"/>
      <c r="O1041" s="511"/>
      <c r="P1041" s="511"/>
      <c r="Q1041" s="511"/>
      <c r="R1041" s="511"/>
      <c r="S1041" s="511"/>
      <c r="T1041" s="511"/>
      <c r="U1041" s="511"/>
      <c r="V1041" s="511"/>
      <c r="W1041" s="511"/>
      <c r="X1041" s="511"/>
      <c r="Y1041" s="511"/>
      <c r="Z1041" s="511"/>
      <c r="AA1041" s="511"/>
      <c r="AB1041" s="511"/>
      <c r="AC1041" s="611"/>
      <c r="AD1041" s="611"/>
      <c r="AE1041" s="611"/>
      <c r="AG1041" s="96"/>
      <c r="AH1041" s="7"/>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4"/>
      <c r="BF1041" s="214"/>
      <c r="BG1041" s="214"/>
    </row>
    <row r="1042" spans="1:60" s="10" customFormat="1" ht="15.75" customHeight="1">
      <c r="A1042" s="76"/>
      <c r="B1042" s="76"/>
      <c r="C1042" s="157"/>
      <c r="D1042" s="151"/>
      <c r="E1042" s="151"/>
      <c r="F1042" s="151"/>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2"/>
      <c r="AD1042" s="152"/>
      <c r="AE1042" s="152"/>
      <c r="AG1042" s="96"/>
      <c r="AH1042" s="7"/>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4"/>
      <c r="BF1042" s="214"/>
      <c r="BG1042" s="214"/>
    </row>
    <row r="1043" spans="1:60" s="10" customFormat="1" ht="18.75" customHeight="1">
      <c r="A1043" s="63" t="s">
        <v>903</v>
      </c>
      <c r="B1043" s="27"/>
      <c r="C1043" s="157"/>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2"/>
      <c r="AD1043" s="152"/>
      <c r="AE1043" s="152"/>
      <c r="AG1043" s="96"/>
      <c r="AH1043" s="7"/>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4"/>
      <c r="BF1043" s="214"/>
      <c r="BG1043" s="214"/>
    </row>
    <row r="1044" spans="1:60" s="10" customFormat="1" ht="58.5" customHeight="1">
      <c r="A1044" s="76"/>
      <c r="B1044" s="191" t="s">
        <v>294</v>
      </c>
      <c r="C1044" s="466" t="s">
        <v>928</v>
      </c>
      <c r="D1044" s="467"/>
      <c r="E1044" s="467"/>
      <c r="F1044" s="467"/>
      <c r="G1044" s="467"/>
      <c r="H1044" s="467"/>
      <c r="I1044" s="467"/>
      <c r="J1044" s="467"/>
      <c r="K1044" s="467"/>
      <c r="L1044" s="467"/>
      <c r="M1044" s="467"/>
      <c r="N1044" s="467"/>
      <c r="O1044" s="467"/>
      <c r="P1044" s="467"/>
      <c r="Q1044" s="467"/>
      <c r="R1044" s="467"/>
      <c r="S1044" s="467"/>
      <c r="T1044" s="467"/>
      <c r="U1044" s="467"/>
      <c r="V1044" s="467"/>
      <c r="W1044" s="467"/>
      <c r="X1044" s="467"/>
      <c r="Y1044" s="467"/>
      <c r="Z1044" s="467"/>
      <c r="AA1044" s="467"/>
      <c r="AB1044" s="468"/>
      <c r="AC1044" s="611"/>
      <c r="AD1044" s="611"/>
      <c r="AE1044" s="611"/>
      <c r="AG1044" s="96"/>
      <c r="AH1044" s="7"/>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4"/>
      <c r="BF1044" s="214"/>
      <c r="BG1044" s="214"/>
    </row>
    <row r="1045" spans="1:60" s="10" customFormat="1" ht="45" customHeight="1">
      <c r="A1045" s="76"/>
      <c r="B1045" s="191" t="s">
        <v>185</v>
      </c>
      <c r="C1045" s="466" t="s">
        <v>450</v>
      </c>
      <c r="D1045" s="467"/>
      <c r="E1045" s="467"/>
      <c r="F1045" s="467"/>
      <c r="G1045" s="467"/>
      <c r="H1045" s="467"/>
      <c r="I1045" s="467"/>
      <c r="J1045" s="467"/>
      <c r="K1045" s="467"/>
      <c r="L1045" s="467"/>
      <c r="M1045" s="467"/>
      <c r="N1045" s="467"/>
      <c r="O1045" s="467"/>
      <c r="P1045" s="467"/>
      <c r="Q1045" s="467"/>
      <c r="R1045" s="467"/>
      <c r="S1045" s="467"/>
      <c r="T1045" s="467"/>
      <c r="U1045" s="467"/>
      <c r="V1045" s="467"/>
      <c r="W1045" s="467"/>
      <c r="X1045" s="467"/>
      <c r="Y1045" s="467"/>
      <c r="Z1045" s="467"/>
      <c r="AA1045" s="467"/>
      <c r="AB1045" s="468"/>
      <c r="AC1045" s="611"/>
      <c r="AD1045" s="611"/>
      <c r="AE1045" s="611"/>
      <c r="AG1045" s="96"/>
      <c r="AH1045" s="7"/>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4"/>
      <c r="BF1045" s="214"/>
      <c r="BG1045" s="214"/>
    </row>
    <row r="1046" spans="1:60" s="10" customFormat="1" ht="16.5" customHeight="1">
      <c r="A1046" s="76"/>
      <c r="B1046" s="76"/>
      <c r="C1046" s="157"/>
      <c r="D1046" s="157"/>
      <c r="E1046" s="157"/>
      <c r="F1046" s="157"/>
      <c r="G1046" s="157"/>
      <c r="H1046" s="157"/>
      <c r="I1046" s="157"/>
      <c r="J1046" s="157"/>
      <c r="K1046" s="157"/>
      <c r="L1046" s="157"/>
      <c r="M1046" s="157"/>
      <c r="N1046" s="157"/>
      <c r="O1046" s="157"/>
      <c r="P1046" s="157"/>
      <c r="Q1046" s="157"/>
      <c r="R1046" s="157"/>
      <c r="S1046" s="157"/>
      <c r="T1046" s="157"/>
      <c r="U1046" s="157"/>
      <c r="V1046" s="157"/>
      <c r="W1046" s="157"/>
      <c r="X1046" s="157"/>
      <c r="Y1046" s="157"/>
      <c r="Z1046" s="157"/>
      <c r="AA1046" s="157"/>
      <c r="AB1046" s="157"/>
      <c r="AC1046" s="152"/>
      <c r="AD1046" s="152"/>
      <c r="AE1046" s="152"/>
    </row>
    <row r="1047" spans="1:60" s="11" customFormat="1" ht="24">
      <c r="A1047" s="19"/>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36"/>
      <c r="AD1047" s="36"/>
      <c r="AE1047" s="36"/>
      <c r="AH1047" s="63"/>
      <c r="AI1047" s="63"/>
      <c r="AJ1047" s="7"/>
      <c r="AK1047" s="7"/>
      <c r="AL1047" s="7"/>
      <c r="AM1047" s="7"/>
      <c r="AN1047" s="7"/>
      <c r="AO1047" s="7"/>
      <c r="AP1047" s="7"/>
      <c r="AQ1047" s="10"/>
      <c r="AR1047" s="10"/>
      <c r="AS1047" s="10"/>
      <c r="AT1047" s="63"/>
      <c r="AU1047" s="10"/>
      <c r="AV1047" s="10"/>
      <c r="AW1047" s="10"/>
      <c r="AX1047" s="10"/>
      <c r="AY1047" s="10"/>
      <c r="AZ1047" s="10"/>
      <c r="BA1047" s="10"/>
      <c r="BB1047" s="10"/>
      <c r="BC1047" s="10"/>
      <c r="BD1047" s="10"/>
      <c r="BE1047" s="10"/>
      <c r="BF1047" s="42"/>
      <c r="BG1047" s="42"/>
      <c r="BH1047" s="42"/>
    </row>
    <row r="1048" spans="1:60" s="22" customFormat="1" ht="34.5" customHeight="1">
      <c r="A1048" s="19"/>
      <c r="B1048" s="39"/>
      <c r="C1048" s="39"/>
      <c r="D1048" s="39"/>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c r="AC1048" s="43"/>
      <c r="AD1048" s="43"/>
      <c r="AE1048" s="43"/>
      <c r="AF1048" s="61"/>
      <c r="AH1048" s="76"/>
      <c r="AI1048" s="63"/>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63"/>
      <c r="BG1048" s="63"/>
      <c r="BH1048" s="63"/>
    </row>
    <row r="1049" spans="1:60" s="23" customFormat="1" ht="12.95" customHeight="1">
      <c r="B1049" s="12"/>
      <c r="C1049" s="12"/>
      <c r="D1049" s="12"/>
      <c r="E1049" s="11"/>
      <c r="F1049" s="12"/>
      <c r="G1049" s="12"/>
      <c r="H1049" s="11"/>
      <c r="I1049" s="11"/>
      <c r="J1049" s="11"/>
      <c r="K1049" s="11"/>
      <c r="L1049" s="11"/>
      <c r="M1049" s="11"/>
      <c r="N1049" s="11"/>
      <c r="O1049" s="11"/>
      <c r="P1049" s="11"/>
      <c r="Q1049" s="11"/>
      <c r="R1049" s="11"/>
      <c r="S1049" s="11"/>
      <c r="T1049" s="11"/>
      <c r="U1049" s="11"/>
      <c r="V1049" s="12"/>
      <c r="W1049" s="12"/>
      <c r="X1049" s="12"/>
      <c r="Y1049" s="12"/>
      <c r="Z1049" s="12"/>
      <c r="AA1049" s="12"/>
      <c r="AB1049" s="11"/>
      <c r="AC1049" s="37"/>
      <c r="AD1049" s="37"/>
      <c r="AE1049" s="37"/>
      <c r="AF1049" s="61"/>
      <c r="AH1049" s="76"/>
      <c r="AI1049" s="63"/>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63"/>
      <c r="BG1049" s="63"/>
      <c r="BH1049" s="63"/>
    </row>
    <row r="1050" spans="1:60" ht="12.95" customHeight="1" thickBot="1">
      <c r="A1050" s="11"/>
      <c r="AC1050" s="34"/>
      <c r="AD1050" s="34"/>
      <c r="AE1050" s="34"/>
    </row>
    <row r="1051" spans="1:60" s="23" customFormat="1" ht="12.95" customHeight="1" thickTop="1">
      <c r="A1051" s="11"/>
      <c r="B1051" s="83"/>
      <c r="C1051" s="84"/>
      <c r="D1051" s="84"/>
      <c r="E1051" s="84"/>
      <c r="F1051" s="84"/>
      <c r="G1051" s="85"/>
      <c r="H1051" s="85"/>
      <c r="I1051" s="85"/>
      <c r="J1051" s="85"/>
      <c r="K1051" s="85"/>
      <c r="L1051" s="85"/>
      <c r="M1051" s="85"/>
      <c r="N1051" s="85"/>
      <c r="O1051" s="85"/>
      <c r="P1051" s="85"/>
      <c r="Q1051" s="85"/>
      <c r="R1051" s="85"/>
      <c r="S1051" s="85"/>
      <c r="T1051" s="85"/>
      <c r="U1051" s="85"/>
      <c r="V1051" s="85"/>
      <c r="W1051" s="85"/>
      <c r="X1051" s="85"/>
      <c r="Y1051" s="85"/>
      <c r="Z1051" s="86"/>
      <c r="AA1051" s="86"/>
      <c r="AB1051" s="86"/>
      <c r="AC1051" s="85"/>
      <c r="AD1051" s="92"/>
      <c r="AE1051" s="11"/>
      <c r="AF1051" s="46"/>
    </row>
    <row r="1052" spans="1:60" s="23" customFormat="1" ht="12.95" customHeight="1">
      <c r="A1052" s="11"/>
      <c r="B1052" s="87" t="s">
        <v>127</v>
      </c>
      <c r="C1052" s="828" t="s">
        <v>133</v>
      </c>
      <c r="D1052" s="828"/>
      <c r="E1052" s="828"/>
      <c r="F1052" s="828"/>
      <c r="G1052" s="828"/>
      <c r="H1052" s="828"/>
      <c r="I1052" s="828"/>
      <c r="J1052" s="828"/>
      <c r="K1052" s="828"/>
      <c r="L1052" s="828"/>
      <c r="M1052" s="828"/>
      <c r="N1052" s="828"/>
      <c r="O1052" s="828"/>
      <c r="P1052" s="828"/>
      <c r="Q1052" s="828"/>
      <c r="R1052" s="828"/>
      <c r="S1052" s="828"/>
      <c r="T1052" s="828"/>
      <c r="U1052" s="828"/>
      <c r="V1052" s="828"/>
      <c r="W1052" s="828"/>
      <c r="X1052" s="828"/>
      <c r="Y1052" s="828"/>
      <c r="Z1052" s="828"/>
      <c r="AA1052" s="828"/>
      <c r="AB1052" s="828"/>
      <c r="AC1052" s="828"/>
      <c r="AD1052" s="829"/>
      <c r="AE1052" s="11"/>
      <c r="AF1052" s="46"/>
    </row>
    <row r="1053" spans="1:60" s="23" customFormat="1" ht="12.95" customHeight="1">
      <c r="A1053" s="11"/>
      <c r="B1053" s="87" t="s">
        <v>127</v>
      </c>
      <c r="C1053" s="27" t="s">
        <v>128</v>
      </c>
      <c r="D1053" s="88"/>
      <c r="E1053" s="88"/>
      <c r="F1053" s="88"/>
      <c r="G1053" s="88"/>
      <c r="H1053" s="88"/>
      <c r="I1053" s="88"/>
      <c r="J1053" s="88"/>
      <c r="K1053" s="88"/>
      <c r="L1053" s="88"/>
      <c r="M1053" s="88"/>
      <c r="N1053" s="88"/>
      <c r="O1053" s="88"/>
      <c r="P1053" s="88"/>
      <c r="Q1053" s="88"/>
      <c r="R1053" s="88"/>
      <c r="S1053" s="88"/>
      <c r="T1053" s="88"/>
      <c r="U1053" s="88"/>
      <c r="V1053" s="88"/>
      <c r="W1053" s="88"/>
      <c r="X1053" s="88"/>
      <c r="Y1053" s="88"/>
      <c r="Z1053" s="88"/>
      <c r="AA1053" s="88"/>
      <c r="AB1053" s="88"/>
      <c r="AC1053" s="11"/>
      <c r="AD1053" s="93"/>
      <c r="AE1053" s="11"/>
      <c r="AF1053" s="46"/>
    </row>
    <row r="1054" spans="1:60" s="23" customFormat="1" ht="12.95" customHeight="1">
      <c r="A1054" s="11"/>
      <c r="B1054" s="87" t="s">
        <v>127</v>
      </c>
      <c r="C1054" s="27" t="s">
        <v>129</v>
      </c>
      <c r="D1054" s="88"/>
      <c r="E1054" s="88"/>
      <c r="F1054" s="88"/>
      <c r="G1054" s="88"/>
      <c r="H1054" s="88"/>
      <c r="I1054" s="88"/>
      <c r="J1054" s="88"/>
      <c r="K1054" s="88"/>
      <c r="L1054" s="88"/>
      <c r="M1054" s="88"/>
      <c r="N1054" s="88"/>
      <c r="O1054" s="88"/>
      <c r="P1054" s="88"/>
      <c r="Q1054" s="88"/>
      <c r="R1054" s="88"/>
      <c r="S1054" s="88"/>
      <c r="T1054" s="88"/>
      <c r="U1054" s="88"/>
      <c r="V1054" s="88"/>
      <c r="W1054" s="88"/>
      <c r="X1054" s="88"/>
      <c r="Y1054" s="88"/>
      <c r="Z1054" s="88"/>
      <c r="AA1054" s="88"/>
      <c r="AB1054" s="88"/>
      <c r="AC1054" s="11"/>
      <c r="AD1054" s="93"/>
      <c r="AE1054" s="11"/>
      <c r="AF1054" s="46"/>
    </row>
    <row r="1055" spans="1:60" s="23" customFormat="1" ht="12.95" customHeight="1">
      <c r="A1055" s="11"/>
      <c r="B1055" s="89"/>
      <c r="C1055" s="88" t="s">
        <v>130</v>
      </c>
      <c r="D1055" s="88"/>
      <c r="E1055" s="88"/>
      <c r="F1055" s="88"/>
      <c r="G1055" s="88"/>
      <c r="H1055" s="88"/>
      <c r="I1055" s="88"/>
      <c r="J1055" s="88"/>
      <c r="K1055" s="88"/>
      <c r="L1055" s="88"/>
      <c r="M1055" s="88"/>
      <c r="N1055" s="88"/>
      <c r="O1055" s="88"/>
      <c r="P1055" s="88"/>
      <c r="Q1055" s="88"/>
      <c r="R1055" s="88"/>
      <c r="S1055" s="88"/>
      <c r="T1055" s="88"/>
      <c r="U1055" s="88"/>
      <c r="V1055" s="88"/>
      <c r="W1055" s="88"/>
      <c r="X1055" s="88"/>
      <c r="Y1055" s="88"/>
      <c r="Z1055" s="88"/>
      <c r="AA1055" s="88"/>
      <c r="AB1055" s="88"/>
      <c r="AC1055" s="11"/>
      <c r="AD1055" s="93"/>
      <c r="AE1055" s="11"/>
      <c r="AF1055" s="46"/>
    </row>
    <row r="1056" spans="1:60" s="23" customFormat="1" ht="12.95" customHeight="1">
      <c r="A1056" s="11"/>
      <c r="B1056" s="87"/>
      <c r="C1056" s="88" t="s">
        <v>134</v>
      </c>
      <c r="D1056" s="88"/>
      <c r="E1056" s="88"/>
      <c r="F1056" s="88"/>
      <c r="G1056" s="88"/>
      <c r="H1056" s="88"/>
      <c r="I1056" s="88"/>
      <c r="J1056" s="88"/>
      <c r="K1056" s="88"/>
      <c r="L1056" s="88"/>
      <c r="M1056" s="88"/>
      <c r="N1056" s="88"/>
      <c r="O1056" s="88"/>
      <c r="P1056" s="88"/>
      <c r="Q1056" s="88"/>
      <c r="R1056" s="88"/>
      <c r="S1056" s="88"/>
      <c r="T1056" s="88"/>
      <c r="U1056" s="88"/>
      <c r="V1056" s="88"/>
      <c r="W1056" s="88"/>
      <c r="X1056" s="88"/>
      <c r="Y1056" s="88"/>
      <c r="Z1056" s="88"/>
      <c r="AA1056" s="88"/>
      <c r="AB1056" s="88"/>
      <c r="AC1056" s="11"/>
      <c r="AD1056" s="93"/>
      <c r="AE1056" s="11"/>
      <c r="AF1056" s="46"/>
    </row>
    <row r="1057" spans="1:32" s="23" customFormat="1" ht="12.95" customHeight="1">
      <c r="A1057" s="11"/>
      <c r="B1057" s="89"/>
      <c r="C1057" s="88" t="s">
        <v>40</v>
      </c>
      <c r="D1057" s="88"/>
      <c r="E1057" s="88"/>
      <c r="F1057" s="88"/>
      <c r="G1057" s="88"/>
      <c r="H1057" s="88"/>
      <c r="I1057" s="88"/>
      <c r="J1057" s="88"/>
      <c r="K1057" s="88"/>
      <c r="L1057" s="88"/>
      <c r="M1057" s="88"/>
      <c r="N1057" s="88"/>
      <c r="O1057" s="88"/>
      <c r="P1057" s="88"/>
      <c r="Q1057" s="88"/>
      <c r="R1057" s="88"/>
      <c r="S1057" s="88"/>
      <c r="T1057" s="88"/>
      <c r="U1057" s="88"/>
      <c r="V1057" s="88"/>
      <c r="W1057" s="88"/>
      <c r="X1057" s="88"/>
      <c r="Y1057" s="88"/>
      <c r="Z1057" s="88"/>
      <c r="AA1057" s="88"/>
      <c r="AB1057" s="88"/>
      <c r="AC1057" s="11"/>
      <c r="AD1057" s="93"/>
      <c r="AE1057" s="11"/>
      <c r="AF1057" s="46"/>
    </row>
    <row r="1058" spans="1:32" s="23" customFormat="1" ht="12.95" customHeight="1">
      <c r="A1058" s="11"/>
      <c r="B1058" s="825" t="s">
        <v>801</v>
      </c>
      <c r="C1058" s="826"/>
      <c r="D1058" s="826"/>
      <c r="E1058" s="826"/>
      <c r="F1058" s="826"/>
      <c r="G1058" s="826"/>
      <c r="H1058" s="826"/>
      <c r="I1058" s="826"/>
      <c r="J1058" s="826"/>
      <c r="K1058" s="826"/>
      <c r="L1058" s="826"/>
      <c r="M1058" s="826"/>
      <c r="N1058" s="826"/>
      <c r="O1058" s="826"/>
      <c r="P1058" s="826"/>
      <c r="Q1058" s="826"/>
      <c r="R1058" s="826"/>
      <c r="S1058" s="826"/>
      <c r="T1058" s="826"/>
      <c r="U1058" s="826"/>
      <c r="V1058" s="826"/>
      <c r="W1058" s="826"/>
      <c r="X1058" s="826"/>
      <c r="Y1058" s="826"/>
      <c r="Z1058" s="826"/>
      <c r="AA1058" s="826"/>
      <c r="AB1058" s="826"/>
      <c r="AC1058" s="826"/>
      <c r="AD1058" s="827"/>
      <c r="AE1058" s="11"/>
      <c r="AF1058" s="46"/>
    </row>
    <row r="1059" spans="1:32" s="23" customFormat="1" ht="12.95" customHeight="1" thickBot="1">
      <c r="A1059" s="11"/>
      <c r="B1059" s="90" t="s">
        <v>131</v>
      </c>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5"/>
      <c r="AD1059" s="94"/>
      <c r="AE1059" s="11"/>
      <c r="AF1059" s="46"/>
    </row>
    <row r="1060" spans="1:32" s="23" customFormat="1" ht="12.95" customHeight="1" thickTop="1">
      <c r="A1060" s="12"/>
      <c r="B1060" s="12"/>
      <c r="C1060" s="12"/>
      <c r="D1060" s="12"/>
      <c r="E1060" s="12"/>
      <c r="F1060" s="12"/>
      <c r="G1060" s="12"/>
      <c r="H1060" s="11"/>
      <c r="I1060" s="11"/>
      <c r="J1060" s="11"/>
      <c r="K1060" s="11"/>
      <c r="L1060" s="11"/>
      <c r="M1060" s="11"/>
      <c r="N1060" s="11"/>
      <c r="O1060" s="11"/>
      <c r="P1060" s="11"/>
      <c r="Q1060" s="11"/>
      <c r="R1060" s="11"/>
      <c r="S1060" s="11"/>
      <c r="T1060" s="11"/>
      <c r="U1060" s="11"/>
      <c r="V1060" s="11"/>
      <c r="W1060" s="11"/>
      <c r="X1060" s="11"/>
      <c r="Y1060" s="37"/>
      <c r="Z1060" s="37"/>
      <c r="AA1060" s="37"/>
      <c r="AB1060" s="11"/>
      <c r="AC1060" s="11"/>
      <c r="AD1060" s="11"/>
      <c r="AE1060" s="11"/>
      <c r="AF1060" s="46"/>
    </row>
    <row r="1061" spans="1:32" s="11" customFormat="1" ht="12.95" customHeight="1">
      <c r="A1061" s="12"/>
      <c r="B1061" s="148"/>
      <c r="C1061" s="148"/>
      <c r="D1061"/>
      <c r="E1061"/>
      <c r="F1061"/>
      <c r="G1061"/>
      <c r="H1061"/>
      <c r="I1061"/>
      <c r="J1061"/>
      <c r="K1061"/>
      <c r="L1061"/>
      <c r="M1061"/>
      <c r="N1061"/>
      <c r="O1061"/>
      <c r="P1061"/>
      <c r="Q1061"/>
      <c r="R1061"/>
      <c r="S1061"/>
      <c r="T1061"/>
      <c r="U1061"/>
      <c r="V1061"/>
      <c r="W1061"/>
      <c r="X1061"/>
      <c r="Y1061"/>
      <c r="Z1061"/>
      <c r="AA1061"/>
      <c r="AB1061"/>
      <c r="AC1061" s="34"/>
      <c r="AD1061" s="34"/>
      <c r="AE1061" s="34"/>
      <c r="AF1061" s="46"/>
    </row>
    <row r="1062" spans="1:32" s="22" customFormat="1" ht="20.100000000000001" customHeight="1">
      <c r="A1062" s="206"/>
      <c r="B1062" s="3"/>
      <c r="C1062" s="3"/>
      <c r="D1062"/>
      <c r="E1062"/>
      <c r="F1062"/>
      <c r="G1062"/>
      <c r="H1062"/>
      <c r="I1062"/>
      <c r="J1062"/>
      <c r="K1062"/>
      <c r="L1062"/>
      <c r="M1062"/>
      <c r="N1062"/>
      <c r="O1062"/>
      <c r="P1062"/>
      <c r="Q1062"/>
      <c r="R1062"/>
      <c r="S1062"/>
      <c r="T1062"/>
      <c r="U1062"/>
      <c r="V1062"/>
      <c r="W1062"/>
      <c r="X1062"/>
      <c r="Y1062"/>
      <c r="Z1062"/>
      <c r="AA1062"/>
      <c r="AB1062"/>
      <c r="AC1062" s="34"/>
      <c r="AD1062" s="34"/>
      <c r="AE1062" s="34"/>
      <c r="AF1062" s="46"/>
    </row>
    <row r="1063" spans="1:32" ht="12.95" customHeight="1">
      <c r="A1063" s="12"/>
      <c r="B1063" s="149"/>
      <c r="C1063" s="149"/>
      <c r="AC1063" s="34"/>
      <c r="AD1063" s="34"/>
      <c r="AE1063" s="34"/>
    </row>
    <row r="1064" spans="1:32" s="23" customFormat="1" ht="12.95" customHeight="1">
      <c r="A1064" s="12"/>
      <c r="B1064" s="149"/>
      <c r="C1064" s="149"/>
      <c r="D1064"/>
      <c r="E1064"/>
      <c r="F1064"/>
      <c r="G1064"/>
      <c r="H1064"/>
      <c r="I1064"/>
      <c r="J1064"/>
      <c r="K1064"/>
      <c r="L1064"/>
      <c r="M1064"/>
      <c r="N1064"/>
      <c r="O1064"/>
      <c r="P1064"/>
      <c r="Q1064"/>
      <c r="R1064"/>
      <c r="S1064"/>
      <c r="T1064"/>
      <c r="U1064"/>
      <c r="V1064"/>
      <c r="W1064"/>
      <c r="X1064"/>
      <c r="Y1064"/>
      <c r="Z1064"/>
      <c r="AA1064"/>
      <c r="AB1064"/>
      <c r="AC1064" s="34"/>
      <c r="AD1064" s="34"/>
      <c r="AE1064" s="34"/>
      <c r="AF1064" s="46"/>
    </row>
    <row r="1065" spans="1:32" s="23" customFormat="1" ht="12.95" customHeight="1">
      <c r="A1065" s="1"/>
      <c r="AC1065" s="34"/>
      <c r="AD1065" s="34"/>
      <c r="AE1065" s="34"/>
      <c r="AF1065" s="46"/>
    </row>
    <row r="1066" spans="1:32" s="23" customFormat="1" ht="12.95" customHeight="1">
      <c r="A1066"/>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34"/>
      <c r="AD1066" s="34"/>
      <c r="AE1066" s="34"/>
      <c r="AF1066" s="46"/>
    </row>
    <row r="1067" spans="1:32" s="25" customFormat="1" ht="12.95" customHeight="1">
      <c r="A1067" s="14"/>
      <c r="B1067" s="22"/>
      <c r="C1067" s="22"/>
      <c r="D1067" s="22"/>
      <c r="E1067" s="22"/>
      <c r="F1067" s="22"/>
      <c r="G1067" s="22"/>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34"/>
      <c r="AD1067" s="34"/>
      <c r="AE1067" s="34"/>
      <c r="AF1067" s="46"/>
    </row>
    <row r="1068" spans="1:32" s="11" customFormat="1" ht="12.95" customHeight="1">
      <c r="A1068" s="1"/>
      <c r="B1068"/>
      <c r="C1068"/>
      <c r="D1068"/>
      <c r="E1068"/>
      <c r="F1068"/>
      <c r="G1068"/>
      <c r="H1068"/>
      <c r="I1068"/>
      <c r="J1068"/>
      <c r="K1068"/>
      <c r="L1068"/>
      <c r="M1068"/>
      <c r="N1068"/>
      <c r="O1068"/>
      <c r="P1068"/>
      <c r="Q1068"/>
      <c r="R1068"/>
      <c r="S1068"/>
      <c r="T1068"/>
      <c r="U1068"/>
      <c r="V1068"/>
      <c r="W1068"/>
      <c r="X1068"/>
      <c r="Y1068"/>
      <c r="Z1068"/>
      <c r="AA1068"/>
      <c r="AB1068"/>
      <c r="AC1068" s="34"/>
      <c r="AD1068" s="34"/>
      <c r="AE1068" s="34"/>
      <c r="AF1068" s="46"/>
    </row>
    <row r="1069" spans="1:32" s="11" customFormat="1" ht="12.95" customHeight="1">
      <c r="A1069" s="15"/>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34"/>
      <c r="AD1069" s="34"/>
      <c r="AE1069" s="34"/>
      <c r="AF1069" s="46"/>
    </row>
    <row r="1070" spans="1:32" s="11" customFormat="1" ht="12.95" customHeight="1">
      <c r="A1070"/>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B1070" s="23"/>
      <c r="AC1070" s="34"/>
      <c r="AD1070" s="34"/>
      <c r="AE1070" s="34"/>
      <c r="AF1070" s="46"/>
    </row>
    <row r="1071" spans="1:32" s="11" customFormat="1" ht="12.95" customHeight="1">
      <c r="A1071" s="4"/>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B1071" s="23"/>
      <c r="AC1071" s="34"/>
      <c r="AD1071" s="34"/>
      <c r="AE1071" s="34"/>
      <c r="AF1071" s="46"/>
    </row>
    <row r="1072" spans="1:32" s="11" customFormat="1" ht="12.95" customHeight="1">
      <c r="A1072" s="4"/>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B1072" s="23"/>
      <c r="AC1072" s="34"/>
      <c r="AD1072" s="34"/>
      <c r="AE1072" s="34"/>
      <c r="AF1072" s="46"/>
    </row>
    <row r="1073" spans="1:32" s="11" customFormat="1" ht="12.95" customHeight="1">
      <c r="A1073" s="50"/>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34"/>
      <c r="AD1073" s="34"/>
      <c r="AE1073" s="34"/>
      <c r="AF1073" s="46"/>
    </row>
    <row r="1074" spans="1:32" s="11" customFormat="1" ht="12.95" customHeight="1">
      <c r="A1074" s="50"/>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B1074" s="23"/>
      <c r="AC1074" s="34"/>
      <c r="AD1074" s="34"/>
      <c r="AE1074" s="34"/>
      <c r="AF1074" s="46"/>
    </row>
    <row r="1075" spans="1:32" s="11" customFormat="1" ht="24">
      <c r="A1075" s="1"/>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34"/>
      <c r="AD1075" s="34"/>
      <c r="AE1075" s="34"/>
      <c r="AF1075" s="46"/>
    </row>
    <row r="1076" spans="1:32" s="11" customFormat="1" ht="24">
      <c r="A1076" s="1"/>
      <c r="B1076" s="148"/>
      <c r="C1076" s="148"/>
      <c r="D1076"/>
      <c r="E1076"/>
      <c r="F1076"/>
      <c r="G1076"/>
      <c r="H1076"/>
      <c r="I1076"/>
      <c r="J1076"/>
      <c r="K1076"/>
      <c r="L1076"/>
      <c r="M1076"/>
      <c r="N1076"/>
      <c r="O1076"/>
      <c r="P1076"/>
      <c r="Q1076"/>
      <c r="R1076"/>
      <c r="S1076"/>
      <c r="T1076"/>
      <c r="U1076"/>
      <c r="V1076"/>
      <c r="W1076"/>
      <c r="X1076"/>
      <c r="Y1076"/>
      <c r="Z1076"/>
      <c r="AA1076"/>
      <c r="AB1076"/>
      <c r="AC1076" s="34"/>
      <c r="AD1076" s="34"/>
      <c r="AE1076" s="34"/>
      <c r="AF1076" s="46"/>
    </row>
    <row r="1077" spans="1:32" s="11" customFormat="1" ht="15.6" customHeight="1">
      <c r="A1077"/>
      <c r="B1077" s="148"/>
      <c r="C1077" s="148"/>
      <c r="D1077"/>
      <c r="E1077"/>
      <c r="F1077"/>
      <c r="G1077"/>
      <c r="H1077"/>
      <c r="I1077"/>
      <c r="J1077"/>
      <c r="K1077"/>
      <c r="L1077"/>
      <c r="M1077"/>
      <c r="N1077"/>
      <c r="O1077"/>
      <c r="P1077"/>
      <c r="Q1077"/>
      <c r="R1077"/>
      <c r="S1077"/>
      <c r="T1077"/>
      <c r="U1077"/>
      <c r="V1077"/>
      <c r="W1077"/>
      <c r="X1077"/>
      <c r="Y1077"/>
      <c r="Z1077"/>
      <c r="AA1077"/>
      <c r="AB1077"/>
      <c r="AC1077" s="34"/>
      <c r="AD1077" s="34"/>
      <c r="AE1077" s="34"/>
      <c r="AF1077" s="46"/>
    </row>
    <row r="1078" spans="1:32" s="11" customFormat="1" ht="24">
      <c r="A1078" s="3"/>
      <c r="B1078" s="3"/>
      <c r="C1078" s="3"/>
      <c r="D1078"/>
      <c r="E1078"/>
      <c r="F1078"/>
      <c r="G1078"/>
      <c r="H1078"/>
      <c r="I1078"/>
      <c r="J1078"/>
      <c r="K1078"/>
      <c r="L1078"/>
      <c r="M1078"/>
      <c r="N1078"/>
      <c r="O1078"/>
      <c r="P1078"/>
      <c r="Q1078"/>
      <c r="R1078"/>
      <c r="S1078"/>
      <c r="T1078"/>
      <c r="U1078"/>
      <c r="V1078"/>
      <c r="W1078"/>
      <c r="X1078"/>
      <c r="Y1078"/>
      <c r="Z1078"/>
      <c r="AA1078"/>
      <c r="AB1078"/>
      <c r="AC1078" s="34"/>
      <c r="AD1078" s="34"/>
      <c r="AE1078" s="34"/>
      <c r="AF1078" s="46"/>
    </row>
    <row r="1079" spans="1:32" s="11" customFormat="1" ht="24">
      <c r="A1079" s="50"/>
      <c r="B1079" s="3"/>
      <c r="C1079" s="3"/>
      <c r="D1079"/>
      <c r="E1079"/>
      <c r="F1079"/>
      <c r="G1079"/>
      <c r="H1079"/>
      <c r="I1079"/>
      <c r="J1079"/>
      <c r="K1079"/>
      <c r="L1079"/>
      <c r="M1079"/>
      <c r="N1079"/>
      <c r="O1079"/>
      <c r="P1079"/>
      <c r="Q1079"/>
      <c r="R1079"/>
      <c r="S1079"/>
      <c r="T1079"/>
      <c r="U1079"/>
      <c r="V1079"/>
      <c r="W1079"/>
      <c r="X1079"/>
      <c r="Y1079"/>
      <c r="Z1079"/>
      <c r="AA1079"/>
      <c r="AB1079"/>
      <c r="AC1079" s="34"/>
      <c r="AD1079" s="34"/>
      <c r="AE1079" s="34"/>
      <c r="AF1079" s="46"/>
    </row>
    <row r="1080" spans="1:32" s="11" customFormat="1" ht="24">
      <c r="A1080" s="1"/>
      <c r="B1080" s="3"/>
      <c r="C1080" s="3"/>
      <c r="D1080"/>
      <c r="E1080"/>
      <c r="F1080"/>
      <c r="G1080"/>
      <c r="H1080"/>
      <c r="I1080"/>
      <c r="J1080"/>
      <c r="K1080"/>
      <c r="L1080"/>
      <c r="M1080"/>
      <c r="N1080"/>
      <c r="O1080"/>
      <c r="P1080"/>
      <c r="Q1080"/>
      <c r="R1080"/>
      <c r="S1080"/>
      <c r="T1080"/>
      <c r="U1080"/>
      <c r="V1080"/>
      <c r="W1080"/>
      <c r="X1080"/>
      <c r="Y1080"/>
      <c r="Z1080"/>
      <c r="AA1080"/>
      <c r="AB1080"/>
      <c r="AC1080" s="34"/>
      <c r="AD1080" s="34"/>
      <c r="AE1080" s="34"/>
      <c r="AF1080" s="46"/>
    </row>
    <row r="1081" spans="1:32" s="11" customFormat="1" ht="24.4" customHeight="1">
      <c r="A1081" s="4"/>
      <c r="B1081" s="3"/>
      <c r="C1081" s="3"/>
      <c r="D1081"/>
      <c r="E1081"/>
      <c r="F1081"/>
      <c r="G1081"/>
      <c r="H1081"/>
      <c r="I1081"/>
      <c r="J1081"/>
      <c r="K1081"/>
      <c r="L1081"/>
      <c r="M1081"/>
      <c r="N1081"/>
      <c r="O1081"/>
      <c r="P1081"/>
      <c r="Q1081"/>
      <c r="R1081"/>
      <c r="S1081"/>
      <c r="T1081"/>
      <c r="U1081"/>
      <c r="V1081"/>
      <c r="W1081"/>
      <c r="X1081"/>
      <c r="Y1081"/>
      <c r="Z1081"/>
      <c r="AA1081"/>
      <c r="AB1081"/>
      <c r="AC1081" s="34"/>
      <c r="AD1081" s="34"/>
      <c r="AE1081" s="34"/>
      <c r="AF1081" s="46"/>
    </row>
    <row r="1082" spans="1:32" s="11" customFormat="1" ht="24">
      <c r="A1082" s="4"/>
      <c r="B1082" s="3"/>
      <c r="C1082" s="3"/>
      <c r="D1082"/>
      <c r="E1082"/>
      <c r="F1082"/>
      <c r="G1082"/>
      <c r="H1082"/>
      <c r="I1082"/>
      <c r="J1082"/>
      <c r="K1082"/>
      <c r="L1082"/>
      <c r="M1082"/>
      <c r="N1082"/>
      <c r="O1082"/>
      <c r="P1082"/>
      <c r="Q1082"/>
      <c r="R1082"/>
      <c r="S1082"/>
      <c r="T1082"/>
      <c r="U1082"/>
      <c r="V1082"/>
      <c r="W1082"/>
      <c r="X1082"/>
      <c r="Y1082"/>
      <c r="Z1082"/>
      <c r="AA1082"/>
      <c r="AB1082"/>
      <c r="AC1082" s="34"/>
      <c r="AD1082" s="34"/>
      <c r="AE1082" s="34"/>
      <c r="AF1082" s="46"/>
    </row>
    <row r="1083" spans="1:32" s="11" customFormat="1" ht="24">
      <c r="A1083" s="4"/>
      <c r="B1083" s="3"/>
      <c r="C1083" s="3"/>
      <c r="D1083"/>
      <c r="E1083"/>
      <c r="F1083"/>
      <c r="G1083"/>
      <c r="H1083"/>
      <c r="I1083"/>
      <c r="J1083"/>
      <c r="K1083"/>
      <c r="L1083"/>
      <c r="M1083"/>
      <c r="N1083"/>
      <c r="O1083"/>
      <c r="P1083"/>
      <c r="Q1083"/>
      <c r="R1083"/>
      <c r="S1083"/>
      <c r="T1083"/>
      <c r="U1083"/>
      <c r="V1083"/>
      <c r="W1083"/>
      <c r="X1083"/>
      <c r="Y1083"/>
      <c r="Z1083"/>
      <c r="AA1083"/>
      <c r="AB1083"/>
      <c r="AC1083" s="34"/>
      <c r="AD1083" s="34"/>
      <c r="AE1083" s="34"/>
      <c r="AF1083" s="46"/>
    </row>
    <row r="1084" spans="1:32" s="11" customFormat="1" ht="24">
      <c r="A1084" s="148"/>
      <c r="B1084" s="5"/>
      <c r="C1084" s="5"/>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34"/>
      <c r="AD1084" s="34"/>
      <c r="AE1084" s="34"/>
      <c r="AF1084" s="46"/>
    </row>
    <row r="1085" spans="1:32" s="11" customFormat="1" ht="24">
      <c r="A1085" s="3"/>
      <c r="B1085" s="5"/>
      <c r="C1085" s="5"/>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34"/>
      <c r="AD1085" s="34"/>
      <c r="AE1085" s="34"/>
      <c r="AF1085" s="46"/>
    </row>
    <row r="1086" spans="1:32" s="11" customFormat="1" ht="24">
      <c r="A1086" s="149"/>
      <c r="B1086" s="5"/>
      <c r="C1086" s="5"/>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34"/>
      <c r="AD1086" s="34"/>
      <c r="AE1086" s="34"/>
      <c r="AF1086" s="46"/>
    </row>
    <row r="1087" spans="1:32" s="11" customFormat="1" ht="24">
      <c r="A1087" s="149"/>
      <c r="B1087" s="5"/>
      <c r="C1087" s="5"/>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34"/>
      <c r="AD1087" s="34"/>
      <c r="AE1087" s="34"/>
      <c r="AF1087" s="46"/>
    </row>
    <row r="1088" spans="1:32" s="11" customFormat="1" ht="24">
      <c r="A1088" s="8"/>
      <c r="B1088" s="149"/>
      <c r="C1088" s="149"/>
      <c r="D1088"/>
      <c r="E1088"/>
      <c r="F1088"/>
      <c r="G1088"/>
      <c r="H1088"/>
      <c r="I1088"/>
      <c r="J1088"/>
      <c r="K1088"/>
      <c r="L1088"/>
      <c r="M1088"/>
      <c r="N1088"/>
      <c r="O1088"/>
      <c r="P1088"/>
      <c r="Q1088"/>
      <c r="R1088"/>
      <c r="S1088"/>
      <c r="T1088"/>
      <c r="U1088"/>
      <c r="V1088"/>
      <c r="W1088"/>
      <c r="X1088"/>
      <c r="Y1088"/>
      <c r="Z1088"/>
      <c r="AA1088"/>
      <c r="AB1088"/>
      <c r="AC1088" s="34"/>
      <c r="AD1088" s="34"/>
      <c r="AE1088" s="34"/>
      <c r="AF1088" s="46"/>
    </row>
    <row r="1089" spans="1:32" s="11" customFormat="1" ht="24">
      <c r="A1089" s="9"/>
      <c r="B1089" s="148"/>
      <c r="C1089" s="148"/>
      <c r="D1089"/>
      <c r="E1089"/>
      <c r="F1089"/>
      <c r="G1089"/>
      <c r="H1089"/>
      <c r="I1089"/>
      <c r="J1089"/>
      <c r="K1089"/>
      <c r="L1089"/>
      <c r="M1089"/>
      <c r="N1089"/>
      <c r="O1089"/>
      <c r="P1089"/>
      <c r="Q1089"/>
      <c r="R1089"/>
      <c r="S1089"/>
      <c r="T1089"/>
      <c r="U1089"/>
      <c r="V1089"/>
      <c r="W1089"/>
      <c r="X1089"/>
      <c r="Y1089"/>
      <c r="Z1089"/>
      <c r="AA1089"/>
      <c r="AB1089"/>
      <c r="AC1089" s="34"/>
      <c r="AD1089" s="34"/>
      <c r="AE1089" s="34"/>
      <c r="AF1089" s="46"/>
    </row>
    <row r="1090" spans="1:32" s="11" customFormat="1" ht="24">
      <c r="A1090" s="3"/>
      <c r="B1090" s="148"/>
      <c r="C1090" s="148"/>
      <c r="D1090"/>
      <c r="E1090"/>
      <c r="F1090"/>
      <c r="G1090"/>
      <c r="H1090"/>
      <c r="I1090"/>
      <c r="J1090"/>
      <c r="K1090"/>
      <c r="L1090"/>
      <c r="M1090"/>
      <c r="N1090"/>
      <c r="O1090"/>
      <c r="P1090"/>
      <c r="Q1090"/>
      <c r="R1090"/>
      <c r="S1090"/>
      <c r="T1090"/>
      <c r="U1090"/>
      <c r="V1090"/>
      <c r="W1090"/>
      <c r="X1090"/>
      <c r="Y1090"/>
      <c r="Z1090"/>
      <c r="AA1090"/>
      <c r="AB1090"/>
      <c r="AC1090" s="34"/>
      <c r="AD1090" s="34"/>
      <c r="AE1090" s="34"/>
      <c r="AF1090" s="46"/>
    </row>
    <row r="1091" spans="1:32" ht="24">
      <c r="A1091" s="3"/>
      <c r="B1091" s="3"/>
      <c r="C1091" s="3"/>
      <c r="AC1091" s="34"/>
      <c r="AD1091" s="34"/>
      <c r="AE1091" s="34"/>
    </row>
    <row r="1092" spans="1:32" ht="15.6" customHeight="1">
      <c r="A1092" s="3"/>
      <c r="B1092" s="3"/>
      <c r="C1092" s="3"/>
      <c r="AC1092" s="34"/>
      <c r="AD1092" s="34"/>
      <c r="AE1092" s="34"/>
    </row>
    <row r="1093" spans="1:32" ht="24">
      <c r="A1093" s="8"/>
      <c r="B1093" s="3"/>
      <c r="C1093" s="3"/>
      <c r="AC1093" s="34"/>
      <c r="AD1093" s="34"/>
      <c r="AE1093" s="34"/>
    </row>
    <row r="1094" spans="1:32" ht="24">
      <c r="A1094" s="6"/>
      <c r="B1094" s="3"/>
      <c r="C1094" s="3"/>
      <c r="AC1094" s="34"/>
      <c r="AD1094" s="34"/>
      <c r="AE1094" s="34"/>
    </row>
    <row r="1095" spans="1:32" ht="24">
      <c r="A1095" s="4"/>
      <c r="B1095" s="3"/>
      <c r="C1095" s="3"/>
      <c r="AC1095" s="34"/>
      <c r="AD1095" s="34"/>
      <c r="AE1095" s="34"/>
    </row>
    <row r="1096" spans="1:32" ht="12.95" customHeight="1">
      <c r="A1096" s="4"/>
      <c r="B1096" s="149"/>
      <c r="C1096" s="149"/>
      <c r="AC1096" s="34"/>
      <c r="AD1096" s="34"/>
      <c r="AE1096" s="34"/>
    </row>
    <row r="1097" spans="1:32" ht="24">
      <c r="A1097" s="148"/>
      <c r="B1097" s="148"/>
      <c r="C1097" s="148"/>
      <c r="AC1097" s="34"/>
      <c r="AD1097" s="34"/>
      <c r="AE1097" s="34"/>
    </row>
    <row r="1098" spans="1:32" ht="24">
      <c r="A1098" s="148"/>
      <c r="B1098" s="148"/>
      <c r="C1098" s="148"/>
      <c r="AC1098" s="34"/>
      <c r="AD1098" s="34"/>
      <c r="AE1098" s="34"/>
    </row>
    <row r="1099" spans="1:32" ht="23.45" customHeight="1">
      <c r="A1099" s="9"/>
      <c r="B1099" s="148"/>
      <c r="C1099" s="148"/>
      <c r="AC1099" s="34"/>
      <c r="AD1099" s="34"/>
      <c r="AE1099" s="34"/>
    </row>
    <row r="1100" spans="1:32" ht="24">
      <c r="A1100" s="6"/>
      <c r="B1100" s="148"/>
      <c r="C1100" s="148"/>
      <c r="AC1100" s="34"/>
      <c r="AD1100" s="34"/>
      <c r="AE1100" s="34"/>
    </row>
    <row r="1101" spans="1:32" ht="24">
      <c r="A1101" s="3"/>
      <c r="B1101" s="148"/>
      <c r="C1101" s="148"/>
      <c r="AC1101" s="34"/>
      <c r="AD1101" s="34"/>
      <c r="AE1101" s="34"/>
    </row>
    <row r="1102" spans="1:32" ht="24">
      <c r="A1102" s="3"/>
      <c r="B1102" s="3"/>
      <c r="C1102" s="148"/>
      <c r="AC1102" s="34"/>
      <c r="AD1102" s="34"/>
      <c r="AE1102" s="34"/>
    </row>
    <row r="1103" spans="1:32" ht="12.95" customHeight="1">
      <c r="A1103" s="3"/>
      <c r="B1103" s="3"/>
      <c r="C1103" s="148"/>
      <c r="AC1103" s="34"/>
      <c r="AD1103" s="34"/>
      <c r="AE1103" s="34"/>
    </row>
    <row r="1104" spans="1:32" ht="24">
      <c r="A1104" s="3"/>
      <c r="B1104" s="3"/>
      <c r="C1104" s="148"/>
      <c r="AC1104" s="34"/>
      <c r="AD1104" s="34"/>
      <c r="AE1104" s="34"/>
    </row>
    <row r="1105" spans="1:31" ht="24">
      <c r="A1105" s="3"/>
      <c r="B1105" s="3"/>
      <c r="C1105" s="148"/>
      <c r="AC1105" s="34"/>
      <c r="AD1105" s="34"/>
      <c r="AE1105" s="34"/>
    </row>
    <row r="1106" spans="1:31" ht="24">
      <c r="A1106" s="3"/>
      <c r="B1106" s="3"/>
      <c r="C1106" s="148"/>
      <c r="AC1106" s="34"/>
      <c r="AD1106" s="34"/>
      <c r="AE1106" s="34"/>
    </row>
    <row r="1107" spans="1:31" ht="24">
      <c r="A1107" s="5"/>
      <c r="B1107" s="3"/>
      <c r="C1107" s="148"/>
      <c r="AC1107" s="34"/>
      <c r="AD1107" s="34"/>
      <c r="AE1107" s="34"/>
    </row>
    <row r="1108" spans="1:31" ht="24">
      <c r="A1108" s="5"/>
      <c r="B1108" s="3"/>
      <c r="C1108" s="148"/>
      <c r="AC1108" s="34"/>
      <c r="AD1108" s="34"/>
      <c r="AE1108" s="34"/>
    </row>
    <row r="1109" spans="1:31" ht="24">
      <c r="A1109" s="5"/>
      <c r="B1109" s="3"/>
      <c r="C1109" s="148"/>
      <c r="AC1109" s="34"/>
      <c r="AD1109" s="34"/>
      <c r="AE1109" s="34"/>
    </row>
    <row r="1110" spans="1:31" ht="15.6" customHeight="1">
      <c r="A1110" s="5"/>
      <c r="B1110" s="3"/>
      <c r="C1110" s="148"/>
      <c r="AC1110" s="34"/>
      <c r="AD1110" s="34"/>
      <c r="AE1110" s="34"/>
    </row>
    <row r="1111" spans="1:31" ht="24">
      <c r="A1111" s="149"/>
      <c r="B1111" s="3"/>
      <c r="C1111" s="148"/>
      <c r="AC1111" s="34"/>
      <c r="AD1111" s="34"/>
      <c r="AE1111" s="34"/>
    </row>
    <row r="1112" spans="1:31" ht="24">
      <c r="A1112" s="148"/>
      <c r="B1112" s="3"/>
      <c r="C1112" s="148"/>
      <c r="AC1112" s="34"/>
      <c r="AD1112" s="34"/>
      <c r="AE1112" s="34"/>
    </row>
    <row r="1113" spans="1:31" ht="17.25" customHeight="1">
      <c r="A1113" s="6"/>
      <c r="B1113" s="3"/>
      <c r="C1113" s="148"/>
    </row>
    <row r="1114" spans="1:31" ht="24">
      <c r="A1114" s="148"/>
      <c r="B1114" s="3"/>
      <c r="C1114" s="148"/>
    </row>
    <row r="1115" spans="1:31" ht="24">
      <c r="A1115" s="148"/>
      <c r="B1115" s="3"/>
      <c r="C1115" s="148"/>
    </row>
    <row r="1116" spans="1:31" ht="24">
      <c r="A1116" s="148"/>
      <c r="B1116" s="148"/>
      <c r="C1116" s="148"/>
      <c r="D1116" s="148"/>
      <c r="E1116" s="148"/>
      <c r="F1116" s="148"/>
      <c r="G1116" s="148"/>
      <c r="H1116" s="148"/>
      <c r="I1116" s="148"/>
      <c r="J1116" s="148"/>
      <c r="K1116" s="148"/>
      <c r="L1116" s="148"/>
      <c r="M1116" s="148"/>
      <c r="N1116" s="148"/>
      <c r="O1116" s="148"/>
      <c r="P1116" s="148"/>
      <c r="Q1116" s="148"/>
      <c r="R1116" s="148"/>
      <c r="S1116" s="148"/>
      <c r="T1116" s="148"/>
      <c r="U1116" s="148"/>
      <c r="V1116" s="148"/>
      <c r="W1116" s="148"/>
      <c r="X1116" s="148"/>
      <c r="Y1116" s="148"/>
      <c r="Z1116" s="148"/>
      <c r="AA1116" s="148"/>
      <c r="AB1116" s="148"/>
      <c r="AC1116" s="35"/>
      <c r="AD1116" s="35"/>
      <c r="AE1116" s="35"/>
    </row>
    <row r="1117" spans="1:31" ht="24">
      <c r="A1117" s="148"/>
      <c r="B1117" s="148"/>
      <c r="C1117" s="148"/>
      <c r="D1117" s="148"/>
      <c r="E1117" s="148"/>
      <c r="F1117" s="148"/>
      <c r="G1117" s="148"/>
      <c r="H1117" s="148"/>
      <c r="I1117" s="148"/>
      <c r="J1117" s="148"/>
      <c r="K1117" s="148"/>
      <c r="L1117" s="148"/>
      <c r="M1117" s="148"/>
      <c r="N1117" s="148"/>
      <c r="O1117" s="148"/>
      <c r="P1117" s="148"/>
      <c r="Q1117" s="148"/>
      <c r="R1117" s="148"/>
      <c r="S1117" s="148"/>
      <c r="T1117" s="148"/>
      <c r="U1117" s="148"/>
      <c r="V1117" s="148"/>
      <c r="W1117" s="148"/>
      <c r="X1117" s="148"/>
      <c r="Y1117" s="148"/>
      <c r="Z1117" s="148"/>
      <c r="AA1117" s="148"/>
      <c r="AB1117" s="148"/>
      <c r="AC1117" s="35"/>
      <c r="AD1117" s="35"/>
      <c r="AE1117" s="35"/>
    </row>
    <row r="1118" spans="1:31" ht="15.75" customHeight="1">
      <c r="A1118" s="148"/>
      <c r="B1118" s="148"/>
      <c r="C1118" s="148"/>
      <c r="D1118" s="148"/>
      <c r="E1118" s="148"/>
      <c r="F1118" s="148"/>
      <c r="G1118" s="148"/>
      <c r="H1118" s="148"/>
      <c r="I1118" s="148"/>
      <c r="J1118" s="148"/>
      <c r="K1118" s="148"/>
      <c r="L1118" s="148"/>
      <c r="M1118" s="148"/>
      <c r="N1118" s="148"/>
      <c r="O1118" s="148"/>
      <c r="P1118" s="148"/>
      <c r="Q1118" s="148"/>
      <c r="R1118" s="148"/>
      <c r="S1118" s="148"/>
      <c r="T1118" s="148"/>
      <c r="U1118" s="148"/>
      <c r="V1118" s="148"/>
      <c r="W1118" s="148"/>
      <c r="X1118" s="148"/>
      <c r="Y1118" s="148"/>
      <c r="Z1118" s="148"/>
      <c r="AA1118" s="148"/>
      <c r="AB1118" s="148"/>
      <c r="AC1118" s="35"/>
      <c r="AD1118" s="35"/>
      <c r="AE1118" s="35"/>
    </row>
    <row r="1119" spans="1:31" ht="15.75" customHeight="1">
      <c r="A1119" s="148"/>
      <c r="B1119" s="148"/>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c r="Y1119" s="148"/>
      <c r="Z1119" s="148"/>
      <c r="AA1119" s="148"/>
      <c r="AB1119" s="148"/>
      <c r="AC1119" s="35"/>
      <c r="AD1119" s="35"/>
      <c r="AE1119" s="35"/>
    </row>
    <row r="1120" spans="1:31" ht="23.85" customHeight="1">
      <c r="A1120" s="6"/>
      <c r="B1120" s="13"/>
      <c r="C1120" s="13"/>
      <c r="D1120" s="13"/>
      <c r="E1120" s="13"/>
      <c r="F1120" s="13"/>
      <c r="G1120" s="148"/>
      <c r="H1120" s="148"/>
      <c r="I1120" s="148"/>
      <c r="J1120" s="148"/>
      <c r="K1120" s="148"/>
      <c r="L1120" s="148"/>
      <c r="M1120" s="148"/>
      <c r="N1120" s="148"/>
      <c r="O1120" s="148"/>
      <c r="P1120" s="148"/>
      <c r="Q1120" s="148"/>
      <c r="R1120" s="148"/>
      <c r="S1120" s="148"/>
      <c r="T1120" s="148"/>
      <c r="U1120" s="148"/>
      <c r="V1120" s="148"/>
      <c r="W1120" s="148"/>
      <c r="X1120" s="148"/>
      <c r="Y1120" s="148"/>
      <c r="Z1120" s="148"/>
      <c r="AA1120" s="148"/>
      <c r="AB1120" s="148"/>
      <c r="AC1120" s="35"/>
      <c r="AD1120" s="35"/>
      <c r="AE1120" s="35"/>
    </row>
    <row r="1121" spans="1:32" ht="24">
      <c r="A1121" s="6"/>
      <c r="B1121" s="13"/>
      <c r="C1121" s="13"/>
      <c r="D1121" s="149"/>
      <c r="E1121" s="149"/>
      <c r="F1121" s="149"/>
      <c r="G1121" s="148"/>
      <c r="H1121" s="148"/>
      <c r="I1121" s="148"/>
      <c r="J1121" s="148"/>
      <c r="K1121" s="148"/>
      <c r="L1121" s="148"/>
      <c r="M1121" s="148"/>
      <c r="N1121" s="148"/>
      <c r="O1121" s="148"/>
      <c r="P1121" s="148"/>
      <c r="Q1121" s="148"/>
      <c r="R1121" s="148"/>
      <c r="S1121" s="148"/>
      <c r="T1121" s="148"/>
      <c r="U1121" s="148"/>
      <c r="V1121" s="148"/>
      <c r="W1121" s="148"/>
      <c r="X1121" s="148"/>
      <c r="Y1121" s="148"/>
      <c r="Z1121" s="148"/>
      <c r="AA1121" s="148"/>
      <c r="AB1121" s="148"/>
      <c r="AC1121" s="35"/>
      <c r="AD1121" s="35"/>
      <c r="AE1121" s="35"/>
      <c r="AF1121" s="62"/>
    </row>
    <row r="1122" spans="1:32" ht="24">
      <c r="A1122" s="148"/>
      <c r="B1122" s="149"/>
      <c r="C1122" s="149"/>
      <c r="D1122" s="149"/>
      <c r="E1122" s="149"/>
      <c r="F1122" s="149"/>
      <c r="G1122" s="148"/>
      <c r="H1122" s="148"/>
      <c r="I1122" s="148"/>
      <c r="J1122" s="148"/>
      <c r="K1122" s="148"/>
      <c r="L1122" s="148"/>
      <c r="M1122" s="148"/>
      <c r="N1122" s="148"/>
      <c r="O1122" s="148"/>
      <c r="P1122" s="148"/>
      <c r="Q1122" s="148"/>
      <c r="R1122" s="148"/>
      <c r="S1122" s="148"/>
      <c r="T1122" s="148"/>
      <c r="U1122" s="148"/>
      <c r="V1122" s="148"/>
      <c r="W1122" s="148"/>
      <c r="X1122" s="148"/>
      <c r="Y1122" s="148"/>
      <c r="Z1122" s="148"/>
      <c r="AA1122" s="148"/>
      <c r="AB1122" s="148"/>
      <c r="AC1122" s="35"/>
      <c r="AD1122" s="35"/>
      <c r="AE1122" s="35"/>
      <c r="AF1122" s="62"/>
    </row>
    <row r="1123" spans="1:32" ht="15.6" customHeight="1">
      <c r="A1123" s="148"/>
      <c r="B1123" s="148"/>
      <c r="C1123" s="148"/>
      <c r="D1123" s="148"/>
      <c r="E1123" s="148"/>
      <c r="F1123" s="148"/>
      <c r="G1123" s="148"/>
      <c r="H1123" s="148"/>
      <c r="I1123" s="148"/>
      <c r="J1123" s="148"/>
      <c r="K1123" s="148"/>
      <c r="L1123" s="148"/>
      <c r="M1123" s="148"/>
      <c r="N1123" s="148"/>
      <c r="O1123" s="148"/>
      <c r="P1123" s="148"/>
      <c r="Q1123" s="148"/>
      <c r="R1123" s="148"/>
      <c r="S1123" s="148"/>
      <c r="T1123" s="148"/>
      <c r="U1123" s="148"/>
      <c r="V1123" s="148"/>
      <c r="W1123" s="148"/>
      <c r="X1123" s="148"/>
      <c r="Y1123" s="148"/>
      <c r="Z1123" s="148"/>
      <c r="AA1123" s="148"/>
      <c r="AB1123" s="148"/>
      <c r="AC1123" s="35"/>
      <c r="AD1123" s="35"/>
      <c r="AE1123" s="35"/>
      <c r="AF1123" s="62"/>
    </row>
    <row r="1124" spans="1:32" ht="15.6" customHeight="1">
      <c r="A1124" s="6"/>
      <c r="B1124" s="148"/>
      <c r="C1124" s="148"/>
      <c r="D1124" s="148"/>
      <c r="E1124" s="148"/>
      <c r="F1124" s="148"/>
      <c r="G1124" s="148"/>
      <c r="H1124" s="148"/>
      <c r="I1124" s="148"/>
      <c r="J1124" s="148"/>
      <c r="K1124" s="148"/>
      <c r="L1124" s="148"/>
      <c r="M1124" s="148"/>
      <c r="N1124" s="148"/>
      <c r="O1124" s="148"/>
      <c r="P1124" s="148"/>
      <c r="Q1124" s="148"/>
      <c r="R1124" s="148"/>
      <c r="S1124" s="148"/>
      <c r="T1124" s="148"/>
      <c r="U1124" s="148"/>
      <c r="V1124" s="148"/>
      <c r="W1124" s="148"/>
      <c r="X1124" s="148"/>
      <c r="Y1124" s="148"/>
      <c r="Z1124" s="148"/>
      <c r="AA1124" s="148"/>
      <c r="AB1124" s="148"/>
      <c r="AC1124" s="35"/>
      <c r="AD1124" s="35"/>
      <c r="AE1124" s="35"/>
      <c r="AF1124" s="62"/>
    </row>
    <row r="1125" spans="1:32" ht="24">
      <c r="A1125" s="3"/>
      <c r="B1125" s="148"/>
      <c r="C1125" s="148"/>
      <c r="D1125" s="148"/>
      <c r="E1125" s="148"/>
      <c r="F1125" s="148"/>
      <c r="G1125" s="148"/>
      <c r="H1125" s="148"/>
      <c r="I1125" s="148"/>
      <c r="J1125" s="148"/>
      <c r="K1125" s="148"/>
      <c r="L1125" s="148"/>
      <c r="M1125" s="148"/>
      <c r="N1125" s="148"/>
      <c r="O1125" s="148"/>
      <c r="P1125" s="148"/>
      <c r="Q1125" s="148"/>
      <c r="R1125" s="148"/>
      <c r="S1125" s="148"/>
      <c r="T1125" s="148"/>
      <c r="U1125" s="148"/>
      <c r="V1125" s="148"/>
      <c r="W1125" s="148"/>
      <c r="X1125" s="148"/>
      <c r="Y1125" s="148"/>
      <c r="Z1125" s="148"/>
      <c r="AA1125" s="148"/>
      <c r="AB1125" s="148"/>
      <c r="AC1125" s="35"/>
      <c r="AD1125" s="35"/>
      <c r="AE1125" s="35"/>
      <c r="AF1125" s="62"/>
    </row>
    <row r="1126" spans="1:32" ht="24">
      <c r="A1126" s="3"/>
      <c r="B1126" s="13"/>
      <c r="C1126" s="13"/>
      <c r="D1126" s="13"/>
      <c r="E1126" s="13"/>
      <c r="F1126" s="13"/>
      <c r="G1126" s="148"/>
      <c r="H1126" s="148"/>
      <c r="I1126" s="148"/>
      <c r="J1126" s="148"/>
      <c r="K1126" s="148"/>
      <c r="L1126" s="148"/>
      <c r="M1126" s="148"/>
      <c r="N1126" s="148"/>
      <c r="O1126" s="148"/>
      <c r="P1126" s="148"/>
      <c r="Q1126" s="148"/>
      <c r="R1126" s="148"/>
      <c r="S1126" s="148"/>
      <c r="T1126" s="148"/>
      <c r="U1126" s="148"/>
      <c r="V1126" s="148"/>
      <c r="W1126" s="148"/>
      <c r="X1126" s="148"/>
      <c r="Y1126" s="148"/>
      <c r="Z1126" s="148"/>
      <c r="AA1126" s="148"/>
      <c r="AB1126" s="148"/>
      <c r="AC1126" s="35"/>
      <c r="AD1126" s="35"/>
      <c r="AE1126" s="35"/>
      <c r="AF1126" s="62"/>
    </row>
    <row r="1127" spans="1:32" ht="24">
      <c r="A1127" s="3"/>
      <c r="B1127" s="149"/>
      <c r="C1127" s="149"/>
      <c r="D1127" s="149"/>
      <c r="E1127" s="149"/>
      <c r="F1127" s="149"/>
      <c r="G1127" s="148"/>
      <c r="H1127" s="148"/>
      <c r="I1127" s="148"/>
      <c r="J1127" s="148"/>
      <c r="K1127" s="148"/>
      <c r="L1127" s="148"/>
      <c r="M1127" s="148"/>
      <c r="N1127" s="148"/>
      <c r="O1127" s="148"/>
      <c r="P1127" s="148"/>
      <c r="Q1127" s="148"/>
      <c r="R1127" s="148"/>
      <c r="S1127" s="148"/>
      <c r="T1127" s="148"/>
      <c r="U1127" s="148"/>
      <c r="V1127" s="148"/>
      <c r="W1127" s="148"/>
      <c r="X1127" s="148"/>
      <c r="Y1127" s="148"/>
      <c r="Z1127" s="148"/>
      <c r="AA1127" s="148"/>
      <c r="AB1127" s="148"/>
      <c r="AC1127" s="35"/>
      <c r="AD1127" s="35"/>
      <c r="AE1127" s="35"/>
      <c r="AF1127" s="62"/>
    </row>
    <row r="1128" spans="1:32" ht="24">
      <c r="A1128" s="3"/>
      <c r="B1128" s="13"/>
      <c r="C1128" s="13"/>
      <c r="D1128" s="13"/>
      <c r="E1128" s="13"/>
      <c r="F1128" s="13"/>
      <c r="G1128" s="148"/>
      <c r="H1128" s="148"/>
      <c r="I1128" s="148"/>
      <c r="J1128" s="148"/>
      <c r="K1128" s="148"/>
      <c r="L1128" s="148"/>
      <c r="M1128" s="148"/>
      <c r="N1128" s="148"/>
      <c r="O1128" s="148"/>
      <c r="P1128" s="148"/>
      <c r="Q1128" s="148"/>
      <c r="R1128" s="148"/>
      <c r="S1128" s="148"/>
      <c r="T1128" s="148"/>
      <c r="U1128" s="148"/>
      <c r="V1128" s="148"/>
      <c r="W1128" s="148"/>
      <c r="X1128" s="148"/>
      <c r="Y1128" s="148"/>
      <c r="Z1128" s="148"/>
      <c r="AA1128" s="148"/>
      <c r="AB1128" s="148"/>
      <c r="AC1128" s="35"/>
      <c r="AD1128" s="35"/>
      <c r="AE1128" s="35"/>
      <c r="AF1128" s="62"/>
    </row>
    <row r="1129" spans="1:32" ht="15.75" customHeight="1">
      <c r="A1129" s="3"/>
      <c r="B1129" s="149"/>
      <c r="C1129" s="149"/>
      <c r="D1129" s="149"/>
      <c r="E1129" s="149"/>
      <c r="F1129" s="149"/>
      <c r="G1129" s="148"/>
      <c r="H1129" s="148"/>
      <c r="I1129" s="148"/>
      <c r="J1129" s="148"/>
      <c r="K1129" s="148"/>
      <c r="L1129" s="148"/>
      <c r="M1129" s="148"/>
      <c r="N1129" s="148"/>
      <c r="O1129" s="148"/>
      <c r="P1129" s="148"/>
      <c r="Q1129" s="148"/>
      <c r="R1129" s="148"/>
      <c r="S1129" s="148"/>
      <c r="T1129" s="148"/>
      <c r="U1129" s="148"/>
      <c r="V1129" s="148"/>
      <c r="W1129" s="148"/>
      <c r="X1129" s="148"/>
      <c r="Y1129" s="148"/>
      <c r="Z1129" s="148"/>
      <c r="AA1129" s="148"/>
      <c r="AB1129" s="148"/>
      <c r="AC1129" s="35"/>
      <c r="AD1129" s="35"/>
      <c r="AE1129" s="35"/>
      <c r="AF1129" s="62"/>
    </row>
    <row r="1130" spans="1:32" ht="17.100000000000001" customHeight="1">
      <c r="A1130" s="3"/>
      <c r="B1130" s="149"/>
      <c r="C1130" s="149"/>
      <c r="D1130" s="149"/>
      <c r="E1130" s="149"/>
      <c r="F1130" s="149"/>
      <c r="G1130" s="148"/>
      <c r="H1130" s="148"/>
      <c r="I1130" s="148"/>
      <c r="J1130" s="148"/>
      <c r="K1130" s="148"/>
      <c r="L1130" s="148"/>
      <c r="M1130" s="148"/>
      <c r="N1130" s="148"/>
      <c r="O1130" s="148"/>
      <c r="P1130" s="148"/>
      <c r="Q1130" s="148"/>
      <c r="R1130" s="148"/>
      <c r="S1130" s="148"/>
      <c r="T1130" s="148"/>
      <c r="U1130" s="148"/>
      <c r="V1130" s="148"/>
      <c r="W1130" s="148"/>
      <c r="X1130" s="148"/>
      <c r="Y1130" s="148"/>
      <c r="Z1130" s="148"/>
      <c r="AA1130" s="148"/>
      <c r="AB1130" s="148"/>
      <c r="AC1130" s="35"/>
      <c r="AD1130" s="35"/>
      <c r="AE1130" s="35"/>
      <c r="AF1130" s="62"/>
    </row>
    <row r="1131" spans="1:32" ht="24">
      <c r="A1131" s="3"/>
      <c r="B1131" s="148"/>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35"/>
      <c r="AD1131" s="35"/>
      <c r="AE1131" s="35"/>
      <c r="AF1131" s="62"/>
    </row>
    <row r="1132" spans="1:32" ht="24">
      <c r="A1132" s="3"/>
      <c r="B1132" s="148"/>
      <c r="C1132" s="148"/>
      <c r="D1132" s="148"/>
      <c r="E1132" s="148"/>
      <c r="F1132" s="148"/>
      <c r="G1132" s="148"/>
      <c r="H1132" s="148"/>
      <c r="I1132" s="148"/>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35"/>
      <c r="AD1132" s="35"/>
      <c r="AE1132" s="35"/>
      <c r="AF1132" s="62"/>
    </row>
    <row r="1133" spans="1:32" ht="24">
      <c r="A1133" s="3"/>
      <c r="B1133" s="148"/>
      <c r="C1133" s="148"/>
      <c r="D1133" s="148"/>
      <c r="E1133" s="148"/>
      <c r="F1133" s="148"/>
      <c r="G1133" s="148"/>
      <c r="H1133" s="148"/>
      <c r="I1133" s="148"/>
      <c r="J1133" s="148"/>
      <c r="K1133" s="148"/>
      <c r="L1133" s="148"/>
      <c r="M1133" s="148"/>
      <c r="N1133" s="148"/>
      <c r="O1133" s="148"/>
      <c r="P1133" s="148"/>
      <c r="Q1133" s="148"/>
      <c r="R1133" s="148"/>
      <c r="S1133" s="148"/>
      <c r="T1133" s="148"/>
      <c r="U1133" s="148"/>
      <c r="V1133" s="148"/>
      <c r="W1133" s="148"/>
      <c r="X1133" s="148"/>
      <c r="Y1133" s="148"/>
      <c r="Z1133" s="148"/>
      <c r="AA1133" s="148"/>
      <c r="AB1133" s="148"/>
      <c r="AC1133" s="35"/>
      <c r="AD1133" s="35"/>
      <c r="AE1133" s="35"/>
      <c r="AF1133" s="62"/>
    </row>
    <row r="1134" spans="1:32" ht="24">
      <c r="A1134" s="3"/>
      <c r="B1134" s="148"/>
      <c r="C1134" s="148"/>
      <c r="D1134" s="148"/>
      <c r="E1134" s="148"/>
      <c r="F1134" s="148"/>
      <c r="G1134" s="148"/>
      <c r="H1134" s="148"/>
      <c r="I1134" s="148"/>
      <c r="J1134" s="148"/>
      <c r="K1134" s="148"/>
      <c r="L1134" s="148"/>
      <c r="M1134" s="148"/>
      <c r="N1134" s="148"/>
      <c r="O1134" s="148"/>
      <c r="P1134" s="148"/>
      <c r="Q1134" s="148"/>
      <c r="R1134" s="148"/>
      <c r="S1134" s="148"/>
      <c r="T1134" s="148"/>
      <c r="U1134" s="148"/>
      <c r="V1134" s="148"/>
      <c r="W1134" s="148"/>
      <c r="X1134" s="148"/>
      <c r="Y1134" s="148"/>
      <c r="Z1134" s="148"/>
      <c r="AA1134" s="148"/>
      <c r="AB1134" s="148"/>
      <c r="AC1134" s="35"/>
      <c r="AD1134" s="35"/>
      <c r="AE1134" s="35"/>
      <c r="AF1134" s="62"/>
    </row>
    <row r="1135" spans="1:32" ht="24">
      <c r="A1135" s="3"/>
      <c r="B1135" s="16"/>
      <c r="C1135" s="16"/>
      <c r="D1135" s="16"/>
      <c r="E1135" s="148"/>
      <c r="F1135" s="17"/>
      <c r="G1135" s="17"/>
      <c r="H1135" s="148"/>
      <c r="I1135" s="148"/>
      <c r="J1135" s="148"/>
      <c r="K1135" s="148"/>
      <c r="L1135" s="148"/>
      <c r="M1135" s="148"/>
      <c r="N1135" s="148"/>
      <c r="O1135" s="148"/>
      <c r="P1135" s="148"/>
      <c r="Q1135" s="148"/>
      <c r="R1135" s="148"/>
      <c r="S1135" s="148"/>
      <c r="T1135" s="148"/>
      <c r="U1135" s="148"/>
      <c r="V1135" s="17"/>
      <c r="W1135" s="17"/>
      <c r="X1135" s="17"/>
      <c r="Y1135" s="17"/>
      <c r="Z1135" s="17"/>
      <c r="AA1135" s="17"/>
      <c r="AB1135" s="148"/>
      <c r="AC1135" s="35"/>
      <c r="AD1135" s="35"/>
      <c r="AE1135" s="35"/>
      <c r="AF1135" s="62"/>
    </row>
    <row r="1136" spans="1:32" ht="24">
      <c r="A1136" s="3"/>
      <c r="B1136" s="149"/>
      <c r="C1136" s="149"/>
      <c r="D1136" s="149"/>
      <c r="E1136" s="148"/>
      <c r="F1136" s="149"/>
      <c r="G1136" s="149"/>
      <c r="H1136" s="148"/>
      <c r="I1136" s="148"/>
      <c r="J1136" s="148"/>
      <c r="K1136" s="148"/>
      <c r="L1136" s="148"/>
      <c r="M1136" s="148"/>
      <c r="N1136" s="148"/>
      <c r="O1136" s="148"/>
      <c r="P1136" s="148"/>
      <c r="Q1136" s="148"/>
      <c r="R1136" s="148"/>
      <c r="S1136" s="148"/>
      <c r="T1136" s="148"/>
      <c r="U1136" s="148"/>
      <c r="V1136" s="149"/>
      <c r="W1136" s="149"/>
      <c r="X1136" s="149"/>
      <c r="Y1136" s="149"/>
      <c r="Z1136" s="149"/>
      <c r="AA1136" s="149"/>
      <c r="AB1136" s="148"/>
      <c r="AC1136" s="35"/>
      <c r="AD1136" s="35"/>
      <c r="AE1136" s="35"/>
      <c r="AF1136" s="62"/>
    </row>
    <row r="1137" spans="1:32" ht="16.7" customHeight="1">
      <c r="A1137" s="3"/>
      <c r="B1137" s="16"/>
      <c r="C1137" s="16"/>
      <c r="D1137" s="16"/>
      <c r="E1137" s="148"/>
      <c r="F1137" s="16"/>
      <c r="G1137" s="16"/>
      <c r="H1137" s="148"/>
      <c r="I1137" s="148"/>
      <c r="J1137" s="148"/>
      <c r="K1137" s="148"/>
      <c r="L1137" s="148"/>
      <c r="M1137" s="148"/>
      <c r="N1137" s="148"/>
      <c r="O1137" s="148"/>
      <c r="P1137" s="148"/>
      <c r="Q1137" s="148"/>
      <c r="R1137" s="148"/>
      <c r="S1137" s="148"/>
      <c r="T1137" s="148"/>
      <c r="U1137" s="148"/>
      <c r="V1137" s="16"/>
      <c r="W1137" s="16"/>
      <c r="X1137" s="16"/>
      <c r="Y1137" s="16"/>
      <c r="Z1137" s="16"/>
      <c r="AA1137" s="16"/>
      <c r="AB1137" s="148"/>
      <c r="AC1137" s="35"/>
      <c r="AD1137" s="35"/>
      <c r="AE1137" s="35"/>
      <c r="AF1137" s="62"/>
    </row>
    <row r="1138" spans="1:32" ht="15.6" customHeight="1">
      <c r="A1138" s="3"/>
      <c r="B1138" s="149"/>
      <c r="C1138" s="16"/>
      <c r="D1138" s="16"/>
      <c r="E1138" s="148"/>
      <c r="F1138" s="149"/>
      <c r="G1138" s="149"/>
      <c r="H1138" s="148"/>
      <c r="I1138" s="148"/>
      <c r="J1138" s="148"/>
      <c r="K1138" s="148"/>
      <c r="L1138" s="148"/>
      <c r="M1138" s="148"/>
      <c r="N1138" s="148"/>
      <c r="O1138" s="148"/>
      <c r="P1138" s="148"/>
      <c r="Q1138" s="148"/>
      <c r="R1138" s="148"/>
      <c r="S1138" s="148"/>
      <c r="T1138" s="148"/>
      <c r="U1138" s="148"/>
      <c r="V1138" s="149"/>
      <c r="W1138" s="149"/>
      <c r="X1138" s="149"/>
      <c r="Y1138" s="149"/>
      <c r="Z1138" s="149"/>
      <c r="AA1138" s="149"/>
      <c r="AB1138" s="148"/>
      <c r="AC1138" s="35"/>
      <c r="AD1138" s="35"/>
      <c r="AE1138" s="35"/>
      <c r="AF1138" s="62"/>
    </row>
    <row r="1139" spans="1:32" ht="24">
      <c r="A1139" s="6"/>
      <c r="B1139" s="149"/>
      <c r="C1139" s="149"/>
      <c r="D1139" s="149"/>
      <c r="E1139" s="148"/>
      <c r="F1139" s="149"/>
      <c r="G1139" s="149"/>
      <c r="H1139" s="148"/>
      <c r="I1139" s="148"/>
      <c r="J1139" s="148"/>
      <c r="K1139" s="148"/>
      <c r="L1139" s="148"/>
      <c r="M1139" s="148"/>
      <c r="N1139" s="148"/>
      <c r="O1139" s="148"/>
      <c r="P1139" s="148"/>
      <c r="Q1139" s="148"/>
      <c r="R1139" s="148"/>
      <c r="S1139" s="148"/>
      <c r="T1139" s="148"/>
      <c r="U1139" s="148"/>
      <c r="V1139" s="149"/>
      <c r="W1139" s="149"/>
      <c r="X1139" s="149"/>
      <c r="Y1139" s="149"/>
      <c r="Z1139" s="149"/>
      <c r="AA1139" s="149"/>
      <c r="AB1139" s="148"/>
      <c r="AC1139" s="35"/>
      <c r="AD1139" s="35"/>
      <c r="AE1139" s="35"/>
      <c r="AF1139" s="62"/>
    </row>
    <row r="1140" spans="1:32" ht="24">
      <c r="A1140" s="6"/>
      <c r="B1140" s="16"/>
      <c r="C1140" s="16"/>
      <c r="D1140" s="16"/>
      <c r="E1140" s="148"/>
      <c r="F1140" s="17"/>
      <c r="G1140" s="17"/>
      <c r="H1140" s="148"/>
      <c r="I1140" s="148"/>
      <c r="J1140" s="148"/>
      <c r="K1140" s="148"/>
      <c r="L1140" s="148"/>
      <c r="M1140" s="148"/>
      <c r="N1140" s="148"/>
      <c r="O1140" s="148"/>
      <c r="P1140" s="148"/>
      <c r="Q1140" s="148"/>
      <c r="R1140" s="148"/>
      <c r="S1140" s="148"/>
      <c r="T1140" s="148"/>
      <c r="U1140" s="148"/>
      <c r="V1140" s="17"/>
      <c r="W1140" s="17"/>
      <c r="X1140" s="17"/>
      <c r="Y1140" s="17"/>
      <c r="Z1140" s="17"/>
      <c r="AA1140" s="17"/>
      <c r="AB1140" s="148"/>
      <c r="AC1140" s="35"/>
      <c r="AD1140" s="35"/>
      <c r="AE1140" s="35"/>
      <c r="AF1140" s="62"/>
    </row>
    <row r="1141" spans="1:32" ht="24">
      <c r="A1141" s="148"/>
      <c r="B1141" s="149"/>
      <c r="C1141" s="149"/>
      <c r="D1141" s="149"/>
      <c r="E1141" s="148"/>
      <c r="F1141" s="149"/>
      <c r="G1141" s="149"/>
      <c r="H1141" s="148"/>
      <c r="I1141" s="148"/>
      <c r="J1141" s="148"/>
      <c r="K1141" s="148"/>
      <c r="L1141" s="148"/>
      <c r="M1141" s="148"/>
      <c r="N1141" s="148"/>
      <c r="O1141" s="148"/>
      <c r="P1141" s="148"/>
      <c r="Q1141" s="148"/>
      <c r="R1141" s="148"/>
      <c r="S1141" s="148"/>
      <c r="T1141" s="148"/>
      <c r="U1141" s="148"/>
      <c r="V1141" s="149"/>
      <c r="W1141" s="149"/>
      <c r="X1141" s="149"/>
      <c r="Y1141" s="149"/>
      <c r="Z1141" s="149"/>
      <c r="AA1141" s="149"/>
      <c r="AB1141" s="148"/>
      <c r="AC1141" s="35"/>
      <c r="AD1141" s="35"/>
      <c r="AE1141" s="35"/>
      <c r="AF1141" s="62"/>
    </row>
    <row r="1142" spans="1:32" ht="24">
      <c r="A1142" s="9"/>
      <c r="B1142" s="16"/>
      <c r="C1142" s="16"/>
      <c r="D1142" s="16"/>
      <c r="E1142" s="148"/>
      <c r="F1142" s="17"/>
      <c r="G1142" s="17"/>
      <c r="H1142" s="148"/>
      <c r="I1142" s="148"/>
      <c r="J1142" s="148"/>
      <c r="K1142" s="148"/>
      <c r="L1142" s="148"/>
      <c r="M1142" s="148"/>
      <c r="N1142" s="148"/>
      <c r="O1142" s="148"/>
      <c r="P1142" s="148"/>
      <c r="Q1142" s="148"/>
      <c r="R1142" s="148"/>
      <c r="S1142" s="148"/>
      <c r="T1142" s="148"/>
      <c r="U1142" s="148"/>
      <c r="V1142" s="17"/>
      <c r="W1142" s="17"/>
      <c r="X1142" s="17"/>
      <c r="Y1142" s="17"/>
      <c r="Z1142" s="17"/>
      <c r="AA1142" s="17"/>
      <c r="AB1142" s="148"/>
      <c r="AC1142" s="35"/>
      <c r="AD1142" s="35"/>
      <c r="AE1142" s="35"/>
      <c r="AF1142" s="62"/>
    </row>
    <row r="1143" spans="1:32" ht="24">
      <c r="A1143" s="13"/>
      <c r="B1143" s="149"/>
      <c r="C1143" s="16"/>
      <c r="D1143" s="16"/>
      <c r="E1143" s="148"/>
      <c r="F1143" s="149"/>
      <c r="G1143" s="149"/>
      <c r="H1143" s="148"/>
      <c r="I1143" s="148"/>
      <c r="J1143" s="148"/>
      <c r="K1143" s="148"/>
      <c r="L1143" s="148"/>
      <c r="M1143" s="148"/>
      <c r="N1143" s="148"/>
      <c r="O1143" s="148"/>
      <c r="P1143" s="148"/>
      <c r="Q1143" s="148"/>
      <c r="R1143" s="148"/>
      <c r="S1143" s="148"/>
      <c r="T1143" s="148"/>
      <c r="U1143" s="148"/>
      <c r="V1143" s="149"/>
      <c r="W1143" s="149"/>
      <c r="X1143" s="149"/>
      <c r="Y1143" s="149"/>
      <c r="Z1143" s="149"/>
      <c r="AA1143" s="149"/>
      <c r="AB1143" s="148"/>
      <c r="AC1143" s="35"/>
      <c r="AD1143" s="35"/>
      <c r="AE1143" s="35"/>
      <c r="AF1143" s="62"/>
    </row>
    <row r="1144" spans="1:32" ht="24">
      <c r="A1144" s="149"/>
      <c r="B1144" s="149"/>
      <c r="C1144" s="149"/>
      <c r="D1144" s="149"/>
      <c r="E1144" s="148"/>
      <c r="F1144" s="149"/>
      <c r="G1144" s="149"/>
      <c r="H1144" s="148"/>
      <c r="I1144" s="148"/>
      <c r="J1144" s="148"/>
      <c r="K1144" s="148"/>
      <c r="L1144" s="148"/>
      <c r="M1144" s="148"/>
      <c r="N1144" s="148"/>
      <c r="O1144" s="148"/>
      <c r="P1144" s="148"/>
      <c r="Q1144" s="148"/>
      <c r="R1144" s="148"/>
      <c r="S1144" s="148"/>
      <c r="T1144" s="148"/>
      <c r="U1144" s="148"/>
      <c r="V1144" s="149"/>
      <c r="W1144" s="149"/>
      <c r="X1144" s="149"/>
      <c r="Y1144" s="149"/>
      <c r="Z1144" s="149"/>
      <c r="AA1144" s="149"/>
      <c r="AB1144" s="148"/>
      <c r="AC1144" s="35"/>
      <c r="AD1144" s="35"/>
      <c r="AE1144" s="35"/>
      <c r="AF1144" s="62"/>
    </row>
    <row r="1145" spans="1:32" ht="24">
      <c r="A1145" s="149"/>
      <c r="B1145" s="16"/>
      <c r="C1145" s="16"/>
      <c r="D1145" s="16"/>
      <c r="E1145" s="148"/>
      <c r="F1145" s="17"/>
      <c r="G1145" s="17"/>
      <c r="H1145" s="148"/>
      <c r="I1145" s="148"/>
      <c r="J1145" s="148"/>
      <c r="K1145" s="148"/>
      <c r="L1145" s="148"/>
      <c r="M1145" s="148"/>
      <c r="N1145" s="148"/>
      <c r="O1145" s="148"/>
      <c r="P1145" s="148"/>
      <c r="Q1145" s="148"/>
      <c r="R1145" s="148"/>
      <c r="S1145" s="148"/>
      <c r="T1145" s="148"/>
      <c r="U1145" s="148"/>
      <c r="V1145" s="17"/>
      <c r="W1145" s="17"/>
      <c r="X1145" s="17"/>
      <c r="Y1145" s="17"/>
      <c r="Z1145" s="17"/>
      <c r="AA1145" s="17"/>
      <c r="AB1145" s="148"/>
      <c r="AC1145" s="35"/>
      <c r="AD1145" s="35"/>
      <c r="AE1145" s="35"/>
      <c r="AF1145" s="62"/>
    </row>
    <row r="1146" spans="1:32" ht="24">
      <c r="A1146" s="6"/>
      <c r="B1146" s="149"/>
      <c r="C1146" s="16"/>
      <c r="D1146" s="16"/>
      <c r="E1146" s="148"/>
      <c r="F1146" s="149"/>
      <c r="G1146" s="149"/>
      <c r="H1146" s="148"/>
      <c r="I1146" s="148"/>
      <c r="J1146" s="148"/>
      <c r="K1146" s="148"/>
      <c r="L1146" s="148"/>
      <c r="M1146" s="148"/>
      <c r="N1146" s="148"/>
      <c r="O1146" s="148"/>
      <c r="P1146" s="148"/>
      <c r="Q1146" s="148"/>
      <c r="R1146" s="148"/>
      <c r="S1146" s="148"/>
      <c r="T1146" s="148"/>
      <c r="U1146" s="148"/>
      <c r="V1146" s="149"/>
      <c r="W1146" s="149"/>
      <c r="X1146" s="149"/>
      <c r="Y1146" s="149"/>
      <c r="Z1146" s="149"/>
      <c r="AA1146" s="149"/>
      <c r="AB1146" s="148"/>
      <c r="AC1146" s="35"/>
      <c r="AD1146" s="35"/>
      <c r="AE1146" s="35"/>
      <c r="AF1146" s="62"/>
    </row>
    <row r="1147" spans="1:32" ht="24">
      <c r="A1147" s="148"/>
      <c r="B1147" s="149"/>
      <c r="C1147" s="149"/>
      <c r="D1147" s="149"/>
      <c r="E1147" s="148"/>
      <c r="F1147" s="149"/>
      <c r="G1147" s="149"/>
      <c r="H1147" s="148"/>
      <c r="I1147" s="148"/>
      <c r="J1147" s="148"/>
      <c r="K1147" s="148"/>
      <c r="L1147" s="148"/>
      <c r="M1147" s="148"/>
      <c r="N1147" s="148"/>
      <c r="O1147" s="148"/>
      <c r="P1147" s="148"/>
      <c r="Q1147" s="148"/>
      <c r="R1147" s="148"/>
      <c r="S1147" s="148"/>
      <c r="T1147" s="148"/>
      <c r="U1147" s="148"/>
      <c r="V1147" s="149"/>
      <c r="W1147" s="149"/>
      <c r="X1147" s="149"/>
      <c r="Y1147" s="149"/>
      <c r="Z1147" s="149"/>
      <c r="AA1147" s="149"/>
      <c r="AB1147" s="148"/>
      <c r="AC1147" s="35"/>
      <c r="AD1147" s="35"/>
      <c r="AE1147" s="35"/>
      <c r="AF1147" s="62"/>
    </row>
    <row r="1148" spans="1:32" ht="15.6" customHeight="1">
      <c r="A1148" s="6"/>
      <c r="B1148" s="16"/>
      <c r="C1148" s="16"/>
      <c r="D1148" s="16"/>
      <c r="E1148" s="148"/>
      <c r="F1148" s="17"/>
      <c r="G1148" s="17"/>
      <c r="H1148" s="148"/>
      <c r="I1148" s="148"/>
      <c r="J1148" s="148"/>
      <c r="K1148" s="148"/>
      <c r="L1148" s="148"/>
      <c r="M1148" s="148"/>
      <c r="N1148" s="148"/>
      <c r="O1148" s="148"/>
      <c r="P1148" s="148"/>
      <c r="Q1148" s="148"/>
      <c r="R1148" s="148"/>
      <c r="S1148" s="148"/>
      <c r="T1148" s="148"/>
      <c r="U1148" s="148"/>
      <c r="V1148" s="17"/>
      <c r="W1148" s="17"/>
      <c r="X1148" s="17"/>
      <c r="Y1148" s="17"/>
      <c r="Z1148" s="17"/>
      <c r="AA1148" s="17"/>
      <c r="AB1148" s="148"/>
      <c r="AC1148" s="35"/>
      <c r="AD1148" s="35"/>
      <c r="AE1148" s="35"/>
      <c r="AF1148" s="62"/>
    </row>
    <row r="1149" spans="1:32" ht="15.6" customHeight="1">
      <c r="A1149" s="13"/>
      <c r="B1149" s="149"/>
      <c r="C1149" s="149"/>
      <c r="D1149" s="149"/>
      <c r="E1149" s="149"/>
      <c r="F1149" s="149"/>
      <c r="G1149" s="149"/>
      <c r="H1149" s="148"/>
      <c r="I1149" s="148"/>
      <c r="J1149" s="148"/>
      <c r="K1149" s="148"/>
      <c r="L1149" s="148"/>
      <c r="M1149" s="148"/>
      <c r="N1149" s="148"/>
      <c r="O1149" s="148"/>
      <c r="P1149" s="148"/>
      <c r="Q1149" s="148"/>
      <c r="R1149" s="148"/>
      <c r="S1149" s="148"/>
      <c r="T1149" s="148"/>
      <c r="U1149" s="148"/>
      <c r="V1149" s="148"/>
      <c r="W1149" s="148"/>
      <c r="X1149" s="148"/>
      <c r="Y1149" s="148"/>
      <c r="Z1149" s="148"/>
      <c r="AA1149" s="148"/>
      <c r="AB1149" s="148"/>
      <c r="AC1149" s="35"/>
      <c r="AD1149" s="35"/>
      <c r="AE1149" s="35"/>
      <c r="AF1149" s="62"/>
    </row>
    <row r="1150" spans="1:32" ht="24">
      <c r="A1150" s="149"/>
      <c r="B1150" s="148"/>
      <c r="C1150" s="148"/>
      <c r="D1150" s="148"/>
      <c r="E1150" s="148"/>
      <c r="F1150" s="148"/>
      <c r="G1150" s="148"/>
      <c r="H1150" s="148"/>
      <c r="I1150" s="148"/>
      <c r="J1150" s="148"/>
      <c r="K1150" s="148"/>
      <c r="L1150" s="148"/>
      <c r="M1150" s="148"/>
      <c r="N1150" s="148"/>
      <c r="O1150" s="148"/>
      <c r="P1150" s="148"/>
      <c r="Q1150" s="148"/>
      <c r="R1150" s="148"/>
      <c r="S1150" s="148"/>
      <c r="T1150" s="148"/>
      <c r="U1150" s="148"/>
      <c r="V1150" s="148"/>
      <c r="W1150" s="148"/>
      <c r="X1150" s="148"/>
      <c r="Y1150" s="148"/>
      <c r="Z1150" s="148"/>
      <c r="AA1150" s="148"/>
      <c r="AB1150" s="148"/>
      <c r="AC1150" s="35"/>
      <c r="AD1150" s="35"/>
      <c r="AE1150" s="35"/>
      <c r="AF1150" s="62"/>
    </row>
    <row r="1151" spans="1:32" ht="19.7" customHeight="1">
      <c r="A1151" s="13"/>
      <c r="B1151" s="148"/>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c r="Y1151" s="148"/>
      <c r="Z1151" s="148"/>
      <c r="AA1151" s="148"/>
      <c r="AB1151" s="148"/>
      <c r="AC1151" s="35"/>
      <c r="AD1151" s="35"/>
      <c r="AE1151" s="35"/>
      <c r="AF1151" s="62"/>
    </row>
    <row r="1152" spans="1:32" ht="24">
      <c r="A1152" s="13"/>
      <c r="B1152" s="148"/>
      <c r="C1152" s="148"/>
      <c r="D1152" s="148"/>
      <c r="E1152" s="148"/>
      <c r="F1152" s="148"/>
      <c r="G1152" s="148"/>
      <c r="H1152" s="148"/>
      <c r="I1152" s="148"/>
      <c r="J1152" s="148"/>
      <c r="K1152" s="148"/>
      <c r="L1152" s="148"/>
      <c r="M1152" s="148"/>
      <c r="N1152" s="148"/>
      <c r="O1152" s="148"/>
      <c r="P1152" s="148"/>
      <c r="Q1152" s="148"/>
      <c r="R1152" s="148"/>
      <c r="S1152" s="148"/>
      <c r="T1152" s="148"/>
      <c r="U1152" s="148"/>
      <c r="V1152" s="148"/>
      <c r="W1152" s="148"/>
      <c r="X1152" s="148"/>
      <c r="Y1152" s="148"/>
      <c r="Z1152" s="148"/>
      <c r="AA1152" s="148"/>
      <c r="AB1152" s="148"/>
      <c r="AC1152" s="35"/>
      <c r="AD1152" s="35"/>
      <c r="AE1152" s="35"/>
      <c r="AF1152" s="62"/>
    </row>
    <row r="1153" spans="1:32" ht="24">
      <c r="A1153" s="149"/>
      <c r="B1153" s="6"/>
      <c r="C1153" s="6"/>
      <c r="D1153" s="6"/>
      <c r="E1153" s="6"/>
      <c r="F1153" s="148"/>
      <c r="G1153" s="148"/>
      <c r="H1153" s="148"/>
      <c r="I1153" s="148"/>
      <c r="J1153" s="148"/>
      <c r="K1153" s="148"/>
      <c r="L1153" s="148"/>
      <c r="M1153" s="148"/>
      <c r="N1153" s="148"/>
      <c r="O1153" s="148"/>
      <c r="P1153" s="148"/>
      <c r="Q1153" s="148"/>
      <c r="R1153" s="148"/>
      <c r="S1153" s="148"/>
      <c r="T1153" s="148"/>
      <c r="U1153" s="148"/>
      <c r="V1153" s="148"/>
      <c r="W1153" s="148"/>
      <c r="X1153" s="148"/>
      <c r="Y1153" s="148"/>
      <c r="Z1153" s="148"/>
      <c r="AA1153" s="148"/>
      <c r="AB1153" s="148"/>
      <c r="AC1153" s="35"/>
      <c r="AD1153" s="35"/>
      <c r="AE1153" s="35"/>
      <c r="AF1153" s="62"/>
    </row>
    <row r="1154" spans="1:32" ht="24">
      <c r="A1154" s="6"/>
      <c r="B1154" s="149"/>
      <c r="C1154" s="6"/>
      <c r="D1154" s="6"/>
      <c r="E1154" s="149"/>
      <c r="F1154" s="148"/>
      <c r="G1154" s="148"/>
      <c r="H1154" s="148"/>
      <c r="I1154" s="148"/>
      <c r="J1154" s="148"/>
      <c r="K1154" s="148"/>
      <c r="L1154" s="148"/>
      <c r="M1154" s="148"/>
      <c r="N1154" s="148"/>
      <c r="O1154" s="148"/>
      <c r="P1154" s="148"/>
      <c r="Q1154" s="148"/>
      <c r="R1154" s="148"/>
      <c r="S1154" s="148"/>
      <c r="T1154" s="148"/>
      <c r="U1154" s="148"/>
      <c r="V1154" s="148"/>
      <c r="W1154" s="148"/>
      <c r="X1154" s="148"/>
      <c r="Y1154" s="148"/>
      <c r="Z1154" s="148"/>
      <c r="AA1154" s="148"/>
      <c r="AB1154" s="148"/>
      <c r="AC1154" s="35"/>
      <c r="AD1154" s="35"/>
      <c r="AE1154" s="35"/>
      <c r="AF1154" s="62"/>
    </row>
    <row r="1155" spans="1:32" ht="24">
      <c r="A1155" s="148"/>
      <c r="B1155" s="149"/>
      <c r="C1155" s="149"/>
      <c r="D1155" s="149"/>
      <c r="E1155" s="149"/>
      <c r="F1155" s="148"/>
      <c r="G1155" s="148"/>
      <c r="H1155" s="148"/>
      <c r="I1155" s="148"/>
      <c r="J1155" s="148"/>
      <c r="K1155" s="148"/>
      <c r="L1155" s="148"/>
      <c r="M1155" s="148"/>
      <c r="N1155" s="148"/>
      <c r="O1155" s="148"/>
      <c r="P1155" s="148"/>
      <c r="Q1155" s="148"/>
      <c r="R1155" s="148"/>
      <c r="S1155" s="148"/>
      <c r="T1155" s="148"/>
      <c r="U1155" s="148"/>
      <c r="V1155" s="148"/>
      <c r="W1155" s="148"/>
      <c r="X1155" s="148"/>
      <c r="Y1155" s="148"/>
      <c r="Z1155" s="148"/>
      <c r="AA1155" s="148"/>
      <c r="AB1155" s="148"/>
      <c r="AC1155" s="35"/>
      <c r="AD1155" s="35"/>
      <c r="AE1155" s="35"/>
      <c r="AF1155" s="62"/>
    </row>
    <row r="1156" spans="1:32" ht="24">
      <c r="A1156" s="6"/>
      <c r="B1156" s="149"/>
      <c r="C1156" s="6"/>
      <c r="D1156" s="6"/>
      <c r="E1156" s="6"/>
      <c r="F1156" s="148"/>
      <c r="G1156" s="148"/>
      <c r="H1156" s="148"/>
      <c r="I1156" s="148"/>
      <c r="J1156" s="148"/>
      <c r="K1156" s="148"/>
      <c r="L1156" s="148"/>
      <c r="M1156" s="148"/>
      <c r="N1156" s="148"/>
      <c r="O1156" s="148"/>
      <c r="P1156" s="148"/>
      <c r="Q1156" s="148"/>
      <c r="R1156" s="148"/>
      <c r="S1156" s="148"/>
      <c r="T1156" s="148"/>
      <c r="U1156" s="148"/>
      <c r="V1156" s="148"/>
      <c r="W1156" s="148"/>
      <c r="X1156" s="148"/>
      <c r="Y1156" s="148"/>
      <c r="Z1156" s="148"/>
      <c r="AA1156" s="148"/>
      <c r="AB1156" s="148"/>
      <c r="AC1156" s="35"/>
      <c r="AD1156" s="35"/>
      <c r="AE1156" s="35"/>
      <c r="AF1156" s="62"/>
    </row>
    <row r="1157" spans="1:32" ht="24">
      <c r="A1157" s="148"/>
      <c r="B1157" s="149"/>
      <c r="C1157" s="9"/>
      <c r="D1157" s="9"/>
      <c r="E1157" s="9"/>
      <c r="F1157" s="148"/>
      <c r="G1157" s="148"/>
      <c r="H1157" s="148"/>
      <c r="I1157" s="148"/>
      <c r="J1157" s="148"/>
      <c r="K1157" s="148"/>
      <c r="L1157" s="148"/>
      <c r="M1157" s="148"/>
      <c r="N1157" s="148"/>
      <c r="O1157" s="148"/>
      <c r="P1157" s="148"/>
      <c r="Q1157" s="148"/>
      <c r="R1157" s="148"/>
      <c r="S1157" s="148"/>
      <c r="T1157" s="148"/>
      <c r="U1157" s="148"/>
      <c r="V1157" s="148"/>
      <c r="W1157" s="148"/>
      <c r="X1157" s="148"/>
      <c r="Y1157" s="148"/>
      <c r="Z1157" s="148"/>
      <c r="AA1157" s="148"/>
      <c r="AB1157" s="148"/>
      <c r="AC1157" s="35"/>
      <c r="AD1157" s="35"/>
      <c r="AE1157" s="35"/>
      <c r="AF1157" s="62"/>
    </row>
    <row r="1158" spans="1:32" ht="24">
      <c r="A1158" s="16"/>
      <c r="B1158" s="149"/>
      <c r="C1158" s="149"/>
      <c r="D1158" s="149"/>
      <c r="E1158" s="149"/>
      <c r="F1158" s="148"/>
      <c r="G1158" s="148"/>
      <c r="H1158" s="148"/>
      <c r="I1158" s="148"/>
      <c r="J1158" s="148"/>
      <c r="K1158" s="148"/>
      <c r="L1158" s="148"/>
      <c r="M1158" s="148"/>
      <c r="N1158" s="148"/>
      <c r="O1158" s="148"/>
      <c r="P1158" s="148"/>
      <c r="Q1158" s="148"/>
      <c r="R1158" s="148"/>
      <c r="S1158" s="148"/>
      <c r="T1158" s="148"/>
      <c r="U1158" s="148"/>
      <c r="V1158" s="148"/>
      <c r="W1158" s="148"/>
      <c r="X1158" s="148"/>
      <c r="Y1158" s="148"/>
      <c r="Z1158" s="148"/>
      <c r="AA1158" s="148"/>
      <c r="AB1158" s="148"/>
      <c r="AC1158" s="35"/>
      <c r="AD1158" s="35"/>
      <c r="AE1158" s="35"/>
      <c r="AF1158" s="62"/>
    </row>
    <row r="1159" spans="1:32" ht="24">
      <c r="A1159" s="149"/>
      <c r="B1159" s="6"/>
      <c r="C1159" s="6"/>
      <c r="D1159" s="6"/>
      <c r="E1159" s="6"/>
      <c r="F1159" s="148"/>
      <c r="G1159" s="148"/>
      <c r="H1159" s="148"/>
      <c r="I1159" s="148"/>
      <c r="J1159" s="148"/>
      <c r="K1159" s="148"/>
      <c r="L1159" s="148"/>
      <c r="M1159" s="148"/>
      <c r="N1159" s="148"/>
      <c r="O1159" s="148"/>
      <c r="P1159" s="148"/>
      <c r="Q1159" s="148"/>
      <c r="R1159" s="148"/>
      <c r="S1159" s="148"/>
      <c r="T1159" s="148"/>
      <c r="U1159" s="148"/>
      <c r="V1159" s="148"/>
      <c r="W1159" s="148"/>
      <c r="X1159" s="148"/>
      <c r="Y1159" s="148"/>
      <c r="Z1159" s="148"/>
      <c r="AA1159" s="148"/>
      <c r="AB1159" s="148"/>
      <c r="AC1159" s="35"/>
      <c r="AD1159" s="35"/>
      <c r="AE1159" s="35"/>
      <c r="AF1159" s="62"/>
    </row>
    <row r="1160" spans="1:32" ht="24">
      <c r="A1160" s="16"/>
      <c r="B1160" s="149"/>
      <c r="C1160" s="6"/>
      <c r="D1160" s="6"/>
      <c r="E1160" s="149"/>
      <c r="F1160" s="148"/>
      <c r="G1160" s="148"/>
      <c r="H1160" s="148"/>
      <c r="I1160" s="148"/>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35"/>
      <c r="AD1160" s="35"/>
      <c r="AE1160" s="35"/>
      <c r="AF1160" s="62"/>
    </row>
    <row r="1161" spans="1:32" ht="24">
      <c r="A1161" s="149"/>
      <c r="B1161" s="149"/>
      <c r="C1161" s="149"/>
      <c r="D1161" s="149"/>
      <c r="E1161" s="149"/>
      <c r="F1161" s="148"/>
      <c r="G1161" s="148"/>
      <c r="H1161" s="148"/>
      <c r="I1161" s="148"/>
      <c r="J1161" s="148"/>
      <c r="K1161" s="148"/>
      <c r="L1161" s="148"/>
      <c r="M1161" s="148"/>
      <c r="N1161" s="148"/>
      <c r="O1161" s="148"/>
      <c r="P1161" s="148"/>
      <c r="Q1161" s="148"/>
      <c r="R1161" s="148"/>
      <c r="S1161" s="148"/>
      <c r="T1161" s="148"/>
      <c r="U1161" s="148"/>
      <c r="V1161" s="148"/>
      <c r="W1161" s="148"/>
      <c r="X1161" s="148"/>
      <c r="Y1161" s="148"/>
      <c r="Z1161" s="148"/>
      <c r="AA1161" s="148"/>
      <c r="AB1161" s="148"/>
      <c r="AC1161" s="35"/>
      <c r="AD1161" s="35"/>
      <c r="AE1161" s="35"/>
      <c r="AF1161" s="62"/>
    </row>
    <row r="1162" spans="1:32" ht="24">
      <c r="A1162" s="149"/>
      <c r="B1162" s="6"/>
      <c r="C1162" s="6"/>
      <c r="D1162" s="6"/>
      <c r="E1162" s="148"/>
      <c r="F1162" s="148"/>
      <c r="G1162" s="148"/>
      <c r="H1162" s="148"/>
      <c r="I1162" s="148"/>
      <c r="J1162" s="148"/>
      <c r="K1162" s="148"/>
      <c r="L1162" s="148"/>
      <c r="M1162" s="148"/>
      <c r="N1162" s="148"/>
      <c r="O1162" s="148"/>
      <c r="P1162" s="148"/>
      <c r="Q1162" s="148"/>
      <c r="R1162" s="148"/>
      <c r="S1162" s="148"/>
      <c r="T1162" s="148"/>
      <c r="U1162" s="148"/>
      <c r="V1162" s="148"/>
      <c r="W1162" s="148"/>
      <c r="X1162" s="148"/>
      <c r="Y1162" s="148"/>
      <c r="Z1162" s="148"/>
      <c r="AA1162" s="148"/>
      <c r="AB1162" s="6"/>
      <c r="AC1162" s="35"/>
      <c r="AD1162" s="35"/>
      <c r="AE1162" s="35"/>
      <c r="AF1162" s="62"/>
    </row>
    <row r="1163" spans="1:32" ht="24">
      <c r="A1163" s="16"/>
      <c r="B1163" s="149"/>
      <c r="C1163" s="6"/>
      <c r="D1163" s="6"/>
      <c r="E1163" s="148"/>
      <c r="F1163" s="148"/>
      <c r="G1163" s="148"/>
      <c r="H1163" s="148"/>
      <c r="I1163" s="148"/>
      <c r="J1163" s="148"/>
      <c r="K1163" s="148"/>
      <c r="L1163" s="148"/>
      <c r="M1163" s="148"/>
      <c r="N1163" s="148"/>
      <c r="O1163" s="148"/>
      <c r="P1163" s="148"/>
      <c r="Q1163" s="148"/>
      <c r="R1163" s="148"/>
      <c r="S1163" s="148"/>
      <c r="T1163" s="148"/>
      <c r="U1163" s="148"/>
      <c r="V1163" s="148"/>
      <c r="W1163" s="148"/>
      <c r="X1163" s="148"/>
      <c r="Y1163" s="148"/>
      <c r="Z1163" s="148"/>
      <c r="AA1163" s="148"/>
      <c r="AB1163" s="149"/>
      <c r="AC1163" s="35"/>
      <c r="AD1163" s="35"/>
      <c r="AE1163" s="35"/>
      <c r="AF1163" s="62"/>
    </row>
    <row r="1164" spans="1:32" ht="24">
      <c r="A1164" s="149"/>
      <c r="B1164" s="149"/>
      <c r="C1164" s="6"/>
      <c r="D1164" s="6"/>
      <c r="E1164" s="148"/>
      <c r="F1164" s="148"/>
      <c r="G1164" s="148"/>
      <c r="H1164" s="148"/>
      <c r="I1164" s="148"/>
      <c r="J1164" s="148"/>
      <c r="K1164" s="148"/>
      <c r="L1164" s="148"/>
      <c r="M1164" s="148"/>
      <c r="N1164" s="148"/>
      <c r="O1164" s="148"/>
      <c r="P1164" s="148"/>
      <c r="Q1164" s="148"/>
      <c r="R1164" s="148"/>
      <c r="S1164" s="148"/>
      <c r="T1164" s="148"/>
      <c r="U1164" s="148"/>
      <c r="V1164" s="148"/>
      <c r="W1164" s="148"/>
      <c r="X1164" s="148"/>
      <c r="Y1164" s="148"/>
      <c r="Z1164" s="148"/>
      <c r="AA1164" s="148"/>
      <c r="AB1164" s="149"/>
      <c r="AC1164" s="35"/>
      <c r="AD1164" s="35"/>
      <c r="AE1164" s="35"/>
      <c r="AF1164" s="62"/>
    </row>
    <row r="1165" spans="1:32" s="148" customFormat="1" ht="24">
      <c r="A1165" s="16"/>
      <c r="B1165" s="149"/>
      <c r="C1165" s="149"/>
      <c r="D1165" s="149"/>
      <c r="AB1165" s="149"/>
      <c r="AC1165" s="35"/>
      <c r="AD1165" s="35"/>
      <c r="AE1165" s="35"/>
      <c r="AF1165" s="62"/>
    </row>
    <row r="1166" spans="1:32" s="148" customFormat="1" ht="24">
      <c r="A1166" s="149"/>
      <c r="B1166" s="6"/>
      <c r="C1166" s="6"/>
      <c r="D1166" s="6"/>
      <c r="AB1166" s="6"/>
      <c r="AC1166" s="35"/>
      <c r="AD1166" s="35"/>
      <c r="AE1166" s="35"/>
      <c r="AF1166" s="62"/>
    </row>
    <row r="1167" spans="1:32" s="148" customFormat="1" ht="15.6" customHeight="1">
      <c r="A1167" s="149"/>
      <c r="B1167" s="149"/>
      <c r="C1167" s="6"/>
      <c r="D1167" s="6"/>
      <c r="E1167" s="149"/>
      <c r="AC1167" s="35"/>
      <c r="AD1167" s="35"/>
      <c r="AE1167" s="35"/>
      <c r="AF1167" s="62"/>
    </row>
    <row r="1168" spans="1:32" s="148" customFormat="1" ht="24">
      <c r="A1168" s="16"/>
      <c r="B1168" s="149"/>
      <c r="C1168" s="149"/>
      <c r="D1168" s="149"/>
      <c r="E1168" s="149"/>
      <c r="AC1168" s="35"/>
      <c r="AD1168" s="35"/>
      <c r="AE1168" s="35"/>
      <c r="AF1168" s="62"/>
    </row>
    <row r="1169" spans="1:32" s="148" customFormat="1" ht="17.45" customHeight="1">
      <c r="A1169" s="149"/>
      <c r="B1169"/>
      <c r="C1169"/>
      <c r="D1169"/>
      <c r="E1169"/>
      <c r="F1169"/>
      <c r="G1169"/>
      <c r="H1169"/>
      <c r="I1169"/>
      <c r="J1169"/>
      <c r="K1169"/>
      <c r="L1169"/>
      <c r="M1169"/>
      <c r="N1169"/>
      <c r="O1169"/>
      <c r="P1169"/>
      <c r="Q1169"/>
      <c r="R1169"/>
      <c r="S1169"/>
      <c r="T1169"/>
      <c r="U1169"/>
      <c r="V1169"/>
      <c r="W1169"/>
      <c r="X1169"/>
      <c r="Y1169"/>
      <c r="Z1169"/>
      <c r="AA1169"/>
      <c r="AB1169"/>
      <c r="AC1169" s="30"/>
      <c r="AD1169" s="30"/>
      <c r="AE1169" s="30"/>
      <c r="AF1169" s="62"/>
    </row>
    <row r="1170" spans="1:32" s="148" customFormat="1" ht="24">
      <c r="A1170" s="149"/>
      <c r="B1170"/>
      <c r="C1170"/>
      <c r="D1170"/>
      <c r="E1170"/>
      <c r="F1170"/>
      <c r="G1170"/>
      <c r="H1170"/>
      <c r="I1170"/>
      <c r="J1170"/>
      <c r="K1170"/>
      <c r="L1170"/>
      <c r="M1170"/>
      <c r="N1170"/>
      <c r="O1170"/>
      <c r="P1170"/>
      <c r="Q1170"/>
      <c r="R1170"/>
      <c r="S1170"/>
      <c r="T1170"/>
      <c r="U1170"/>
      <c r="V1170"/>
      <c r="W1170"/>
      <c r="X1170"/>
      <c r="Y1170"/>
      <c r="Z1170"/>
      <c r="AA1170"/>
      <c r="AB1170"/>
      <c r="AC1170" s="30"/>
      <c r="AD1170" s="30"/>
      <c r="AE1170" s="30"/>
      <c r="AF1170" s="62"/>
    </row>
    <row r="1171" spans="1:32" s="148" customFormat="1" ht="24">
      <c r="A1171" s="16"/>
      <c r="B1171"/>
      <c r="C1171"/>
      <c r="D1171"/>
      <c r="E1171"/>
      <c r="F1171"/>
      <c r="G1171"/>
      <c r="H1171"/>
      <c r="I1171"/>
      <c r="J1171"/>
      <c r="K1171"/>
      <c r="L1171"/>
      <c r="M1171"/>
      <c r="N1171"/>
      <c r="O1171"/>
      <c r="P1171"/>
      <c r="Q1171"/>
      <c r="R1171"/>
      <c r="S1171"/>
      <c r="T1171"/>
      <c r="U1171"/>
      <c r="V1171"/>
      <c r="W1171"/>
      <c r="X1171"/>
      <c r="Y1171"/>
      <c r="Z1171"/>
      <c r="AA1171"/>
      <c r="AB1171"/>
      <c r="AC1171" s="30"/>
      <c r="AD1171" s="30"/>
      <c r="AE1171" s="30"/>
      <c r="AF1171" s="62"/>
    </row>
    <row r="1172" spans="1:32" s="148" customFormat="1" ht="24">
      <c r="A1172" s="149"/>
      <c r="B1172"/>
      <c r="C1172"/>
      <c r="D1172"/>
      <c r="E1172"/>
      <c r="F1172"/>
      <c r="G1172"/>
      <c r="H1172"/>
      <c r="I1172"/>
      <c r="J1172"/>
      <c r="K1172"/>
      <c r="L1172"/>
      <c r="M1172"/>
      <c r="N1172"/>
      <c r="O1172"/>
      <c r="P1172"/>
      <c r="Q1172"/>
      <c r="R1172"/>
      <c r="S1172"/>
      <c r="T1172"/>
      <c r="U1172"/>
      <c r="V1172"/>
      <c r="W1172"/>
      <c r="X1172"/>
      <c r="Y1172"/>
      <c r="Z1172"/>
      <c r="AA1172"/>
      <c r="AB1172"/>
      <c r="AC1172" s="30"/>
      <c r="AD1172" s="30"/>
      <c r="AE1172" s="30"/>
      <c r="AF1172" s="62"/>
    </row>
    <row r="1173" spans="1:32" s="148" customFormat="1" ht="15.6" customHeight="1">
      <c r="A1173" s="6"/>
      <c r="B1173"/>
      <c r="C1173"/>
      <c r="D1173"/>
      <c r="E1173"/>
      <c r="F1173"/>
      <c r="G1173"/>
      <c r="H1173"/>
      <c r="I1173"/>
      <c r="J1173"/>
      <c r="K1173"/>
      <c r="L1173"/>
      <c r="M1173"/>
      <c r="N1173"/>
      <c r="O1173"/>
      <c r="P1173"/>
      <c r="Q1173"/>
      <c r="R1173"/>
      <c r="S1173"/>
      <c r="T1173"/>
      <c r="U1173"/>
      <c r="V1173"/>
      <c r="W1173"/>
      <c r="X1173"/>
      <c r="Y1173"/>
      <c r="Z1173"/>
      <c r="AA1173"/>
      <c r="AB1173"/>
      <c r="AC1173" s="30"/>
      <c r="AD1173" s="30"/>
      <c r="AE1173" s="30"/>
      <c r="AF1173" s="62"/>
    </row>
    <row r="1174" spans="1:32" s="148" customFormat="1" ht="24">
      <c r="B1174"/>
      <c r="C1174"/>
      <c r="D1174"/>
      <c r="E1174"/>
      <c r="F1174"/>
      <c r="G1174"/>
      <c r="H1174"/>
      <c r="I1174"/>
      <c r="J1174"/>
      <c r="K1174"/>
      <c r="L1174"/>
      <c r="M1174"/>
      <c r="N1174"/>
      <c r="O1174"/>
      <c r="P1174"/>
      <c r="Q1174"/>
      <c r="R1174"/>
      <c r="S1174"/>
      <c r="T1174"/>
      <c r="U1174"/>
      <c r="V1174"/>
      <c r="W1174"/>
      <c r="X1174"/>
      <c r="Y1174"/>
      <c r="Z1174"/>
      <c r="AA1174"/>
      <c r="AB1174"/>
      <c r="AC1174" s="30"/>
      <c r="AD1174" s="30"/>
      <c r="AE1174" s="30"/>
      <c r="AF1174" s="46"/>
    </row>
    <row r="1175" spans="1:32" s="148" customFormat="1" ht="23.65" customHeight="1">
      <c r="A1175" s="9"/>
      <c r="B1175"/>
      <c r="C1175"/>
      <c r="D1175"/>
      <c r="E1175"/>
      <c r="F1175"/>
      <c r="G1175"/>
      <c r="H1175"/>
      <c r="I1175"/>
      <c r="J1175"/>
      <c r="K1175"/>
      <c r="L1175"/>
      <c r="M1175"/>
      <c r="N1175"/>
      <c r="O1175"/>
      <c r="P1175"/>
      <c r="Q1175"/>
      <c r="R1175"/>
      <c r="S1175"/>
      <c r="T1175"/>
      <c r="U1175"/>
      <c r="V1175"/>
      <c r="W1175"/>
      <c r="X1175"/>
      <c r="Y1175"/>
      <c r="Z1175"/>
      <c r="AA1175"/>
      <c r="AB1175"/>
      <c r="AC1175" s="30"/>
      <c r="AD1175" s="30"/>
      <c r="AE1175" s="30"/>
      <c r="AF1175" s="46"/>
    </row>
    <row r="1176" spans="1:32" s="148" customFormat="1" ht="24">
      <c r="A1176" s="6"/>
      <c r="B1176"/>
      <c r="C1176"/>
      <c r="D1176"/>
      <c r="E1176"/>
      <c r="F1176"/>
      <c r="G1176"/>
      <c r="H1176"/>
      <c r="I1176"/>
      <c r="J1176"/>
      <c r="K1176"/>
      <c r="L1176"/>
      <c r="M1176"/>
      <c r="N1176"/>
      <c r="O1176"/>
      <c r="P1176"/>
      <c r="Q1176"/>
      <c r="R1176"/>
      <c r="S1176"/>
      <c r="T1176"/>
      <c r="U1176"/>
      <c r="V1176"/>
      <c r="W1176"/>
      <c r="X1176"/>
      <c r="Y1176"/>
      <c r="Z1176"/>
      <c r="AA1176"/>
      <c r="AB1176"/>
      <c r="AC1176" s="30"/>
      <c r="AD1176" s="30"/>
      <c r="AE1176" s="30"/>
      <c r="AF1176" s="46"/>
    </row>
    <row r="1177" spans="1:32" s="148" customFormat="1" ht="17.45" customHeight="1">
      <c r="A1177" s="149"/>
      <c r="B1177"/>
      <c r="C1177"/>
      <c r="D1177"/>
      <c r="E1177"/>
      <c r="F1177"/>
      <c r="G1177"/>
      <c r="H1177"/>
      <c r="I1177"/>
      <c r="J1177"/>
      <c r="K1177"/>
      <c r="L1177"/>
      <c r="M1177"/>
      <c r="N1177"/>
      <c r="O1177"/>
      <c r="P1177"/>
      <c r="Q1177"/>
      <c r="R1177"/>
      <c r="S1177"/>
      <c r="T1177"/>
      <c r="U1177"/>
      <c r="V1177"/>
      <c r="W1177"/>
      <c r="X1177"/>
      <c r="Y1177"/>
      <c r="Z1177"/>
      <c r="AA1177"/>
      <c r="AB1177"/>
      <c r="AC1177" s="30"/>
      <c r="AD1177" s="30"/>
      <c r="AE1177" s="30"/>
      <c r="AF1177" s="46"/>
    </row>
    <row r="1178" spans="1:32" s="148" customFormat="1" ht="24">
      <c r="A1178" s="149"/>
      <c r="B1178"/>
      <c r="C1178"/>
      <c r="D1178"/>
      <c r="E1178"/>
      <c r="F1178"/>
      <c r="G1178"/>
      <c r="H1178"/>
      <c r="I1178"/>
      <c r="J1178"/>
      <c r="K1178"/>
      <c r="L1178"/>
      <c r="M1178"/>
      <c r="N1178"/>
      <c r="O1178"/>
      <c r="P1178"/>
      <c r="Q1178"/>
      <c r="R1178"/>
      <c r="S1178"/>
      <c r="T1178"/>
      <c r="U1178"/>
      <c r="V1178"/>
      <c r="W1178"/>
      <c r="X1178"/>
      <c r="Y1178"/>
      <c r="Z1178"/>
      <c r="AA1178"/>
      <c r="AB1178"/>
      <c r="AC1178" s="30"/>
      <c r="AD1178" s="30"/>
      <c r="AE1178" s="30"/>
      <c r="AF1178" s="46"/>
    </row>
    <row r="1179" spans="1:32" s="148" customFormat="1" ht="24">
      <c r="A1179" s="149"/>
      <c r="B1179"/>
      <c r="C1179"/>
      <c r="D1179"/>
      <c r="E1179"/>
      <c r="F1179"/>
      <c r="G1179"/>
      <c r="H1179"/>
      <c r="I1179"/>
      <c r="J1179"/>
      <c r="K1179"/>
      <c r="L1179"/>
      <c r="M1179"/>
      <c r="N1179"/>
      <c r="O1179"/>
      <c r="P1179"/>
      <c r="Q1179"/>
      <c r="R1179"/>
      <c r="S1179"/>
      <c r="T1179"/>
      <c r="U1179"/>
      <c r="V1179"/>
      <c r="W1179"/>
      <c r="X1179"/>
      <c r="Y1179"/>
      <c r="Z1179"/>
      <c r="AA1179"/>
      <c r="AB1179"/>
      <c r="AC1179" s="30"/>
      <c r="AD1179" s="30"/>
      <c r="AE1179" s="30"/>
      <c r="AF1179" s="46"/>
    </row>
    <row r="1180" spans="1:32" s="148" customFormat="1" ht="24">
      <c r="A1180" s="149"/>
      <c r="B1180"/>
      <c r="C1180"/>
      <c r="D1180"/>
      <c r="E1180"/>
      <c r="F1180"/>
      <c r="G1180"/>
      <c r="H1180"/>
      <c r="I1180"/>
      <c r="J1180"/>
      <c r="K1180"/>
      <c r="L1180"/>
      <c r="M1180"/>
      <c r="N1180"/>
      <c r="O1180"/>
      <c r="P1180"/>
      <c r="Q1180"/>
      <c r="R1180"/>
      <c r="S1180"/>
      <c r="T1180"/>
      <c r="U1180"/>
      <c r="V1180"/>
      <c r="W1180"/>
      <c r="X1180"/>
      <c r="Y1180"/>
      <c r="Z1180"/>
      <c r="AA1180"/>
      <c r="AB1180"/>
      <c r="AC1180" s="30"/>
      <c r="AD1180" s="30"/>
      <c r="AE1180" s="30"/>
      <c r="AF1180" s="46"/>
    </row>
    <row r="1181" spans="1:32" s="148" customFormat="1" ht="15.6" customHeight="1">
      <c r="A1181" s="149"/>
      <c r="B1181"/>
      <c r="C1181"/>
      <c r="D1181"/>
      <c r="E1181"/>
      <c r="F1181"/>
      <c r="G1181"/>
      <c r="H1181"/>
      <c r="I1181"/>
      <c r="J1181"/>
      <c r="K1181"/>
      <c r="L1181"/>
      <c r="M1181"/>
      <c r="N1181"/>
      <c r="O1181"/>
      <c r="P1181"/>
      <c r="Q1181"/>
      <c r="R1181"/>
      <c r="S1181"/>
      <c r="T1181"/>
      <c r="U1181"/>
      <c r="V1181"/>
      <c r="W1181"/>
      <c r="X1181"/>
      <c r="Y1181"/>
      <c r="Z1181"/>
      <c r="AA1181"/>
      <c r="AB1181"/>
      <c r="AC1181" s="30"/>
      <c r="AD1181" s="30"/>
      <c r="AE1181" s="30"/>
      <c r="AF1181" s="46"/>
    </row>
    <row r="1182" spans="1:32" s="148" customFormat="1" ht="24">
      <c r="A1182" s="6"/>
      <c r="B1182"/>
      <c r="C1182"/>
      <c r="D1182"/>
      <c r="E1182"/>
      <c r="F1182"/>
      <c r="G1182"/>
      <c r="H1182"/>
      <c r="I1182"/>
      <c r="J1182"/>
      <c r="K1182"/>
      <c r="L1182"/>
      <c r="M1182"/>
      <c r="N1182"/>
      <c r="O1182"/>
      <c r="P1182"/>
      <c r="Q1182"/>
      <c r="R1182"/>
      <c r="S1182"/>
      <c r="T1182"/>
      <c r="U1182"/>
      <c r="V1182"/>
      <c r="W1182"/>
      <c r="X1182"/>
      <c r="Y1182"/>
      <c r="Z1182"/>
      <c r="AA1182"/>
      <c r="AB1182"/>
      <c r="AC1182" s="30"/>
      <c r="AD1182" s="30"/>
      <c r="AE1182" s="30"/>
      <c r="AF1182" s="46"/>
    </row>
    <row r="1183" spans="1:32" s="148" customFormat="1" ht="15.6" customHeight="1">
      <c r="A1183" s="149"/>
      <c r="B1183"/>
      <c r="C1183"/>
      <c r="D1183"/>
      <c r="E1183"/>
      <c r="F1183"/>
      <c r="G1183"/>
      <c r="H1183"/>
      <c r="I1183"/>
      <c r="J1183"/>
      <c r="K1183"/>
      <c r="L1183"/>
      <c r="M1183"/>
      <c r="N1183"/>
      <c r="O1183"/>
      <c r="P1183"/>
      <c r="Q1183"/>
      <c r="R1183"/>
      <c r="S1183"/>
      <c r="T1183"/>
      <c r="U1183"/>
      <c r="V1183"/>
      <c r="W1183"/>
      <c r="X1183"/>
      <c r="Y1183"/>
      <c r="Z1183"/>
      <c r="AA1183"/>
      <c r="AB1183"/>
      <c r="AC1183" s="30"/>
      <c r="AD1183" s="30"/>
      <c r="AE1183" s="30"/>
      <c r="AF1183" s="46"/>
    </row>
    <row r="1184" spans="1:32" s="148" customFormat="1" ht="24">
      <c r="A1184" s="149"/>
      <c r="B1184"/>
      <c r="C1184"/>
      <c r="D1184"/>
      <c r="E1184"/>
      <c r="F1184"/>
      <c r="G1184"/>
      <c r="H1184"/>
      <c r="I1184"/>
      <c r="J1184"/>
      <c r="K1184"/>
      <c r="L1184"/>
      <c r="M1184"/>
      <c r="N1184"/>
      <c r="O1184"/>
      <c r="P1184"/>
      <c r="Q1184"/>
      <c r="R1184"/>
      <c r="S1184"/>
      <c r="T1184"/>
      <c r="U1184"/>
      <c r="V1184"/>
      <c r="W1184"/>
      <c r="X1184"/>
      <c r="Y1184"/>
      <c r="Z1184"/>
      <c r="AA1184"/>
      <c r="AB1184"/>
      <c r="AC1184" s="30"/>
      <c r="AD1184" s="30"/>
      <c r="AE1184" s="30"/>
      <c r="AF1184" s="46"/>
    </row>
    <row r="1185" spans="1:32" s="148" customFormat="1" ht="24">
      <c r="A1185" s="6"/>
      <c r="B1185"/>
      <c r="C1185"/>
      <c r="D1185"/>
      <c r="E1185"/>
      <c r="F1185"/>
      <c r="G1185"/>
      <c r="H1185"/>
      <c r="I1185"/>
      <c r="J1185"/>
      <c r="K1185"/>
      <c r="L1185"/>
      <c r="M1185"/>
      <c r="N1185"/>
      <c r="O1185"/>
      <c r="P1185"/>
      <c r="Q1185"/>
      <c r="R1185"/>
      <c r="S1185"/>
      <c r="T1185"/>
      <c r="U1185"/>
      <c r="V1185"/>
      <c r="W1185"/>
      <c r="X1185"/>
      <c r="Y1185"/>
      <c r="Z1185"/>
      <c r="AA1185"/>
      <c r="AB1185"/>
      <c r="AC1185" s="30"/>
      <c r="AD1185" s="30"/>
      <c r="AE1185" s="30"/>
      <c r="AF1185" s="46"/>
    </row>
    <row r="1186" spans="1:32" s="148" customFormat="1" ht="24">
      <c r="A1186" s="149"/>
      <c r="B1186"/>
      <c r="C1186"/>
      <c r="D1186"/>
      <c r="E1186"/>
      <c r="F1186"/>
      <c r="G1186"/>
      <c r="H1186"/>
      <c r="I1186"/>
      <c r="J1186"/>
      <c r="K1186"/>
      <c r="L1186"/>
      <c r="M1186"/>
      <c r="N1186"/>
      <c r="O1186"/>
      <c r="P1186"/>
      <c r="Q1186"/>
      <c r="R1186"/>
      <c r="S1186"/>
      <c r="T1186"/>
      <c r="U1186"/>
      <c r="V1186"/>
      <c r="W1186"/>
      <c r="X1186"/>
      <c r="Y1186"/>
      <c r="Z1186"/>
      <c r="AA1186"/>
      <c r="AB1186"/>
      <c r="AC1186" s="30"/>
      <c r="AD1186" s="30"/>
      <c r="AE1186" s="30"/>
      <c r="AF1186" s="46"/>
    </row>
    <row r="1187" spans="1:32" s="148" customFormat="1" ht="24">
      <c r="A1187" s="149"/>
      <c r="B1187"/>
      <c r="C1187"/>
      <c r="D1187"/>
      <c r="E1187"/>
      <c r="F1187"/>
      <c r="G1187"/>
      <c r="H1187"/>
      <c r="I1187"/>
      <c r="J1187"/>
      <c r="K1187"/>
      <c r="L1187"/>
      <c r="M1187"/>
      <c r="N1187"/>
      <c r="O1187"/>
      <c r="P1187"/>
      <c r="Q1187"/>
      <c r="R1187"/>
      <c r="S1187"/>
      <c r="T1187"/>
      <c r="U1187"/>
      <c r="V1187"/>
      <c r="W1187"/>
      <c r="X1187"/>
      <c r="Y1187"/>
      <c r="Z1187"/>
      <c r="AA1187"/>
      <c r="AB1187"/>
      <c r="AC1187" s="30"/>
      <c r="AD1187" s="30"/>
      <c r="AE1187" s="30"/>
      <c r="AF1187" s="46"/>
    </row>
    <row r="1188" spans="1:32" s="148" customFormat="1" ht="24">
      <c r="A1188" s="149"/>
      <c r="B1188"/>
      <c r="C1188"/>
      <c r="D1188"/>
      <c r="E1188"/>
      <c r="F1188"/>
      <c r="G1188"/>
      <c r="H1188"/>
      <c r="I1188"/>
      <c r="J1188"/>
      <c r="K1188"/>
      <c r="L1188"/>
      <c r="M1188"/>
      <c r="N1188"/>
      <c r="O1188"/>
      <c r="P1188"/>
      <c r="Q1188"/>
      <c r="R1188"/>
      <c r="S1188"/>
      <c r="T1188"/>
      <c r="U1188"/>
      <c r="V1188"/>
      <c r="W1188"/>
      <c r="X1188"/>
      <c r="Y1188"/>
      <c r="Z1188"/>
      <c r="AA1188"/>
      <c r="AB1188"/>
      <c r="AC1188" s="30"/>
      <c r="AD1188" s="30"/>
      <c r="AE1188" s="30"/>
      <c r="AF1188" s="46"/>
    </row>
    <row r="1189" spans="1:32" s="148" customFormat="1" ht="24">
      <c r="A1189" s="6"/>
      <c r="B1189"/>
      <c r="C1189"/>
      <c r="D1189"/>
      <c r="E1189"/>
      <c r="F1189"/>
      <c r="G1189"/>
      <c r="H1189"/>
      <c r="I1189"/>
      <c r="J1189"/>
      <c r="K1189"/>
      <c r="L1189"/>
      <c r="M1189"/>
      <c r="N1189"/>
      <c r="O1189"/>
      <c r="P1189"/>
      <c r="Q1189"/>
      <c r="R1189"/>
      <c r="S1189"/>
      <c r="T1189"/>
      <c r="U1189"/>
      <c r="V1189"/>
      <c r="W1189"/>
      <c r="X1189"/>
      <c r="Y1189"/>
      <c r="Z1189"/>
      <c r="AA1189"/>
      <c r="AB1189"/>
      <c r="AC1189" s="30"/>
      <c r="AD1189" s="30"/>
      <c r="AE1189" s="30"/>
      <c r="AF1189" s="46"/>
    </row>
    <row r="1190" spans="1:32" s="148" customFormat="1" ht="21.95" customHeight="1">
      <c r="A1190" s="149"/>
      <c r="B1190"/>
      <c r="C1190"/>
      <c r="D1190"/>
      <c r="E1190"/>
      <c r="F1190"/>
      <c r="G1190"/>
      <c r="H1190"/>
      <c r="I1190"/>
      <c r="J1190"/>
      <c r="K1190"/>
      <c r="L1190"/>
      <c r="M1190"/>
      <c r="N1190"/>
      <c r="O1190"/>
      <c r="P1190"/>
      <c r="Q1190"/>
      <c r="R1190"/>
      <c r="S1190"/>
      <c r="T1190"/>
      <c r="U1190"/>
      <c r="V1190"/>
      <c r="W1190"/>
      <c r="X1190"/>
      <c r="Y1190"/>
      <c r="Z1190"/>
      <c r="AA1190"/>
      <c r="AB1190"/>
      <c r="AC1190" s="30"/>
      <c r="AD1190" s="30"/>
      <c r="AE1190" s="30"/>
      <c r="AF1190" s="46"/>
    </row>
    <row r="1191" spans="1:32" s="148" customFormat="1" ht="24">
      <c r="A1191" s="149"/>
      <c r="B1191"/>
      <c r="C1191"/>
      <c r="D1191"/>
      <c r="E1191"/>
      <c r="F1191"/>
      <c r="G1191"/>
      <c r="H1191"/>
      <c r="I1191"/>
      <c r="J1191"/>
      <c r="K1191"/>
      <c r="L1191"/>
      <c r="M1191"/>
      <c r="N1191"/>
      <c r="O1191"/>
      <c r="P1191"/>
      <c r="Q1191"/>
      <c r="R1191"/>
      <c r="S1191"/>
      <c r="T1191"/>
      <c r="U1191"/>
      <c r="V1191"/>
      <c r="W1191"/>
      <c r="X1191"/>
      <c r="Y1191"/>
      <c r="Z1191"/>
      <c r="AA1191"/>
      <c r="AB1191"/>
      <c r="AC1191" s="30"/>
      <c r="AD1191" s="30"/>
      <c r="AE1191" s="30"/>
      <c r="AF1191" s="46"/>
    </row>
    <row r="1192" spans="1:32" s="148" customFormat="1" ht="24">
      <c r="A1192"/>
      <c r="B1192"/>
      <c r="C1192"/>
      <c r="D1192"/>
      <c r="E1192"/>
      <c r="F1192"/>
      <c r="G1192"/>
      <c r="H1192"/>
      <c r="I1192"/>
      <c r="J1192"/>
      <c r="K1192"/>
      <c r="L1192"/>
      <c r="M1192"/>
      <c r="N1192"/>
      <c r="O1192"/>
      <c r="P1192"/>
      <c r="Q1192"/>
      <c r="R1192"/>
      <c r="S1192"/>
      <c r="T1192"/>
      <c r="U1192"/>
      <c r="V1192"/>
      <c r="W1192"/>
      <c r="X1192"/>
      <c r="Y1192"/>
      <c r="Z1192"/>
      <c r="AA1192"/>
      <c r="AB1192"/>
      <c r="AC1192" s="30"/>
      <c r="AD1192" s="30"/>
      <c r="AE1192" s="30"/>
      <c r="AF1192" s="46"/>
    </row>
    <row r="1193" spans="1:32" s="148" customFormat="1" ht="24">
      <c r="A1193"/>
      <c r="B1193"/>
      <c r="C1193"/>
      <c r="D1193"/>
      <c r="E1193"/>
      <c r="F1193"/>
      <c r="G1193"/>
      <c r="H1193"/>
      <c r="I1193"/>
      <c r="J1193"/>
      <c r="K1193"/>
      <c r="L1193"/>
      <c r="M1193"/>
      <c r="N1193"/>
      <c r="O1193"/>
      <c r="P1193"/>
      <c r="Q1193"/>
      <c r="R1193"/>
      <c r="S1193"/>
      <c r="T1193"/>
      <c r="U1193"/>
      <c r="V1193"/>
      <c r="W1193"/>
      <c r="X1193"/>
      <c r="Y1193"/>
      <c r="Z1193"/>
      <c r="AA1193"/>
      <c r="AB1193"/>
      <c r="AC1193" s="30"/>
      <c r="AD1193" s="30"/>
      <c r="AE1193" s="30"/>
      <c r="AF1193" s="46"/>
    </row>
    <row r="1194" spans="1:32" s="148" customFormat="1" ht="24">
      <c r="A1194"/>
      <c r="B1194"/>
      <c r="C1194"/>
      <c r="D1194"/>
      <c r="E1194"/>
      <c r="F1194"/>
      <c r="G1194"/>
      <c r="H1194"/>
      <c r="I1194"/>
      <c r="J1194"/>
      <c r="K1194"/>
      <c r="L1194"/>
      <c r="M1194"/>
      <c r="N1194"/>
      <c r="O1194"/>
      <c r="P1194"/>
      <c r="Q1194"/>
      <c r="R1194"/>
      <c r="S1194"/>
      <c r="T1194"/>
      <c r="U1194"/>
      <c r="V1194"/>
      <c r="W1194"/>
      <c r="X1194"/>
      <c r="Y1194"/>
      <c r="Z1194"/>
      <c r="AA1194"/>
      <c r="AB1194"/>
      <c r="AC1194" s="30"/>
      <c r="AD1194" s="30"/>
      <c r="AE1194" s="30"/>
      <c r="AF1194" s="46"/>
    </row>
    <row r="1195" spans="1:32" s="148" customFormat="1" ht="24">
      <c r="A1195"/>
      <c r="B1195"/>
      <c r="C1195"/>
      <c r="D1195"/>
      <c r="E1195"/>
      <c r="F1195"/>
      <c r="G1195"/>
      <c r="H1195"/>
      <c r="I1195"/>
      <c r="J1195"/>
      <c r="K1195"/>
      <c r="L1195"/>
      <c r="M1195"/>
      <c r="N1195"/>
      <c r="O1195"/>
      <c r="P1195"/>
      <c r="Q1195"/>
      <c r="R1195"/>
      <c r="S1195"/>
      <c r="T1195"/>
      <c r="U1195"/>
      <c r="V1195"/>
      <c r="W1195"/>
      <c r="X1195"/>
      <c r="Y1195"/>
      <c r="Z1195"/>
      <c r="AA1195"/>
      <c r="AB1195"/>
      <c r="AC1195" s="30"/>
      <c r="AD1195" s="30"/>
      <c r="AE1195" s="30"/>
      <c r="AF1195" s="46"/>
    </row>
    <row r="1196" spans="1:32" s="148" customFormat="1" ht="24">
      <c r="A1196"/>
      <c r="B1196"/>
      <c r="C1196"/>
      <c r="D1196"/>
      <c r="E1196"/>
      <c r="F1196"/>
      <c r="G1196"/>
      <c r="H1196"/>
      <c r="I1196"/>
      <c r="J1196"/>
      <c r="K1196"/>
      <c r="L1196"/>
      <c r="M1196"/>
      <c r="N1196"/>
      <c r="O1196"/>
      <c r="P1196"/>
      <c r="Q1196"/>
      <c r="R1196"/>
      <c r="S1196"/>
      <c r="T1196"/>
      <c r="U1196"/>
      <c r="V1196"/>
      <c r="W1196"/>
      <c r="X1196"/>
      <c r="Y1196"/>
      <c r="Z1196"/>
      <c r="AA1196"/>
      <c r="AB1196"/>
      <c r="AC1196" s="30"/>
      <c r="AD1196" s="30"/>
      <c r="AE1196" s="30"/>
      <c r="AF1196" s="46"/>
    </row>
    <row r="1197" spans="1:32" s="148" customFormat="1" ht="24">
      <c r="A1197"/>
      <c r="B1197"/>
      <c r="C1197"/>
      <c r="D1197"/>
      <c r="E1197"/>
      <c r="F1197"/>
      <c r="G1197"/>
      <c r="H1197"/>
      <c r="I1197"/>
      <c r="J1197"/>
      <c r="K1197"/>
      <c r="L1197"/>
      <c r="M1197"/>
      <c r="N1197"/>
      <c r="O1197"/>
      <c r="P1197"/>
      <c r="Q1197"/>
      <c r="R1197"/>
      <c r="S1197"/>
      <c r="T1197"/>
      <c r="U1197"/>
      <c r="V1197"/>
      <c r="W1197"/>
      <c r="X1197"/>
      <c r="Y1197"/>
      <c r="Z1197"/>
      <c r="AA1197"/>
      <c r="AB1197"/>
      <c r="AC1197" s="30"/>
      <c r="AD1197" s="30"/>
      <c r="AE1197" s="30"/>
      <c r="AF1197" s="46"/>
    </row>
    <row r="1198" spans="1:32" s="148" customFormat="1" ht="24">
      <c r="A1198"/>
      <c r="B1198"/>
      <c r="C1198"/>
      <c r="D1198"/>
      <c r="E1198"/>
      <c r="F1198"/>
      <c r="G1198"/>
      <c r="H1198"/>
      <c r="I1198"/>
      <c r="J1198"/>
      <c r="K1198"/>
      <c r="L1198"/>
      <c r="M1198"/>
      <c r="N1198"/>
      <c r="O1198"/>
      <c r="P1198"/>
      <c r="Q1198"/>
      <c r="R1198"/>
      <c r="S1198"/>
      <c r="T1198"/>
      <c r="U1198"/>
      <c r="V1198"/>
      <c r="W1198"/>
      <c r="X1198"/>
      <c r="Y1198"/>
      <c r="Z1198"/>
      <c r="AA1198"/>
      <c r="AB1198"/>
      <c r="AC1198" s="30"/>
      <c r="AD1198" s="30"/>
      <c r="AE1198" s="30"/>
      <c r="AF1198" s="46"/>
    </row>
    <row r="1199" spans="1:32" s="148" customFormat="1" ht="24">
      <c r="A1199"/>
      <c r="B1199"/>
      <c r="C1199"/>
      <c r="D1199"/>
      <c r="E1199"/>
      <c r="F1199"/>
      <c r="G1199"/>
      <c r="H1199"/>
      <c r="I1199"/>
      <c r="J1199"/>
      <c r="K1199"/>
      <c r="L1199"/>
      <c r="M1199"/>
      <c r="N1199"/>
      <c r="O1199"/>
      <c r="P1199"/>
      <c r="Q1199"/>
      <c r="R1199"/>
      <c r="S1199"/>
      <c r="T1199"/>
      <c r="U1199"/>
      <c r="V1199"/>
      <c r="W1199"/>
      <c r="X1199"/>
      <c r="Y1199"/>
      <c r="Z1199"/>
      <c r="AA1199"/>
      <c r="AB1199"/>
      <c r="AC1199" s="30"/>
      <c r="AD1199" s="30"/>
      <c r="AE1199" s="30"/>
      <c r="AF1199" s="46"/>
    </row>
    <row r="1200" spans="1:32" s="148" customFormat="1" ht="15.6" customHeight="1">
      <c r="A1200"/>
      <c r="B1200"/>
      <c r="C1200"/>
      <c r="D1200"/>
      <c r="E1200"/>
      <c r="F1200"/>
      <c r="G1200"/>
      <c r="H1200"/>
      <c r="I1200"/>
      <c r="J1200"/>
      <c r="K1200"/>
      <c r="L1200"/>
      <c r="M1200"/>
      <c r="N1200"/>
      <c r="O1200"/>
      <c r="P1200"/>
      <c r="Q1200"/>
      <c r="R1200"/>
      <c r="S1200"/>
      <c r="T1200"/>
      <c r="U1200"/>
      <c r="V1200"/>
      <c r="W1200"/>
      <c r="X1200"/>
      <c r="Y1200"/>
      <c r="Z1200"/>
      <c r="AA1200"/>
      <c r="AB1200"/>
      <c r="AC1200" s="30"/>
      <c r="AD1200" s="30"/>
      <c r="AE1200" s="30"/>
      <c r="AF1200" s="46"/>
    </row>
    <row r="1201" spans="1:32" s="148" customFormat="1" ht="24">
      <c r="A1201"/>
      <c r="B1201"/>
      <c r="C1201"/>
      <c r="D1201"/>
      <c r="E1201"/>
      <c r="F1201"/>
      <c r="G1201"/>
      <c r="H1201"/>
      <c r="I1201"/>
      <c r="J1201"/>
      <c r="K1201"/>
      <c r="L1201"/>
      <c r="M1201"/>
      <c r="N1201"/>
      <c r="O1201"/>
      <c r="P1201"/>
      <c r="Q1201"/>
      <c r="R1201"/>
      <c r="S1201"/>
      <c r="T1201"/>
      <c r="U1201"/>
      <c r="V1201"/>
      <c r="W1201"/>
      <c r="X1201"/>
      <c r="Y1201"/>
      <c r="Z1201"/>
      <c r="AA1201"/>
      <c r="AB1201"/>
      <c r="AC1201" s="30"/>
      <c r="AD1201" s="30"/>
      <c r="AE1201" s="30"/>
      <c r="AF1201" s="46"/>
    </row>
    <row r="1202" spans="1:32" s="148" customFormat="1" ht="17.649999999999999" customHeight="1">
      <c r="A1202"/>
      <c r="B1202"/>
      <c r="C1202"/>
      <c r="D1202"/>
      <c r="E1202"/>
      <c r="F1202"/>
      <c r="G1202"/>
      <c r="H1202"/>
      <c r="I1202"/>
      <c r="J1202"/>
      <c r="K1202"/>
      <c r="L1202"/>
      <c r="M1202"/>
      <c r="N1202"/>
      <c r="O1202"/>
      <c r="P1202"/>
      <c r="Q1202"/>
      <c r="R1202"/>
      <c r="S1202"/>
      <c r="T1202"/>
      <c r="U1202"/>
      <c r="V1202"/>
      <c r="W1202"/>
      <c r="X1202"/>
      <c r="Y1202"/>
      <c r="Z1202"/>
      <c r="AA1202"/>
      <c r="AB1202"/>
      <c r="AC1202" s="30"/>
      <c r="AD1202" s="30"/>
      <c r="AE1202" s="30"/>
      <c r="AF1202" s="46"/>
    </row>
    <row r="1203" spans="1:32" s="148" customFormat="1" ht="24">
      <c r="A1203"/>
      <c r="B1203"/>
      <c r="C1203"/>
      <c r="D1203"/>
      <c r="E1203"/>
      <c r="F1203"/>
      <c r="G1203"/>
      <c r="H1203"/>
      <c r="I1203"/>
      <c r="J1203"/>
      <c r="K1203"/>
      <c r="L1203"/>
      <c r="M1203"/>
      <c r="N1203"/>
      <c r="O1203"/>
      <c r="P1203"/>
      <c r="Q1203"/>
      <c r="R1203"/>
      <c r="S1203"/>
      <c r="T1203"/>
      <c r="U1203"/>
      <c r="V1203"/>
      <c r="W1203"/>
      <c r="X1203"/>
      <c r="Y1203"/>
      <c r="Z1203"/>
      <c r="AA1203"/>
      <c r="AB1203"/>
      <c r="AC1203" s="30"/>
      <c r="AD1203" s="30"/>
      <c r="AE1203" s="30"/>
      <c r="AF1203" s="46"/>
    </row>
    <row r="1204" spans="1:32" s="148" customFormat="1" ht="24">
      <c r="A1204"/>
      <c r="B1204"/>
      <c r="C1204"/>
      <c r="D1204"/>
      <c r="E1204"/>
      <c r="F1204"/>
      <c r="G1204"/>
      <c r="H1204"/>
      <c r="I1204"/>
      <c r="J1204"/>
      <c r="K1204"/>
      <c r="L1204"/>
      <c r="M1204"/>
      <c r="N1204"/>
      <c r="O1204"/>
      <c r="P1204"/>
      <c r="Q1204"/>
      <c r="R1204"/>
      <c r="S1204"/>
      <c r="T1204"/>
      <c r="U1204"/>
      <c r="V1204"/>
      <c r="W1204"/>
      <c r="X1204"/>
      <c r="Y1204"/>
      <c r="Z1204"/>
      <c r="AA1204"/>
      <c r="AB1204"/>
      <c r="AC1204" s="30"/>
      <c r="AD1204" s="30"/>
      <c r="AE1204" s="30"/>
      <c r="AF1204" s="46"/>
    </row>
    <row r="1205" spans="1:32" s="148" customFormat="1" ht="17.649999999999999" customHeight="1">
      <c r="A1205"/>
      <c r="B1205"/>
      <c r="C1205"/>
      <c r="D1205"/>
      <c r="E1205"/>
      <c r="F1205"/>
      <c r="G1205"/>
      <c r="H1205"/>
      <c r="I1205"/>
      <c r="J1205"/>
      <c r="K1205"/>
      <c r="L1205"/>
      <c r="M1205"/>
      <c r="N1205"/>
      <c r="O1205"/>
      <c r="P1205"/>
      <c r="Q1205"/>
      <c r="R1205"/>
      <c r="S1205"/>
      <c r="T1205"/>
      <c r="U1205"/>
      <c r="V1205"/>
      <c r="W1205"/>
      <c r="X1205"/>
      <c r="Y1205"/>
      <c r="Z1205"/>
      <c r="AA1205"/>
      <c r="AB1205"/>
      <c r="AC1205" s="30"/>
      <c r="AD1205" s="30"/>
      <c r="AE1205" s="30"/>
      <c r="AF1205" s="46"/>
    </row>
    <row r="1206" spans="1:32" s="148" customFormat="1" ht="24">
      <c r="A1206"/>
      <c r="B1206"/>
      <c r="C1206"/>
      <c r="D1206"/>
      <c r="E1206"/>
      <c r="F1206"/>
      <c r="G1206"/>
      <c r="H1206"/>
      <c r="I1206"/>
      <c r="J1206"/>
      <c r="K1206"/>
      <c r="L1206"/>
      <c r="M1206"/>
      <c r="N1206"/>
      <c r="O1206"/>
      <c r="P1206"/>
      <c r="Q1206"/>
      <c r="R1206"/>
      <c r="S1206"/>
      <c r="T1206"/>
      <c r="U1206"/>
      <c r="V1206"/>
      <c r="W1206"/>
      <c r="X1206"/>
      <c r="Y1206"/>
      <c r="Z1206"/>
      <c r="AA1206"/>
      <c r="AB1206"/>
      <c r="AC1206" s="30"/>
      <c r="AD1206" s="30"/>
      <c r="AE1206" s="30"/>
      <c r="AF1206" s="46"/>
    </row>
    <row r="1207" spans="1:32" s="148" customFormat="1" ht="24">
      <c r="A1207"/>
      <c r="B1207"/>
      <c r="C1207"/>
      <c r="D1207"/>
      <c r="E1207"/>
      <c r="F1207"/>
      <c r="G1207"/>
      <c r="H1207"/>
      <c r="I1207"/>
      <c r="J1207"/>
      <c r="K1207"/>
      <c r="L1207"/>
      <c r="M1207"/>
      <c r="N1207"/>
      <c r="O1207"/>
      <c r="P1207"/>
      <c r="Q1207"/>
      <c r="R1207"/>
      <c r="S1207"/>
      <c r="T1207"/>
      <c r="U1207"/>
      <c r="V1207"/>
      <c r="W1207"/>
      <c r="X1207"/>
      <c r="Y1207"/>
      <c r="Z1207"/>
      <c r="AA1207"/>
      <c r="AB1207"/>
      <c r="AC1207" s="30"/>
      <c r="AD1207" s="30"/>
      <c r="AE1207" s="30"/>
      <c r="AF1207" s="46"/>
    </row>
    <row r="1208" spans="1:32" s="148" customFormat="1" ht="17.649999999999999" customHeight="1">
      <c r="A1208"/>
      <c r="B1208"/>
      <c r="C1208"/>
      <c r="D1208"/>
      <c r="E1208"/>
      <c r="F1208"/>
      <c r="G1208"/>
      <c r="H1208"/>
      <c r="I1208"/>
      <c r="J1208"/>
      <c r="K1208"/>
      <c r="L1208"/>
      <c r="M1208"/>
      <c r="N1208"/>
      <c r="O1208"/>
      <c r="P1208"/>
      <c r="Q1208"/>
      <c r="R1208"/>
      <c r="S1208"/>
      <c r="T1208"/>
      <c r="U1208"/>
      <c r="V1208"/>
      <c r="W1208"/>
      <c r="X1208"/>
      <c r="Y1208"/>
      <c r="Z1208"/>
      <c r="AA1208"/>
      <c r="AB1208"/>
      <c r="AC1208" s="30"/>
      <c r="AD1208" s="30"/>
      <c r="AE1208" s="30"/>
      <c r="AF1208" s="46"/>
    </row>
    <row r="1209" spans="1:32" s="148" customFormat="1" ht="24">
      <c r="A1209"/>
      <c r="B1209"/>
      <c r="C1209"/>
      <c r="D1209"/>
      <c r="E1209"/>
      <c r="F1209"/>
      <c r="G1209"/>
      <c r="H1209"/>
      <c r="I1209"/>
      <c r="J1209"/>
      <c r="K1209"/>
      <c r="L1209"/>
      <c r="M1209"/>
      <c r="N1209"/>
      <c r="O1209"/>
      <c r="P1209"/>
      <c r="Q1209"/>
      <c r="R1209"/>
      <c r="S1209"/>
      <c r="T1209"/>
      <c r="U1209"/>
      <c r="V1209"/>
      <c r="W1209"/>
      <c r="X1209"/>
      <c r="Y1209"/>
      <c r="Z1209"/>
      <c r="AA1209"/>
      <c r="AB1209"/>
      <c r="AC1209" s="30"/>
      <c r="AD1209" s="30"/>
      <c r="AE1209" s="30"/>
      <c r="AF1209" s="46"/>
    </row>
    <row r="1210" spans="1:32" s="148" customFormat="1" ht="24">
      <c r="A1210"/>
      <c r="B1210"/>
      <c r="C1210"/>
      <c r="D1210"/>
      <c r="E1210"/>
      <c r="F1210"/>
      <c r="G1210"/>
      <c r="H1210"/>
      <c r="I1210"/>
      <c r="J1210"/>
      <c r="K1210"/>
      <c r="L1210"/>
      <c r="M1210"/>
      <c r="N1210"/>
      <c r="O1210"/>
      <c r="P1210"/>
      <c r="Q1210"/>
      <c r="R1210"/>
      <c r="S1210"/>
      <c r="T1210"/>
      <c r="U1210"/>
      <c r="V1210"/>
      <c r="W1210"/>
      <c r="X1210"/>
      <c r="Y1210"/>
      <c r="Z1210"/>
      <c r="AA1210"/>
      <c r="AB1210"/>
      <c r="AC1210" s="30"/>
      <c r="AD1210" s="30"/>
      <c r="AE1210" s="30"/>
      <c r="AF1210" s="46"/>
    </row>
    <row r="1211" spans="1:32" s="148" customFormat="1" ht="17.649999999999999" customHeight="1">
      <c r="A1211"/>
      <c r="B1211"/>
      <c r="C1211"/>
      <c r="D1211"/>
      <c r="E1211"/>
      <c r="F1211"/>
      <c r="G1211"/>
      <c r="H1211"/>
      <c r="I1211"/>
      <c r="J1211"/>
      <c r="K1211"/>
      <c r="L1211"/>
      <c r="M1211"/>
      <c r="N1211"/>
      <c r="O1211"/>
      <c r="P1211"/>
      <c r="Q1211"/>
      <c r="R1211"/>
      <c r="S1211"/>
      <c r="T1211"/>
      <c r="U1211"/>
      <c r="V1211"/>
      <c r="W1211"/>
      <c r="X1211"/>
      <c r="Y1211"/>
      <c r="Z1211"/>
      <c r="AA1211"/>
      <c r="AB1211"/>
      <c r="AC1211" s="30"/>
      <c r="AD1211" s="30"/>
      <c r="AE1211" s="30"/>
      <c r="AF1211" s="46"/>
    </row>
    <row r="1212" spans="1:32" s="148" customFormat="1" ht="24">
      <c r="A1212"/>
      <c r="B1212"/>
      <c r="C1212"/>
      <c r="D1212"/>
      <c r="E1212"/>
      <c r="F1212"/>
      <c r="G1212"/>
      <c r="H1212"/>
      <c r="I1212"/>
      <c r="J1212"/>
      <c r="K1212"/>
      <c r="L1212"/>
      <c r="M1212"/>
      <c r="N1212"/>
      <c r="O1212"/>
      <c r="P1212"/>
      <c r="Q1212"/>
      <c r="R1212"/>
      <c r="S1212"/>
      <c r="T1212"/>
      <c r="U1212"/>
      <c r="V1212"/>
      <c r="W1212"/>
      <c r="X1212"/>
      <c r="Y1212"/>
      <c r="Z1212"/>
      <c r="AA1212"/>
      <c r="AB1212"/>
      <c r="AC1212" s="30"/>
      <c r="AD1212" s="30"/>
      <c r="AE1212" s="30"/>
      <c r="AF1212" s="46"/>
    </row>
    <row r="1213" spans="1:32" s="148" customFormat="1" ht="24">
      <c r="A1213"/>
      <c r="B1213"/>
      <c r="C1213"/>
      <c r="D1213"/>
      <c r="E1213"/>
      <c r="F1213"/>
      <c r="G1213"/>
      <c r="H1213"/>
      <c r="I1213"/>
      <c r="J1213"/>
      <c r="K1213"/>
      <c r="L1213"/>
      <c r="M1213"/>
      <c r="N1213"/>
      <c r="O1213"/>
      <c r="P1213"/>
      <c r="Q1213"/>
      <c r="R1213"/>
      <c r="S1213"/>
      <c r="T1213"/>
      <c r="U1213"/>
      <c r="V1213"/>
      <c r="W1213"/>
      <c r="X1213"/>
      <c r="Y1213"/>
      <c r="Z1213"/>
      <c r="AA1213"/>
      <c r="AB1213"/>
      <c r="AC1213" s="30"/>
      <c r="AD1213" s="30"/>
      <c r="AE1213" s="30"/>
      <c r="AF1213" s="46"/>
    </row>
    <row r="1214" spans="1:32" s="148" customFormat="1" ht="24">
      <c r="A1214"/>
      <c r="B1214"/>
      <c r="C1214"/>
      <c r="D1214"/>
      <c r="E1214"/>
      <c r="F1214"/>
      <c r="G1214"/>
      <c r="H1214"/>
      <c r="I1214"/>
      <c r="J1214"/>
      <c r="K1214"/>
      <c r="L1214"/>
      <c r="M1214"/>
      <c r="N1214"/>
      <c r="O1214"/>
      <c r="P1214"/>
      <c r="Q1214"/>
      <c r="R1214"/>
      <c r="S1214"/>
      <c r="T1214"/>
      <c r="U1214"/>
      <c r="V1214"/>
      <c r="W1214"/>
      <c r="X1214"/>
      <c r="Y1214"/>
      <c r="Z1214"/>
      <c r="AA1214"/>
      <c r="AB1214"/>
      <c r="AC1214" s="30"/>
      <c r="AD1214" s="30"/>
      <c r="AE1214" s="30"/>
      <c r="AF1214" s="46"/>
    </row>
    <row r="1215" spans="1:32" s="148" customFormat="1" ht="17.649999999999999" customHeight="1">
      <c r="A1215"/>
      <c r="B1215"/>
      <c r="C1215"/>
      <c r="D1215"/>
      <c r="E1215"/>
      <c r="F1215"/>
      <c r="G1215"/>
      <c r="H1215"/>
      <c r="I1215"/>
      <c r="J1215"/>
      <c r="K1215"/>
      <c r="L1215"/>
      <c r="M1215"/>
      <c r="N1215"/>
      <c r="O1215"/>
      <c r="P1215"/>
      <c r="Q1215"/>
      <c r="R1215"/>
      <c r="S1215"/>
      <c r="T1215"/>
      <c r="U1215"/>
      <c r="V1215"/>
      <c r="W1215"/>
      <c r="X1215"/>
      <c r="Y1215"/>
      <c r="Z1215"/>
      <c r="AA1215"/>
      <c r="AB1215"/>
      <c r="AC1215" s="30"/>
      <c r="AD1215" s="30"/>
      <c r="AE1215" s="30"/>
      <c r="AF1215" s="46"/>
    </row>
    <row r="1216" spans="1:32" s="148" customFormat="1" ht="24">
      <c r="A1216"/>
      <c r="B1216"/>
      <c r="C1216"/>
      <c r="D1216"/>
      <c r="E1216"/>
      <c r="F1216"/>
      <c r="G1216"/>
      <c r="H1216"/>
      <c r="I1216"/>
      <c r="J1216"/>
      <c r="K1216"/>
      <c r="L1216"/>
      <c r="M1216"/>
      <c r="N1216"/>
      <c r="O1216"/>
      <c r="P1216"/>
      <c r="Q1216"/>
      <c r="R1216"/>
      <c r="S1216"/>
      <c r="T1216"/>
      <c r="U1216"/>
      <c r="V1216"/>
      <c r="W1216"/>
      <c r="X1216"/>
      <c r="Y1216"/>
      <c r="Z1216"/>
      <c r="AA1216"/>
      <c r="AB1216"/>
      <c r="AC1216" s="30"/>
      <c r="AD1216" s="30"/>
      <c r="AE1216" s="30"/>
      <c r="AF1216" s="46"/>
    </row>
    <row r="1217" spans="1:32" s="148" customFormat="1" ht="24">
      <c r="A1217"/>
      <c r="B1217"/>
      <c r="C1217"/>
      <c r="D1217"/>
      <c r="E1217"/>
      <c r="F1217"/>
      <c r="G1217"/>
      <c r="H1217"/>
      <c r="I1217"/>
      <c r="J1217"/>
      <c r="K1217"/>
      <c r="L1217"/>
      <c r="M1217"/>
      <c r="N1217"/>
      <c r="O1217"/>
      <c r="P1217"/>
      <c r="Q1217"/>
      <c r="R1217"/>
      <c r="S1217"/>
      <c r="T1217"/>
      <c r="U1217"/>
      <c r="V1217"/>
      <c r="W1217"/>
      <c r="X1217"/>
      <c r="Y1217"/>
      <c r="Z1217"/>
      <c r="AA1217"/>
      <c r="AB1217"/>
      <c r="AC1217" s="30"/>
      <c r="AD1217" s="30"/>
      <c r="AE1217" s="30"/>
      <c r="AF1217" s="46"/>
    </row>
  </sheetData>
  <mergeCells count="1241">
    <mergeCell ref="E663:AB663"/>
    <mergeCell ref="E664:AB664"/>
    <mergeCell ref="B644:B645"/>
    <mergeCell ref="B565:B566"/>
    <mergeCell ref="C561:AB562"/>
    <mergeCell ref="C595:AB596"/>
    <mergeCell ref="C543:AB543"/>
    <mergeCell ref="C569:AB570"/>
    <mergeCell ref="C567:AB568"/>
    <mergeCell ref="C583:AB584"/>
    <mergeCell ref="C554:AB554"/>
    <mergeCell ref="B593:B594"/>
    <mergeCell ref="B607:B608"/>
    <mergeCell ref="C607:AB608"/>
    <mergeCell ref="B630:B631"/>
    <mergeCell ref="C630:AB631"/>
    <mergeCell ref="B613:B614"/>
    <mergeCell ref="C613:AB614"/>
    <mergeCell ref="B611:B612"/>
    <mergeCell ref="C617:AB618"/>
    <mergeCell ref="B632:B633"/>
    <mergeCell ref="B636:B637"/>
    <mergeCell ref="B628:B629"/>
    <mergeCell ref="B642:B643"/>
    <mergeCell ref="B634:B635"/>
    <mergeCell ref="B583:B584"/>
    <mergeCell ref="B589:B590"/>
    <mergeCell ref="B640:B641"/>
    <mergeCell ref="C652:AB652"/>
    <mergeCell ref="B617:B618"/>
    <mergeCell ref="B599:B600"/>
    <mergeCell ref="B601:B602"/>
    <mergeCell ref="B609:B610"/>
    <mergeCell ref="C619:AB620"/>
    <mergeCell ref="B624:B625"/>
    <mergeCell ref="B585:B586"/>
    <mergeCell ref="C585:AB586"/>
    <mergeCell ref="B587:B588"/>
    <mergeCell ref="C587:AB588"/>
    <mergeCell ref="AC587:AE588"/>
    <mergeCell ref="B561:B562"/>
    <mergeCell ref="B605:B606"/>
    <mergeCell ref="B619:B620"/>
    <mergeCell ref="B581:B582"/>
    <mergeCell ref="B571:B572"/>
    <mergeCell ref="B573:B574"/>
    <mergeCell ref="B575:B576"/>
    <mergeCell ref="B577:B578"/>
    <mergeCell ref="B569:B570"/>
    <mergeCell ref="B621:B622"/>
    <mergeCell ref="C573:AB574"/>
    <mergeCell ref="C575:AB576"/>
    <mergeCell ref="C589:AB590"/>
    <mergeCell ref="AC581:AE582"/>
    <mergeCell ref="B603:B604"/>
    <mergeCell ref="B489:B490"/>
    <mergeCell ref="C491:AB492"/>
    <mergeCell ref="C493:AB494"/>
    <mergeCell ref="B493:B494"/>
    <mergeCell ref="B505:B506"/>
    <mergeCell ref="B567:B568"/>
    <mergeCell ref="C483:AB484"/>
    <mergeCell ref="B483:B484"/>
    <mergeCell ref="B473:B474"/>
    <mergeCell ref="C487:AB488"/>
    <mergeCell ref="C489:AB490"/>
    <mergeCell ref="B471:B472"/>
    <mergeCell ref="C471:AB472"/>
    <mergeCell ref="B507:B524"/>
    <mergeCell ref="B539:B540"/>
    <mergeCell ref="B543:B548"/>
    <mergeCell ref="B559:B560"/>
    <mergeCell ref="C503:AB504"/>
    <mergeCell ref="B487:B488"/>
    <mergeCell ref="D509:AB509"/>
    <mergeCell ref="B541:B542"/>
    <mergeCell ref="D518:AB518"/>
    <mergeCell ref="AC725:AE731"/>
    <mergeCell ref="C717:AB718"/>
    <mergeCell ref="AC767:AE767"/>
    <mergeCell ref="AC769:AE769"/>
    <mergeCell ref="AC760:AE760"/>
    <mergeCell ref="C393:AB393"/>
    <mergeCell ref="B389:B394"/>
    <mergeCell ref="C389:AB389"/>
    <mergeCell ref="B481:B482"/>
    <mergeCell ref="C392:AB392"/>
    <mergeCell ref="C390:AB390"/>
    <mergeCell ref="B475:B476"/>
    <mergeCell ref="C403:AB404"/>
    <mergeCell ref="C475:AB476"/>
    <mergeCell ref="AC415:AE416"/>
    <mergeCell ref="B419:B420"/>
    <mergeCell ref="AC417:AE418"/>
    <mergeCell ref="AC419:AE420"/>
    <mergeCell ref="C391:AB391"/>
    <mergeCell ref="B461:B462"/>
    <mergeCell ref="B427:B428"/>
    <mergeCell ref="C427:AB428"/>
    <mergeCell ref="B421:B422"/>
    <mergeCell ref="B429:B430"/>
    <mergeCell ref="B441:B442"/>
    <mergeCell ref="D510:AB510"/>
    <mergeCell ref="C541:AB542"/>
    <mergeCell ref="C536:AB536"/>
    <mergeCell ref="D520:AB520"/>
    <mergeCell ref="D522:AB522"/>
    <mergeCell ref="B595:B596"/>
    <mergeCell ref="C551:AB551"/>
    <mergeCell ref="AC41:AE42"/>
    <mergeCell ref="C41:AB42"/>
    <mergeCell ref="AC114:AE115"/>
    <mergeCell ref="AC169:AE170"/>
    <mergeCell ref="C206:AB207"/>
    <mergeCell ref="C210:AB211"/>
    <mergeCell ref="C318:AB319"/>
    <mergeCell ref="B1026:B1027"/>
    <mergeCell ref="B990:B991"/>
    <mergeCell ref="B697:B698"/>
    <mergeCell ref="B699:B700"/>
    <mergeCell ref="C697:AB698"/>
    <mergeCell ref="C385:AB386"/>
    <mergeCell ref="C339:AB340"/>
    <mergeCell ref="C740:AB741"/>
    <mergeCell ref="B351:B352"/>
    <mergeCell ref="AC351:AE352"/>
    <mergeCell ref="C379:AB380"/>
    <mergeCell ref="C894:X894"/>
    <mergeCell ref="AC409:AE410"/>
    <mergeCell ref="AC463:AE464"/>
    <mergeCell ref="B465:B466"/>
    <mergeCell ref="C465:AB466"/>
    <mergeCell ref="C707:AB708"/>
    <mergeCell ref="AC701:AE702"/>
    <mergeCell ref="AC703:AE704"/>
    <mergeCell ref="AC705:AE706"/>
    <mergeCell ref="B459:B460"/>
    <mergeCell ref="B503:B504"/>
    <mergeCell ref="B463:B464"/>
    <mergeCell ref="B469:B470"/>
    <mergeCell ref="B479:B480"/>
    <mergeCell ref="C767:AB767"/>
    <mergeCell ref="B41:B42"/>
    <mergeCell ref="B51:B52"/>
    <mergeCell ref="C51:AB52"/>
    <mergeCell ref="B49:B50"/>
    <mergeCell ref="B73:B74"/>
    <mergeCell ref="C341:AB342"/>
    <mergeCell ref="C314:AB315"/>
    <mergeCell ref="B75:B76"/>
    <mergeCell ref="C75:AB76"/>
    <mergeCell ref="AC314:AE315"/>
    <mergeCell ref="C276:AB277"/>
    <mergeCell ref="AC276:AE277"/>
    <mergeCell ref="C327:AB327"/>
    <mergeCell ref="AC308:AE309"/>
    <mergeCell ref="AC322:AE323"/>
    <mergeCell ref="AC324:AE324"/>
    <mergeCell ref="C326:AB326"/>
    <mergeCell ref="C290:AB291"/>
    <mergeCell ref="D295:AA295"/>
    <mergeCell ref="B71:B72"/>
    <mergeCell ref="C43:AB44"/>
    <mergeCell ref="AC63:AE64"/>
    <mergeCell ref="B45:B46"/>
    <mergeCell ref="AC49:AE50"/>
    <mergeCell ref="C45:AB46"/>
    <mergeCell ref="AC55:AE56"/>
    <mergeCell ref="C69:AB70"/>
    <mergeCell ref="B415:B416"/>
    <mergeCell ref="B417:B418"/>
    <mergeCell ref="B457:B458"/>
    <mergeCell ref="B425:B426"/>
    <mergeCell ref="AC109:AE109"/>
    <mergeCell ref="AC159:AE160"/>
    <mergeCell ref="C141:AB141"/>
    <mergeCell ref="C137:AB138"/>
    <mergeCell ref="AC149:AE150"/>
    <mergeCell ref="AC51:AE52"/>
    <mergeCell ref="AC53:AE54"/>
    <mergeCell ref="B112:B113"/>
    <mergeCell ref="B304:B305"/>
    <mergeCell ref="B320:B321"/>
    <mergeCell ref="B1058:AD1058"/>
    <mergeCell ref="C1052:AD1052"/>
    <mergeCell ref="C1004:AB1005"/>
    <mergeCell ref="C1002:AB1003"/>
    <mergeCell ref="C988:AB989"/>
    <mergeCell ref="AC1008:AE1009"/>
    <mergeCell ref="B1000:B1001"/>
    <mergeCell ref="AC1004:AE1005"/>
    <mergeCell ref="A1029:N1029"/>
    <mergeCell ref="C1030:AB1030"/>
    <mergeCell ref="B1008:B1009"/>
    <mergeCell ref="C288:AB289"/>
    <mergeCell ref="C282:AB283"/>
    <mergeCell ref="AC286:AE287"/>
    <mergeCell ref="B467:B468"/>
    <mergeCell ref="C467:AB468"/>
    <mergeCell ref="B337:B338"/>
    <mergeCell ref="AC288:AE289"/>
    <mergeCell ref="B316:B317"/>
    <mergeCell ref="C331:AB332"/>
    <mergeCell ref="C328:AB328"/>
    <mergeCell ref="C312:AB313"/>
    <mergeCell ref="B171:B172"/>
    <mergeCell ref="B187:B188"/>
    <mergeCell ref="B288:B289"/>
    <mergeCell ref="B270:B271"/>
    <mergeCell ref="B189:B190"/>
    <mergeCell ref="B224:B225"/>
    <mergeCell ref="B220:B221"/>
    <mergeCell ref="B318:B319"/>
    <mergeCell ref="C316:AB317"/>
    <mergeCell ref="D266:AA266"/>
    <mergeCell ref="C244:AB245"/>
    <mergeCell ref="AC274:AE275"/>
    <mergeCell ref="C220:AB221"/>
    <mergeCell ref="C246:AB247"/>
    <mergeCell ref="C274:AB275"/>
    <mergeCell ref="C268:AB269"/>
    <mergeCell ref="AC246:AE247"/>
    <mergeCell ref="C204:AB205"/>
    <mergeCell ref="C191:AB192"/>
    <mergeCell ref="B314:B315"/>
    <mergeCell ref="B306:B307"/>
    <mergeCell ref="B341:B342"/>
    <mergeCell ref="B333:B334"/>
    <mergeCell ref="B252:B253"/>
    <mergeCell ref="AC242:AE243"/>
    <mergeCell ref="C242:AB243"/>
    <mergeCell ref="B204:B205"/>
    <mergeCell ref="E200:Z200"/>
    <mergeCell ref="C189:AB190"/>
    <mergeCell ref="B210:B211"/>
    <mergeCell ref="B214:B215"/>
    <mergeCell ref="C195:AB196"/>
    <mergeCell ref="E198:Z198"/>
    <mergeCell ref="AC191:AE192"/>
    <mergeCell ref="AC347:AE348"/>
    <mergeCell ref="C197:AB197"/>
    <mergeCell ref="B322:B323"/>
    <mergeCell ref="B195:B196"/>
    <mergeCell ref="B197:B201"/>
    <mergeCell ref="B274:B275"/>
    <mergeCell ref="B254:B255"/>
    <mergeCell ref="B191:B192"/>
    <mergeCell ref="B208:B209"/>
    <mergeCell ref="AC189:AE190"/>
    <mergeCell ref="E201:Z201"/>
    <mergeCell ref="B282:B283"/>
    <mergeCell ref="C333:AB334"/>
    <mergeCell ref="C322:AB323"/>
    <mergeCell ref="C325:AB325"/>
    <mergeCell ref="C320:AB321"/>
    <mergeCell ref="AC284:AE285"/>
    <mergeCell ref="AC290:AE291"/>
    <mergeCell ref="C300:AB301"/>
    <mergeCell ref="AC381:AE382"/>
    <mergeCell ref="C171:AB172"/>
    <mergeCell ref="C187:AB188"/>
    <mergeCell ref="C179:AB180"/>
    <mergeCell ref="AC214:AE215"/>
    <mergeCell ref="AC206:AE207"/>
    <mergeCell ref="D262:AA262"/>
    <mergeCell ref="C278:AB279"/>
    <mergeCell ref="AC244:AE245"/>
    <mergeCell ref="AC333:AE334"/>
    <mergeCell ref="AC282:AE283"/>
    <mergeCell ref="AC304:AE305"/>
    <mergeCell ref="AC292:AE299"/>
    <mergeCell ref="C304:AB305"/>
    <mergeCell ref="C306:AB307"/>
    <mergeCell ref="D297:AA297"/>
    <mergeCell ref="AC377:AE378"/>
    <mergeCell ref="AC260:AE267"/>
    <mergeCell ref="AC256:AE257"/>
    <mergeCell ref="C308:AB309"/>
    <mergeCell ref="D298:AA298"/>
    <mergeCell ref="AC306:AE307"/>
    <mergeCell ref="AC254:AE255"/>
    <mergeCell ref="AC280:AE281"/>
    <mergeCell ref="C377:AB378"/>
    <mergeCell ref="AC181:AE182"/>
    <mergeCell ref="E655:AB655"/>
    <mergeCell ref="E658:AB658"/>
    <mergeCell ref="C653:AB653"/>
    <mergeCell ref="D648:AB649"/>
    <mergeCell ref="C537:AB538"/>
    <mergeCell ref="D523:AB523"/>
    <mergeCell ref="D519:AB519"/>
    <mergeCell ref="D546:AB546"/>
    <mergeCell ref="C559:AB560"/>
    <mergeCell ref="D545:AB545"/>
    <mergeCell ref="D547:AB547"/>
    <mergeCell ref="D548:AB548"/>
    <mergeCell ref="C556:AB556"/>
    <mergeCell ref="C555:AB555"/>
    <mergeCell ref="C601:AB602"/>
    <mergeCell ref="D516:AB516"/>
    <mergeCell ref="AC653:AE653"/>
    <mergeCell ref="C581:AB582"/>
    <mergeCell ref="D544:AB544"/>
    <mergeCell ref="AC556:AE556"/>
    <mergeCell ref="AC554:AE554"/>
    <mergeCell ref="AC555:AE555"/>
    <mergeCell ref="AC544:AE544"/>
    <mergeCell ref="C623:AB623"/>
    <mergeCell ref="C599:AB600"/>
    <mergeCell ref="C571:AB572"/>
    <mergeCell ref="AC603:AE604"/>
    <mergeCell ref="C605:AB606"/>
    <mergeCell ref="AC605:AE606"/>
    <mergeCell ref="AC652:AE652"/>
    <mergeCell ref="C270:AB271"/>
    <mergeCell ref="C345:AB346"/>
    <mergeCell ref="D264:AA264"/>
    <mergeCell ref="B435:B436"/>
    <mergeCell ref="C435:AB436"/>
    <mergeCell ref="C107:AB108"/>
    <mergeCell ref="B357:B374"/>
    <mergeCell ref="C299:AB299"/>
    <mergeCell ref="C357:AB358"/>
    <mergeCell ref="C151:AB152"/>
    <mergeCell ref="B234:B235"/>
    <mergeCell ref="B226:B227"/>
    <mergeCell ref="C145:AB146"/>
    <mergeCell ref="D294:AA294"/>
    <mergeCell ref="C347:AB348"/>
    <mergeCell ref="AA201:AB201"/>
    <mergeCell ref="B286:B287"/>
    <mergeCell ref="C286:AB287"/>
    <mergeCell ref="B413:B414"/>
    <mergeCell ref="C421:AB422"/>
    <mergeCell ref="B242:B243"/>
    <mergeCell ref="D263:AA263"/>
    <mergeCell ref="B250:B251"/>
    <mergeCell ref="B284:B285"/>
    <mergeCell ref="C272:AB273"/>
    <mergeCell ref="B278:B279"/>
    <mergeCell ref="B268:B269"/>
    <mergeCell ref="B258:B259"/>
    <mergeCell ref="B216:B217"/>
    <mergeCell ref="C153:AB154"/>
    <mergeCell ref="C159:AB160"/>
    <mergeCell ref="B665:B666"/>
    <mergeCell ref="C900:X900"/>
    <mergeCell ref="C889:AB891"/>
    <mergeCell ref="C624:AB625"/>
    <mergeCell ref="C684:AB685"/>
    <mergeCell ref="C636:AB637"/>
    <mergeCell ref="D650:AB651"/>
    <mergeCell ref="B821:B822"/>
    <mergeCell ref="B823:B824"/>
    <mergeCell ref="D826:AB827"/>
    <mergeCell ref="C826:C827"/>
    <mergeCell ref="B809:B810"/>
    <mergeCell ref="C805:AB806"/>
    <mergeCell ref="B889:B895"/>
    <mergeCell ref="C726:AB726"/>
    <mergeCell ref="C879:X879"/>
    <mergeCell ref="C880:X880"/>
    <mergeCell ref="C755:AB755"/>
    <mergeCell ref="C742:AB743"/>
    <mergeCell ref="C766:AB766"/>
    <mergeCell ref="C738:AB739"/>
    <mergeCell ref="C770:AB770"/>
    <mergeCell ref="B707:B708"/>
    <mergeCell ref="B711:B712"/>
    <mergeCell ref="C665:AB666"/>
    <mergeCell ref="E656:AB657"/>
    <mergeCell ref="B756:B757"/>
    <mergeCell ref="C626:AB627"/>
    <mergeCell ref="C628:AB629"/>
    <mergeCell ref="D656:D657"/>
    <mergeCell ref="B626:B627"/>
    <mergeCell ref="B717:B718"/>
    <mergeCell ref="C460:AB460"/>
    <mergeCell ref="C481:AB482"/>
    <mergeCell ref="C469:AB470"/>
    <mergeCell ref="D524:AB524"/>
    <mergeCell ref="B527:B528"/>
    <mergeCell ref="D521:AB521"/>
    <mergeCell ref="C501:AB502"/>
    <mergeCell ref="D507:AB508"/>
    <mergeCell ref="C527:AB528"/>
    <mergeCell ref="B433:B434"/>
    <mergeCell ref="B451:B452"/>
    <mergeCell ref="B439:B440"/>
    <mergeCell ref="C433:AB434"/>
    <mergeCell ref="B312:B313"/>
    <mergeCell ref="C407:AB408"/>
    <mergeCell ref="B407:B408"/>
    <mergeCell ref="B292:B299"/>
    <mergeCell ref="B300:B301"/>
    <mergeCell ref="B443:B444"/>
    <mergeCell ref="B453:B454"/>
    <mergeCell ref="B501:B502"/>
    <mergeCell ref="B339:B340"/>
    <mergeCell ref="B353:B354"/>
    <mergeCell ref="C479:AB480"/>
    <mergeCell ref="B497:B498"/>
    <mergeCell ref="C497:AB498"/>
    <mergeCell ref="D512:AB512"/>
    <mergeCell ref="C461:AB462"/>
    <mergeCell ref="C292:AB293"/>
    <mergeCell ref="D296:AA296"/>
    <mergeCell ref="C302:AB303"/>
    <mergeCell ref="C395:AB396"/>
    <mergeCell ref="AC429:AE430"/>
    <mergeCell ref="AC401:AE402"/>
    <mergeCell ref="AC403:AE404"/>
    <mergeCell ref="AC399:AE400"/>
    <mergeCell ref="C415:AB416"/>
    <mergeCell ref="C417:AB418"/>
    <mergeCell ref="C419:AB420"/>
    <mergeCell ref="C451:AB452"/>
    <mergeCell ref="C413:AB414"/>
    <mergeCell ref="C401:AB402"/>
    <mergeCell ref="AC300:AE301"/>
    <mergeCell ref="AC443:AE444"/>
    <mergeCell ref="B377:B378"/>
    <mergeCell ref="AC439:AE440"/>
    <mergeCell ref="AC441:AE442"/>
    <mergeCell ref="C447:AB448"/>
    <mergeCell ref="AC447:AE448"/>
    <mergeCell ref="C441:AB442"/>
    <mergeCell ref="C425:AB426"/>
    <mergeCell ref="C443:AB444"/>
    <mergeCell ref="B302:B303"/>
    <mergeCell ref="B381:B382"/>
    <mergeCell ref="C324:AB324"/>
    <mergeCell ref="B331:B332"/>
    <mergeCell ref="AC357:AE374"/>
    <mergeCell ref="AC413:AE414"/>
    <mergeCell ref="B379:B380"/>
    <mergeCell ref="AC345:AE346"/>
    <mergeCell ref="AC327:AE327"/>
    <mergeCell ref="AC326:AE326"/>
    <mergeCell ref="C353:AB354"/>
    <mergeCell ref="C439:AB440"/>
    <mergeCell ref="H9:AE9"/>
    <mergeCell ref="B179:B180"/>
    <mergeCell ref="B185:B186"/>
    <mergeCell ref="B141:B142"/>
    <mergeCell ref="D117:D118"/>
    <mergeCell ref="C167:AB168"/>
    <mergeCell ref="P23:P24"/>
    <mergeCell ref="C11:G11"/>
    <mergeCell ref="C12:G12"/>
    <mergeCell ref="H13:AE14"/>
    <mergeCell ref="H21:J22"/>
    <mergeCell ref="T21:V22"/>
    <mergeCell ref="K21:S22"/>
    <mergeCell ref="H15:AE17"/>
    <mergeCell ref="AC43:AE44"/>
    <mergeCell ref="K23:L24"/>
    <mergeCell ref="H23:J24"/>
    <mergeCell ref="W21:AE22"/>
    <mergeCell ref="C15:G17"/>
    <mergeCell ref="B103:B104"/>
    <mergeCell ref="AC88:AE89"/>
    <mergeCell ref="AC112:AE113"/>
    <mergeCell ref="E118:AB118"/>
    <mergeCell ref="E123:AB123"/>
    <mergeCell ref="E117:AB117"/>
    <mergeCell ref="AC103:AE104"/>
    <mergeCell ref="AC94:AE95"/>
    <mergeCell ref="C116:AB116"/>
    <mergeCell ref="E122:AB122"/>
    <mergeCell ref="AC137:AE138"/>
    <mergeCell ref="C185:AB186"/>
    <mergeCell ref="D109:AB109"/>
    <mergeCell ref="O84:Q84"/>
    <mergeCell ref="B69:B70"/>
    <mergeCell ref="A1:AE1"/>
    <mergeCell ref="A2:AE2"/>
    <mergeCell ref="A4:G4"/>
    <mergeCell ref="A5:J6"/>
    <mergeCell ref="K5:AE6"/>
    <mergeCell ref="B151:B152"/>
    <mergeCell ref="B163:B164"/>
    <mergeCell ref="B169:B170"/>
    <mergeCell ref="B149:B150"/>
    <mergeCell ref="C175:AB176"/>
    <mergeCell ref="C169:AB170"/>
    <mergeCell ref="B175:B176"/>
    <mergeCell ref="B153:B154"/>
    <mergeCell ref="B167:B168"/>
    <mergeCell ref="B181:B182"/>
    <mergeCell ref="B159:B160"/>
    <mergeCell ref="B88:B89"/>
    <mergeCell ref="W34:Y36"/>
    <mergeCell ref="Z34:AB36"/>
    <mergeCell ref="O85:Q85"/>
    <mergeCell ref="B77:B78"/>
    <mergeCell ref="O82:Q82"/>
    <mergeCell ref="C13:G14"/>
    <mergeCell ref="W25:W26"/>
    <mergeCell ref="S23:S24"/>
    <mergeCell ref="M23:M24"/>
    <mergeCell ref="A8:B9"/>
    <mergeCell ref="C8:G8"/>
    <mergeCell ref="C9:G9"/>
    <mergeCell ref="H8:AE8"/>
    <mergeCell ref="C232:AB233"/>
    <mergeCell ref="AC234:AE235"/>
    <mergeCell ref="B230:B231"/>
    <mergeCell ref="AC230:AE231"/>
    <mergeCell ref="C103:AB104"/>
    <mergeCell ref="C94:AB95"/>
    <mergeCell ref="B94:B95"/>
    <mergeCell ref="C92:AB93"/>
    <mergeCell ref="B114:B115"/>
    <mergeCell ref="B99:B100"/>
    <mergeCell ref="C127:AB128"/>
    <mergeCell ref="B232:B233"/>
    <mergeCell ref="B92:B93"/>
    <mergeCell ref="C99:AB100"/>
    <mergeCell ref="O86:Q86"/>
    <mergeCell ref="C163:AB164"/>
    <mergeCell ref="B280:B281"/>
    <mergeCell ref="C250:AB251"/>
    <mergeCell ref="AC272:AE273"/>
    <mergeCell ref="B222:B223"/>
    <mergeCell ref="B246:B247"/>
    <mergeCell ref="AC187:AE188"/>
    <mergeCell ref="AA200:AB200"/>
    <mergeCell ref="AC226:AE227"/>
    <mergeCell ref="AC224:AE225"/>
    <mergeCell ref="C226:AB227"/>
    <mergeCell ref="C222:AB223"/>
    <mergeCell ref="AC151:AE152"/>
    <mergeCell ref="AC99:AE100"/>
    <mergeCell ref="AC107:AE108"/>
    <mergeCell ref="B137:B138"/>
    <mergeCell ref="B145:B146"/>
    <mergeCell ref="B290:B291"/>
    <mergeCell ref="B276:B277"/>
    <mergeCell ref="B256:B257"/>
    <mergeCell ref="C260:AB261"/>
    <mergeCell ref="B272:B273"/>
    <mergeCell ref="B260:B267"/>
    <mergeCell ref="D265:AA265"/>
    <mergeCell ref="B53:B54"/>
    <mergeCell ref="C77:T78"/>
    <mergeCell ref="C55:AB56"/>
    <mergeCell ref="B55:B56"/>
    <mergeCell ref="AC45:AE46"/>
    <mergeCell ref="Q23:R24"/>
    <mergeCell ref="C18:G20"/>
    <mergeCell ref="H18:N18"/>
    <mergeCell ref="C21:G22"/>
    <mergeCell ref="AE25:AE26"/>
    <mergeCell ref="AC278:AE279"/>
    <mergeCell ref="C280:AB281"/>
    <mergeCell ref="AC250:AE251"/>
    <mergeCell ref="AC268:AE269"/>
    <mergeCell ref="AC197:AE201"/>
    <mergeCell ref="B244:B245"/>
    <mergeCell ref="AC122:AE122"/>
    <mergeCell ref="AA198:AB198"/>
    <mergeCell ref="C149:AB150"/>
    <mergeCell ref="C142:AB142"/>
    <mergeCell ref="C181:AB182"/>
    <mergeCell ref="C228:AB229"/>
    <mergeCell ref="AC167:AE168"/>
    <mergeCell ref="E199:Z199"/>
    <mergeCell ref="AC232:AE233"/>
    <mergeCell ref="B308:B309"/>
    <mergeCell ref="AC316:AE317"/>
    <mergeCell ref="AC320:AE321"/>
    <mergeCell ref="AC312:AE313"/>
    <mergeCell ref="B345:B346"/>
    <mergeCell ref="AC389:AE389"/>
    <mergeCell ref="AC379:AE380"/>
    <mergeCell ref="B383:B384"/>
    <mergeCell ref="B385:B386"/>
    <mergeCell ref="B395:B396"/>
    <mergeCell ref="B347:B348"/>
    <mergeCell ref="C383:AB384"/>
    <mergeCell ref="AC383:AE384"/>
    <mergeCell ref="C381:AB382"/>
    <mergeCell ref="AC353:AE354"/>
    <mergeCell ref="AC318:AE319"/>
    <mergeCell ref="AC325:AE325"/>
    <mergeCell ref="AC337:AE338"/>
    <mergeCell ref="AC390:AE394"/>
    <mergeCell ref="C351:AB352"/>
    <mergeCell ref="C337:AB338"/>
    <mergeCell ref="AC331:AE332"/>
    <mergeCell ref="AC341:AE342"/>
    <mergeCell ref="AC395:AE396"/>
    <mergeCell ref="AC328:AE328"/>
    <mergeCell ref="AC385:AE386"/>
    <mergeCell ref="AC339:AE340"/>
    <mergeCell ref="C284:AB285"/>
    <mergeCell ref="AC427:AE428"/>
    <mergeCell ref="AC451:AE452"/>
    <mergeCell ref="AC465:AE466"/>
    <mergeCell ref="B409:B410"/>
    <mergeCell ref="C399:AB400"/>
    <mergeCell ref="B399:B400"/>
    <mergeCell ref="B401:B402"/>
    <mergeCell ref="B403:B404"/>
    <mergeCell ref="AC527:AE528"/>
    <mergeCell ref="AC481:AE482"/>
    <mergeCell ref="AC505:AE506"/>
    <mergeCell ref="AC475:AE476"/>
    <mergeCell ref="AC453:AE454"/>
    <mergeCell ref="AC457:AE458"/>
    <mergeCell ref="B537:B538"/>
    <mergeCell ref="C539:AB540"/>
    <mergeCell ref="AC467:AE468"/>
    <mergeCell ref="AC425:AE426"/>
    <mergeCell ref="AC461:AE462"/>
    <mergeCell ref="C409:AB410"/>
    <mergeCell ref="AC469:AE470"/>
    <mergeCell ref="C473:AB474"/>
    <mergeCell ref="AC459:AE460"/>
    <mergeCell ref="D517:AB517"/>
    <mergeCell ref="D511:AB511"/>
    <mergeCell ref="B447:B448"/>
    <mergeCell ref="B491:B492"/>
    <mergeCell ref="AC421:AE422"/>
    <mergeCell ref="AC433:AE434"/>
    <mergeCell ref="AC407:AE408"/>
    <mergeCell ref="C453:AB454"/>
    <mergeCell ref="C457:AB458"/>
    <mergeCell ref="AC302:AE303"/>
    <mergeCell ref="D267:AA267"/>
    <mergeCell ref="AC270:AE271"/>
    <mergeCell ref="C429:AB430"/>
    <mergeCell ref="AC483:AE484"/>
    <mergeCell ref="C459:AB459"/>
    <mergeCell ref="AC473:AE474"/>
    <mergeCell ref="AC471:AE472"/>
    <mergeCell ref="AC545:AE545"/>
    <mergeCell ref="AC507:AE511"/>
    <mergeCell ref="AC541:AE542"/>
    <mergeCell ref="C463:AB464"/>
    <mergeCell ref="C394:AB394"/>
    <mergeCell ref="AC252:AE253"/>
    <mergeCell ref="E120:AB120"/>
    <mergeCell ref="B116:B124"/>
    <mergeCell ref="AC258:AE259"/>
    <mergeCell ref="AC222:AE223"/>
    <mergeCell ref="C218:AB219"/>
    <mergeCell ref="B228:B229"/>
    <mergeCell ref="AC228:AE229"/>
    <mergeCell ref="AC216:AE217"/>
    <mergeCell ref="AC157:AE158"/>
    <mergeCell ref="AC145:AE146"/>
    <mergeCell ref="AC141:AE142"/>
    <mergeCell ref="C252:AB253"/>
    <mergeCell ref="B236:B237"/>
    <mergeCell ref="B238:B239"/>
    <mergeCell ref="C236:AB237"/>
    <mergeCell ref="AC236:AE237"/>
    <mergeCell ref="C238:AB239"/>
    <mergeCell ref="AC238:AE239"/>
    <mergeCell ref="AC129:AE130"/>
    <mergeCell ref="AC124:AE124"/>
    <mergeCell ref="AC123:AE123"/>
    <mergeCell ref="AC171:AE172"/>
    <mergeCell ref="AC195:AE196"/>
    <mergeCell ref="AC153:AE154"/>
    <mergeCell ref="AC127:AE128"/>
    <mergeCell ref="C234:AB235"/>
    <mergeCell ref="AC220:AE221"/>
    <mergeCell ref="AC116:AE116"/>
    <mergeCell ref="AC175:AE176"/>
    <mergeCell ref="B107:B109"/>
    <mergeCell ref="U102:AA102"/>
    <mergeCell ref="C208:AB209"/>
    <mergeCell ref="C212:AB213"/>
    <mergeCell ref="E121:AB121"/>
    <mergeCell ref="AA199:AB199"/>
    <mergeCell ref="C224:AB225"/>
    <mergeCell ref="B129:B130"/>
    <mergeCell ref="U106:AA106"/>
    <mergeCell ref="AC117:AE118"/>
    <mergeCell ref="E124:AB124"/>
    <mergeCell ref="D119:D121"/>
    <mergeCell ref="B127:B128"/>
    <mergeCell ref="E119:AB119"/>
    <mergeCell ref="C129:AB130"/>
    <mergeCell ref="AC119:AE121"/>
    <mergeCell ref="B206:B207"/>
    <mergeCell ref="B218:B219"/>
    <mergeCell ref="AC218:AE219"/>
    <mergeCell ref="C230:AB231"/>
    <mergeCell ref="AC479:AE480"/>
    <mergeCell ref="B57:B58"/>
    <mergeCell ref="B63:B64"/>
    <mergeCell ref="AC69:AE70"/>
    <mergeCell ref="B65:B66"/>
    <mergeCell ref="AC73:AE74"/>
    <mergeCell ref="C258:AB259"/>
    <mergeCell ref="C256:AB257"/>
    <mergeCell ref="AC179:AE180"/>
    <mergeCell ref="AC185:AE186"/>
    <mergeCell ref="C254:AB255"/>
    <mergeCell ref="C216:AB217"/>
    <mergeCell ref="C214:AB215"/>
    <mergeCell ref="C112:AB113"/>
    <mergeCell ref="C114:AB115"/>
    <mergeCell ref="B79:B87"/>
    <mergeCell ref="O83:Q83"/>
    <mergeCell ref="AC92:AE93"/>
    <mergeCell ref="C88:AB89"/>
    <mergeCell ref="C157:AB158"/>
    <mergeCell ref="AC212:AE213"/>
    <mergeCell ref="AC208:AE209"/>
    <mergeCell ref="AC163:AE164"/>
    <mergeCell ref="B212:B213"/>
    <mergeCell ref="C79:AE80"/>
    <mergeCell ref="U77:AE78"/>
    <mergeCell ref="AC71:AE72"/>
    <mergeCell ref="AC435:AE436"/>
    <mergeCell ref="C57:AB58"/>
    <mergeCell ref="B157:B158"/>
    <mergeCell ref="AC204:AE205"/>
    <mergeCell ref="AC210:AE211"/>
    <mergeCell ref="N23:O24"/>
    <mergeCell ref="X25:AA26"/>
    <mergeCell ref="AB25:AD26"/>
    <mergeCell ref="A28:V29"/>
    <mergeCell ref="C25:G26"/>
    <mergeCell ref="C23:G24"/>
    <mergeCell ref="C61:AB62"/>
    <mergeCell ref="H25:K26"/>
    <mergeCell ref="C63:AB64"/>
    <mergeCell ref="AC65:AE66"/>
    <mergeCell ref="AC75:AE76"/>
    <mergeCell ref="C73:AB74"/>
    <mergeCell ref="T23:AE24"/>
    <mergeCell ref="O25:O26"/>
    <mergeCell ref="AC61:AE62"/>
    <mergeCell ref="C53:AB54"/>
    <mergeCell ref="U40:AE40"/>
    <mergeCell ref="L25:N26"/>
    <mergeCell ref="T25:V26"/>
    <mergeCell ref="A30:AE30"/>
    <mergeCell ref="B43:B44"/>
    <mergeCell ref="A11:B26"/>
    <mergeCell ref="P25:S26"/>
    <mergeCell ref="W28:AE29"/>
    <mergeCell ref="AC34:AE36"/>
    <mergeCell ref="H11:AE12"/>
    <mergeCell ref="C65:AB66"/>
    <mergeCell ref="C49:AB50"/>
    <mergeCell ref="C71:AB72"/>
    <mergeCell ref="AC57:AE58"/>
    <mergeCell ref="B61:B62"/>
    <mergeCell ref="H19:AE20"/>
    <mergeCell ref="AC493:AE494"/>
    <mergeCell ref="AC501:AE502"/>
    <mergeCell ref="AC487:AE488"/>
    <mergeCell ref="AC561:AE562"/>
    <mergeCell ref="AC593:AE594"/>
    <mergeCell ref="AC636:AE637"/>
    <mergeCell ref="AC646:AE651"/>
    <mergeCell ref="AC599:AE600"/>
    <mergeCell ref="AC567:AE568"/>
    <mergeCell ref="AC613:AE614"/>
    <mergeCell ref="AC583:AE584"/>
    <mergeCell ref="AC589:AE590"/>
    <mergeCell ref="AC559:AE560"/>
    <mergeCell ref="AC520:AE524"/>
    <mergeCell ref="AC621:AE622"/>
    <mergeCell ref="AC628:AE629"/>
    <mergeCell ref="AC611:AE612"/>
    <mergeCell ref="AC609:AE610"/>
    <mergeCell ref="AC619:AE620"/>
    <mergeCell ref="AC551:AE551"/>
    <mergeCell ref="AC585:AE586"/>
    <mergeCell ref="AC640:AE641"/>
    <mergeCell ref="AC565:AE566"/>
    <mergeCell ref="AC607:AE608"/>
    <mergeCell ref="AC626:AE627"/>
    <mergeCell ref="AC489:AE490"/>
    <mergeCell ref="AC491:AE492"/>
    <mergeCell ref="AC497:AE498"/>
    <mergeCell ref="AC571:AE572"/>
    <mergeCell ref="AC573:AE574"/>
    <mergeCell ref="AC575:AE576"/>
    <mergeCell ref="AC546:AE546"/>
    <mergeCell ref="AC665:AE666"/>
    <mergeCell ref="AC669:AE669"/>
    <mergeCell ref="C669:AB669"/>
    <mergeCell ref="AC595:AE596"/>
    <mergeCell ref="C688:AB689"/>
    <mergeCell ref="C640:AB641"/>
    <mergeCell ref="C646:AB647"/>
    <mergeCell ref="C611:AB612"/>
    <mergeCell ref="AC672:AE673"/>
    <mergeCell ref="E661:AB662"/>
    <mergeCell ref="AC659:AE664"/>
    <mergeCell ref="AC632:AE633"/>
    <mergeCell ref="AC693:AE694"/>
    <mergeCell ref="AC682:AE683"/>
    <mergeCell ref="AC680:AE681"/>
    <mergeCell ref="AC601:AE602"/>
    <mergeCell ref="AC644:AE645"/>
    <mergeCell ref="AC654:AE658"/>
    <mergeCell ref="C642:AB643"/>
    <mergeCell ref="D654:N654"/>
    <mergeCell ref="C632:AB633"/>
    <mergeCell ref="C621:AB622"/>
    <mergeCell ref="AC623:AE623"/>
    <mergeCell ref="AC634:AE635"/>
    <mergeCell ref="C644:AB645"/>
    <mergeCell ref="AC624:AE625"/>
    <mergeCell ref="C603:AB604"/>
    <mergeCell ref="C634:AB635"/>
    <mergeCell ref="C609:AB610"/>
    <mergeCell ref="AC678:AE679"/>
    <mergeCell ref="AC674:AE675"/>
    <mergeCell ref="AC642:AE643"/>
    <mergeCell ref="C705:AB706"/>
    <mergeCell ref="C690:AB691"/>
    <mergeCell ref="C667:AB668"/>
    <mergeCell ref="C701:AB702"/>
    <mergeCell ref="C703:AB704"/>
    <mergeCell ref="C721:AB722"/>
    <mergeCell ref="B678:B679"/>
    <mergeCell ref="B672:B673"/>
    <mergeCell ref="B674:B675"/>
    <mergeCell ref="B705:B706"/>
    <mergeCell ref="C674:AB675"/>
    <mergeCell ref="C713:AB714"/>
    <mergeCell ref="C715:AB716"/>
    <mergeCell ref="C719:AB720"/>
    <mergeCell ref="C676:AB677"/>
    <mergeCell ref="C678:AB679"/>
    <mergeCell ref="C1036:AB1036"/>
    <mergeCell ref="B915:B916"/>
    <mergeCell ref="C915:AB916"/>
    <mergeCell ref="B842:B843"/>
    <mergeCell ref="C842:AB843"/>
    <mergeCell ref="B703:B704"/>
    <mergeCell ref="B676:B677"/>
    <mergeCell ref="B684:B685"/>
    <mergeCell ref="C921:AB922"/>
    <mergeCell ref="C887:X887"/>
    <mergeCell ref="C885:X885"/>
    <mergeCell ref="C886:X886"/>
    <mergeCell ref="B778:B779"/>
    <mergeCell ref="C778:AB779"/>
    <mergeCell ref="D727:AB727"/>
    <mergeCell ref="C672:AB673"/>
    <mergeCell ref="AC1036:AE1036"/>
    <mergeCell ref="AC1041:AE1041"/>
    <mergeCell ref="AC1045:AE1045"/>
    <mergeCell ref="C1045:AB1045"/>
    <mergeCell ref="B1030:B1033"/>
    <mergeCell ref="D1040:AB1040"/>
    <mergeCell ref="AC756:AE757"/>
    <mergeCell ref="AC761:AE761"/>
    <mergeCell ref="C758:AB759"/>
    <mergeCell ref="C899:X899"/>
    <mergeCell ref="C762:AB762"/>
    <mergeCell ref="AC762:AE762"/>
    <mergeCell ref="C761:AB761"/>
    <mergeCell ref="AC927:AE928"/>
    <mergeCell ref="C895:X895"/>
    <mergeCell ref="C823:AB824"/>
    <mergeCell ref="AC819:AE820"/>
    <mergeCell ref="C1008:AB1009"/>
    <mergeCell ref="B988:B989"/>
    <mergeCell ref="B1004:B1005"/>
    <mergeCell ref="C768:AB768"/>
    <mergeCell ref="C756:AB757"/>
    <mergeCell ref="C1000:AB1001"/>
    <mergeCell ref="AC1000:AE1001"/>
    <mergeCell ref="C1044:AB1044"/>
    <mergeCell ref="AC1044:AE1044"/>
    <mergeCell ref="C1041:AB1041"/>
    <mergeCell ref="D1033:AB1033"/>
    <mergeCell ref="C769:AB769"/>
    <mergeCell ref="C1026:AB1027"/>
    <mergeCell ref="AC1026:AE1027"/>
    <mergeCell ref="C927:AB928"/>
    <mergeCell ref="AC915:AE916"/>
    <mergeCell ref="C919:AB920"/>
    <mergeCell ref="B919:B920"/>
    <mergeCell ref="B925:B926"/>
    <mergeCell ref="C925:AB926"/>
    <mergeCell ref="AC925:AE926"/>
    <mergeCell ref="AC1039:AE1040"/>
    <mergeCell ref="C1039:AB1039"/>
    <mergeCell ref="B1039:B1040"/>
    <mergeCell ref="AC755:AE755"/>
    <mergeCell ref="C990:AB991"/>
    <mergeCell ref="AC990:AE991"/>
    <mergeCell ref="AC988:AE989"/>
    <mergeCell ref="AC1002:AE1003"/>
    <mergeCell ref="D1031:AB1031"/>
    <mergeCell ref="AC1030:AE1033"/>
    <mergeCell ref="AC766:AE766"/>
    <mergeCell ref="C760:AB760"/>
    <mergeCell ref="C906:X906"/>
    <mergeCell ref="C907:X907"/>
    <mergeCell ref="C908:X908"/>
    <mergeCell ref="C911:X911"/>
    <mergeCell ref="C912:X912"/>
    <mergeCell ref="C771:AB771"/>
    <mergeCell ref="AC765:AE765"/>
    <mergeCell ref="D1032:AB1032"/>
    <mergeCell ref="C776:AB776"/>
    <mergeCell ref="C807:AB808"/>
    <mergeCell ref="B1002:B1003"/>
    <mergeCell ref="AC832:AE833"/>
    <mergeCell ref="AC834:AE835"/>
    <mergeCell ref="AC844:AE845"/>
    <mergeCell ref="AC842:AE843"/>
    <mergeCell ref="B840:B841"/>
    <mergeCell ref="AC838:AE839"/>
    <mergeCell ref="C844:AB845"/>
    <mergeCell ref="AC917:AE918"/>
    <mergeCell ref="B807:B808"/>
    <mergeCell ref="C809:AB810"/>
    <mergeCell ref="AC821:AE822"/>
    <mergeCell ref="AC823:AE824"/>
    <mergeCell ref="AC870:AE871"/>
    <mergeCell ref="AC872:AE873"/>
    <mergeCell ref="C905:X905"/>
    <mergeCell ref="B758:B759"/>
    <mergeCell ref="AC770:AE770"/>
    <mergeCell ref="AC771:AE771"/>
    <mergeCell ref="AC688:AE689"/>
    <mergeCell ref="AC684:AE685"/>
    <mergeCell ref="AC719:AE720"/>
    <mergeCell ref="C751:AB752"/>
    <mergeCell ref="B751:B752"/>
    <mergeCell ref="AC711:AE712"/>
    <mergeCell ref="AC715:AE716"/>
    <mergeCell ref="AC717:AE718"/>
    <mergeCell ref="B688:B689"/>
    <mergeCell ref="C699:AB700"/>
    <mergeCell ref="B738:B739"/>
    <mergeCell ref="B740:B741"/>
    <mergeCell ref="AC713:AE714"/>
    <mergeCell ref="AC707:AE708"/>
    <mergeCell ref="C765:AB765"/>
    <mergeCell ref="D731:AB731"/>
    <mergeCell ref="B701:B702"/>
    <mergeCell ref="AC732:AE733"/>
    <mergeCell ref="C753:AB754"/>
    <mergeCell ref="B736:B737"/>
    <mergeCell ref="C732:AB733"/>
    <mergeCell ref="AC734:AE735"/>
    <mergeCell ref="AC742:AE743"/>
    <mergeCell ref="AC738:AE739"/>
    <mergeCell ref="AC740:AE741"/>
    <mergeCell ref="AC753:AE754"/>
    <mergeCell ref="C686:AB687"/>
    <mergeCell ref="B693:B694"/>
    <mergeCell ref="B815:B816"/>
    <mergeCell ref="C815:AB816"/>
    <mergeCell ref="AC815:AE816"/>
    <mergeCell ref="C813:AB814"/>
    <mergeCell ref="AC721:AE722"/>
    <mergeCell ref="C711:AB712"/>
    <mergeCell ref="AC690:AE691"/>
    <mergeCell ref="C692:AB692"/>
    <mergeCell ref="AC686:AE687"/>
    <mergeCell ref="AC692:AE692"/>
    <mergeCell ref="B686:B687"/>
    <mergeCell ref="B811:B812"/>
    <mergeCell ref="AC805:AE806"/>
    <mergeCell ref="AC809:AE810"/>
    <mergeCell ref="C792:AB792"/>
    <mergeCell ref="AC792:AE796"/>
    <mergeCell ref="B774:B775"/>
    <mergeCell ref="C774:AB775"/>
    <mergeCell ref="AC774:AE775"/>
    <mergeCell ref="B776:B777"/>
    <mergeCell ref="AC776:AE777"/>
    <mergeCell ref="AC876:AE888"/>
    <mergeCell ref="AC836:AE837"/>
    <mergeCell ref="AC758:AE759"/>
    <mergeCell ref="AC736:AE737"/>
    <mergeCell ref="AC813:AE814"/>
    <mergeCell ref="B715:B716"/>
    <mergeCell ref="B782:B783"/>
    <mergeCell ref="C782:AB783"/>
    <mergeCell ref="AC782:AE783"/>
    <mergeCell ref="AC768:AE768"/>
    <mergeCell ref="AC807:AE808"/>
    <mergeCell ref="AC811:AE812"/>
    <mergeCell ref="C801:AB802"/>
    <mergeCell ref="C803:AB804"/>
    <mergeCell ref="D777:AB777"/>
    <mergeCell ref="C734:AB735"/>
    <mergeCell ref="AC751:AE752"/>
    <mergeCell ref="C797:AB798"/>
    <mergeCell ref="B813:B814"/>
    <mergeCell ref="C819:AB820"/>
    <mergeCell ref="C811:AB812"/>
    <mergeCell ref="B734:B735"/>
    <mergeCell ref="B834:B835"/>
    <mergeCell ref="B786:B787"/>
    <mergeCell ref="C786:AB787"/>
    <mergeCell ref="AC786:AE787"/>
    <mergeCell ref="B788:B789"/>
    <mergeCell ref="C788:AB789"/>
    <mergeCell ref="AC788:AE789"/>
    <mergeCell ref="B790:B791"/>
    <mergeCell ref="C790:AB791"/>
    <mergeCell ref="AC790:AE791"/>
    <mergeCell ref="D728:AB728"/>
    <mergeCell ref="AC921:AE922"/>
    <mergeCell ref="B923:B924"/>
    <mergeCell ref="C923:AB924"/>
    <mergeCell ref="AC923:AE924"/>
    <mergeCell ref="C876:AB876"/>
    <mergeCell ref="B844:B845"/>
    <mergeCell ref="B870:B871"/>
    <mergeCell ref="AC840:AE841"/>
    <mergeCell ref="D903:AB904"/>
    <mergeCell ref="C893:X893"/>
    <mergeCell ref="AC919:AE920"/>
    <mergeCell ref="C913:X913"/>
    <mergeCell ref="D909:AB910"/>
    <mergeCell ref="B862:B864"/>
    <mergeCell ref="C862:AB864"/>
    <mergeCell ref="AC862:AE864"/>
    <mergeCell ref="D883:AB884"/>
    <mergeCell ref="D888:AB888"/>
    <mergeCell ref="D914:Y914"/>
    <mergeCell ref="AC889:AE895"/>
    <mergeCell ref="C872:AB873"/>
    <mergeCell ref="B896:B914"/>
    <mergeCell ref="B859:B861"/>
    <mergeCell ref="C859:AB861"/>
    <mergeCell ref="AC859:AE861"/>
    <mergeCell ref="B921:B922"/>
    <mergeCell ref="D877:AB878"/>
    <mergeCell ref="C882:X882"/>
    <mergeCell ref="C881:X881"/>
    <mergeCell ref="C840:AB841"/>
    <mergeCell ref="C901:X901"/>
    <mergeCell ref="AC630:AE631"/>
    <mergeCell ref="D513:AB513"/>
    <mergeCell ref="C505:AB506"/>
    <mergeCell ref="D514:AB514"/>
    <mergeCell ref="C565:AB566"/>
    <mergeCell ref="AC537:AE538"/>
    <mergeCell ref="AC539:AE540"/>
    <mergeCell ref="AC536:AE536"/>
    <mergeCell ref="AC548:AE548"/>
    <mergeCell ref="AC547:AE547"/>
    <mergeCell ref="AC543:AE543"/>
    <mergeCell ref="AC512:AE519"/>
    <mergeCell ref="C593:AB594"/>
    <mergeCell ref="AC569:AE570"/>
    <mergeCell ref="AC617:AE618"/>
    <mergeCell ref="C577:AB578"/>
    <mergeCell ref="AC577:AE578"/>
    <mergeCell ref="B667:B668"/>
    <mergeCell ref="AC667:AE668"/>
    <mergeCell ref="B682:B683"/>
    <mergeCell ref="B653:B664"/>
    <mergeCell ref="D659:N659"/>
    <mergeCell ref="E660:AB660"/>
    <mergeCell ref="B646:B651"/>
    <mergeCell ref="B690:B691"/>
    <mergeCell ref="B680:B681"/>
    <mergeCell ref="C680:AB681"/>
    <mergeCell ref="D730:AB730"/>
    <mergeCell ref="C725:AB725"/>
    <mergeCell ref="B719:B720"/>
    <mergeCell ref="B721:B722"/>
    <mergeCell ref="AC797:AE798"/>
    <mergeCell ref="B848:B850"/>
    <mergeCell ref="C848:AB850"/>
    <mergeCell ref="AC848:AE850"/>
    <mergeCell ref="AC778:AE779"/>
    <mergeCell ref="B797:B798"/>
    <mergeCell ref="C693:AB694"/>
    <mergeCell ref="C682:AB683"/>
    <mergeCell ref="AC676:AE677"/>
    <mergeCell ref="AC697:AE698"/>
    <mergeCell ref="AC699:AE700"/>
    <mergeCell ref="B732:B733"/>
    <mergeCell ref="B753:B754"/>
    <mergeCell ref="B713:B714"/>
    <mergeCell ref="C736:AB737"/>
    <mergeCell ref="B725:B731"/>
    <mergeCell ref="B742:B743"/>
    <mergeCell ref="D729:AB729"/>
    <mergeCell ref="D793:AB793"/>
    <mergeCell ref="D794:AB794"/>
    <mergeCell ref="D795:AB795"/>
    <mergeCell ref="D796:AB796"/>
    <mergeCell ref="B803:B804"/>
    <mergeCell ref="B805:B806"/>
    <mergeCell ref="B801:B802"/>
    <mergeCell ref="AC801:AE802"/>
    <mergeCell ref="AC803:AE804"/>
    <mergeCell ref="D828:AB829"/>
    <mergeCell ref="C828:C829"/>
    <mergeCell ref="C830:C831"/>
    <mergeCell ref="D830:AB831"/>
    <mergeCell ref="C825:AB825"/>
    <mergeCell ref="B836:B837"/>
    <mergeCell ref="AC825:AE831"/>
    <mergeCell ref="B825:B831"/>
    <mergeCell ref="C832:AB833"/>
    <mergeCell ref="C834:AB835"/>
    <mergeCell ref="B792:B796"/>
    <mergeCell ref="C1016:AB1016"/>
    <mergeCell ref="AC1016:AE1016"/>
    <mergeCell ref="C1017:AB1017"/>
    <mergeCell ref="AC1017:AE1017"/>
    <mergeCell ref="C1018:AB1018"/>
    <mergeCell ref="AC1018:AE1018"/>
    <mergeCell ref="C1019:AB1019"/>
    <mergeCell ref="AC1019:AE1019"/>
    <mergeCell ref="C949:AB950"/>
    <mergeCell ref="AC949:AE950"/>
    <mergeCell ref="B951:B952"/>
    <mergeCell ref="C951:AB952"/>
    <mergeCell ref="AC951:AE952"/>
    <mergeCell ref="B953:B954"/>
    <mergeCell ref="C953:AB954"/>
    <mergeCell ref="AC953:AE954"/>
    <mergeCell ref="B955:B956"/>
    <mergeCell ref="C955:AB956"/>
    <mergeCell ref="AC955:AE956"/>
    <mergeCell ref="C957:AB957"/>
    <mergeCell ref="AC957:AE957"/>
    <mergeCell ref="AC964:AE965"/>
    <mergeCell ref="B966:B967"/>
    <mergeCell ref="B964:B965"/>
    <mergeCell ref="AC972:AE973"/>
    <mergeCell ref="B976:B977"/>
    <mergeCell ref="C976:AB977"/>
    <mergeCell ref="AC976:AE977"/>
    <mergeCell ref="AC980:AE981"/>
    <mergeCell ref="B958:B959"/>
    <mergeCell ref="C958:AB959"/>
    <mergeCell ref="AC958:AE959"/>
    <mergeCell ref="C984:AB985"/>
    <mergeCell ref="AC984:AE985"/>
    <mergeCell ref="C964:AB965"/>
    <mergeCell ref="C836:AB837"/>
    <mergeCell ref="B819:B820"/>
    <mergeCell ref="B865:B867"/>
    <mergeCell ref="C865:AB867"/>
    <mergeCell ref="AC865:AE867"/>
    <mergeCell ref="B1012:B1013"/>
    <mergeCell ref="C1012:AB1013"/>
    <mergeCell ref="AC1012:AE1013"/>
    <mergeCell ref="B917:B918"/>
    <mergeCell ref="C902:X902"/>
    <mergeCell ref="B838:B839"/>
    <mergeCell ref="C838:AB839"/>
    <mergeCell ref="B876:B888"/>
    <mergeCell ref="C917:AB918"/>
    <mergeCell ref="C870:AB871"/>
    <mergeCell ref="B832:B833"/>
    <mergeCell ref="C821:AB822"/>
    <mergeCell ref="B927:B928"/>
    <mergeCell ref="D897:AB898"/>
    <mergeCell ref="C896:AB896"/>
    <mergeCell ref="C892:X892"/>
    <mergeCell ref="AC896:AE914"/>
    <mergeCell ref="B872:B873"/>
    <mergeCell ref="B851:B853"/>
    <mergeCell ref="C851:AB853"/>
    <mergeCell ref="AC851:AE853"/>
    <mergeCell ref="B854:B856"/>
    <mergeCell ref="C854:AB856"/>
    <mergeCell ref="AC854:AE856"/>
    <mergeCell ref="C1022:AB1022"/>
    <mergeCell ref="AC1022:AE1022"/>
    <mergeCell ref="C1023:AB1023"/>
    <mergeCell ref="AC1023:AE1023"/>
    <mergeCell ref="C932:AB932"/>
    <mergeCell ref="AC932:AE932"/>
    <mergeCell ref="B933:B934"/>
    <mergeCell ref="C933:AB934"/>
    <mergeCell ref="AC933:AE934"/>
    <mergeCell ref="B935:B936"/>
    <mergeCell ref="C935:AB936"/>
    <mergeCell ref="AC935:AE936"/>
    <mergeCell ref="B937:B938"/>
    <mergeCell ref="C937:AB938"/>
    <mergeCell ref="AC937:AE938"/>
    <mergeCell ref="B939:B940"/>
    <mergeCell ref="C939:AB940"/>
    <mergeCell ref="AC939:AE940"/>
    <mergeCell ref="C941:AB941"/>
    <mergeCell ref="AC941:AE941"/>
    <mergeCell ref="B942:B943"/>
    <mergeCell ref="B978:B979"/>
    <mergeCell ref="C978:AB979"/>
    <mergeCell ref="AC978:AE979"/>
    <mergeCell ref="B980:B981"/>
    <mergeCell ref="C980:AB981"/>
    <mergeCell ref="C942:AB943"/>
    <mergeCell ref="AC942:AE943"/>
    <mergeCell ref="B982:B983"/>
    <mergeCell ref="C982:AB983"/>
    <mergeCell ref="AC982:AE983"/>
    <mergeCell ref="B984:B985"/>
    <mergeCell ref="B970:B971"/>
    <mergeCell ref="C970:AB971"/>
    <mergeCell ref="AC970:AE971"/>
    <mergeCell ref="B972:B973"/>
    <mergeCell ref="C972:AB973"/>
    <mergeCell ref="B962:B963"/>
    <mergeCell ref="C962:AB963"/>
    <mergeCell ref="AC962:AE963"/>
    <mergeCell ref="D515:AB515"/>
    <mergeCell ref="B784:B785"/>
    <mergeCell ref="C784:AB785"/>
    <mergeCell ref="AC784:AE785"/>
    <mergeCell ref="C746:AB746"/>
    <mergeCell ref="AC746:AE746"/>
    <mergeCell ref="C747:AB747"/>
    <mergeCell ref="AC747:AE747"/>
    <mergeCell ref="C748:AB748"/>
    <mergeCell ref="AC748:AE748"/>
    <mergeCell ref="C966:AB967"/>
    <mergeCell ref="AC966:AE967"/>
    <mergeCell ref="B968:B969"/>
    <mergeCell ref="C968:AB969"/>
    <mergeCell ref="AC968:AE969"/>
    <mergeCell ref="B944:B945"/>
    <mergeCell ref="C944:AB945"/>
    <mergeCell ref="AC944:AE945"/>
    <mergeCell ref="C948:AB948"/>
    <mergeCell ref="AC948:AE948"/>
    <mergeCell ref="B949:B950"/>
    <mergeCell ref="B857:B858"/>
    <mergeCell ref="C857:AB858"/>
    <mergeCell ref="AC857:AE858"/>
  </mergeCells>
  <phoneticPr fontId="12"/>
  <conditionalFormatting sqref="V82:V86 T87">
    <cfRule type="cellIs" dxfId="101"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2" fitToHeight="0" orientation="portrait" r:id="rId1"/>
  <headerFooter alignWithMargins="0">
    <oddHeader>&amp;R運営状況点検書（看護小規模多機能型居宅介護）</oddHeader>
    <oddFooter>&amp;C&amp;"MS UI Gothic,標準"&amp;10&amp;P</oddFooter>
  </headerFooter>
  <rowBreaks count="32" manualBreakCount="32">
    <brk id="37" max="16383" man="1"/>
    <brk id="67" max="16383" man="1"/>
    <brk id="95" max="16383" man="1"/>
    <brk id="131" max="16383" man="1"/>
    <brk id="173" max="16383" man="1"/>
    <brk id="202" max="16383" man="1"/>
    <brk id="248" max="16383" man="1"/>
    <brk id="291" max="32" man="1"/>
    <brk id="310" max="16383" man="1"/>
    <brk id="335" max="16383" man="1"/>
    <brk id="387" max="16383" man="1"/>
    <brk id="423" max="16383" man="1"/>
    <brk id="455" max="16383" man="1"/>
    <brk id="499" max="32" man="1"/>
    <brk id="529" max="16383" man="1"/>
    <brk id="563" max="16383" man="1"/>
    <brk id="597" max="32" man="1"/>
    <brk id="615" max="16383" man="1"/>
    <brk id="638" max="16383" man="1"/>
    <brk id="670" max="16383" man="1"/>
    <brk id="694" max="16383" man="1"/>
    <brk id="723" max="32" man="1"/>
    <brk id="749" max="32" man="1"/>
    <brk id="763" max="16383" man="1"/>
    <brk id="798" max="16383" man="1"/>
    <brk id="817" max="32" man="1"/>
    <brk id="846" max="32" man="1"/>
    <brk id="874" max="16383" man="1"/>
    <brk id="928" max="32" man="1"/>
    <brk id="960" max="16383" man="1"/>
    <brk id="997" max="16383" man="1"/>
    <brk id="10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20"/>
  <sheetViews>
    <sheetView zoomScaleNormal="100" workbookViewId="0">
      <selection activeCell="E14" sqref="E14:J14"/>
    </sheetView>
  </sheetViews>
  <sheetFormatPr defaultColWidth="9.140625" defaultRowHeight="13.5"/>
  <cols>
    <col min="1" max="37" width="5.7109375" style="48" customWidth="1"/>
    <col min="38" max="16384" width="9.140625" style="48"/>
  </cols>
  <sheetData>
    <row r="1" spans="1:30" ht="21" customHeight="1">
      <c r="A1" s="866" t="s">
        <v>233</v>
      </c>
      <c r="B1" s="866"/>
      <c r="C1" s="866"/>
      <c r="D1" s="866"/>
      <c r="AA1" s="49"/>
      <c r="AB1" s="49"/>
      <c r="AC1" s="49"/>
      <c r="AD1" s="49"/>
    </row>
    <row r="2" spans="1:30" ht="27" customHeight="1">
      <c r="A2" s="47"/>
      <c r="B2" s="47"/>
      <c r="C2" s="47"/>
      <c r="D2" s="47"/>
      <c r="P2" s="867"/>
      <c r="Q2" s="868"/>
      <c r="R2" s="868"/>
      <c r="S2" s="868"/>
      <c r="T2" s="868"/>
      <c r="U2" s="868"/>
      <c r="V2" s="868"/>
      <c r="W2" s="868"/>
      <c r="X2" s="868"/>
      <c r="Y2" s="868"/>
      <c r="AA2" s="49"/>
      <c r="AB2" s="49"/>
      <c r="AC2" s="49"/>
      <c r="AD2" s="49"/>
    </row>
    <row r="3" spans="1:30" ht="27" customHeight="1">
      <c r="A3" s="146" t="s">
        <v>373</v>
      </c>
      <c r="B3" s="146"/>
      <c r="C3" s="146"/>
      <c r="D3" s="146"/>
      <c r="E3" s="146"/>
      <c r="F3" s="146"/>
      <c r="G3" s="146"/>
      <c r="H3" s="146"/>
      <c r="I3" s="147"/>
      <c r="J3" s="51"/>
      <c r="K3" s="869" t="s">
        <v>234</v>
      </c>
      <c r="L3" s="870"/>
      <c r="M3" s="870"/>
      <c r="N3" s="870"/>
      <c r="O3" s="870"/>
      <c r="P3" s="870"/>
      <c r="Q3" s="870"/>
      <c r="R3" s="870"/>
      <c r="S3" s="870"/>
      <c r="T3" s="870"/>
      <c r="U3" s="870"/>
      <c r="V3" s="870"/>
      <c r="W3" s="870"/>
      <c r="X3" s="870"/>
      <c r="Y3" s="870"/>
      <c r="Z3" s="52"/>
      <c r="AA3" s="52"/>
      <c r="AB3" s="52"/>
      <c r="AC3" s="52"/>
      <c r="AD3" s="52"/>
    </row>
    <row r="4" spans="1:30" ht="52.5" customHeight="1">
      <c r="A4" s="855" t="s">
        <v>235</v>
      </c>
      <c r="B4" s="855"/>
      <c r="C4" s="855"/>
      <c r="D4" s="855"/>
      <c r="E4" s="863" t="s">
        <v>236</v>
      </c>
      <c r="F4" s="864"/>
      <c r="G4" s="864"/>
      <c r="H4" s="864"/>
      <c r="I4" s="864"/>
      <c r="J4" s="864"/>
      <c r="K4" s="871"/>
      <c r="L4" s="863" t="s">
        <v>237</v>
      </c>
      <c r="M4" s="864"/>
      <c r="N4" s="864"/>
      <c r="O4" s="853"/>
      <c r="P4" s="853"/>
      <c r="Q4" s="853"/>
      <c r="R4" s="871"/>
      <c r="S4" s="863" t="s">
        <v>238</v>
      </c>
      <c r="T4" s="864"/>
      <c r="U4" s="864"/>
      <c r="V4" s="864"/>
      <c r="W4" s="864"/>
      <c r="X4" s="864"/>
      <c r="Y4" s="865"/>
      <c r="Z4" s="53"/>
    </row>
    <row r="5" spans="1:30" ht="27" customHeight="1">
      <c r="A5" s="848" t="s">
        <v>572</v>
      </c>
      <c r="B5" s="849"/>
      <c r="C5" s="849"/>
      <c r="D5" s="850"/>
      <c r="E5" s="851"/>
      <c r="F5" s="852"/>
      <c r="G5" s="852"/>
      <c r="H5" s="852"/>
      <c r="I5" s="853"/>
      <c r="J5" s="853"/>
      <c r="K5" s="55" t="s">
        <v>183</v>
      </c>
      <c r="L5" s="851"/>
      <c r="M5" s="852"/>
      <c r="N5" s="852"/>
      <c r="O5" s="853"/>
      <c r="P5" s="853"/>
      <c r="Q5" s="853"/>
      <c r="R5" s="54" t="s">
        <v>239</v>
      </c>
      <c r="S5" s="64"/>
      <c r="T5" s="65"/>
      <c r="U5" s="65"/>
      <c r="V5" s="65"/>
      <c r="W5" s="65"/>
      <c r="X5" s="65"/>
      <c r="Y5" s="66"/>
      <c r="AC5" s="48" t="s">
        <v>240</v>
      </c>
    </row>
    <row r="6" spans="1:30" ht="27" customHeight="1">
      <c r="A6" s="848" t="s">
        <v>572</v>
      </c>
      <c r="B6" s="849"/>
      <c r="C6" s="849"/>
      <c r="D6" s="850"/>
      <c r="E6" s="851"/>
      <c r="F6" s="852"/>
      <c r="G6" s="852"/>
      <c r="H6" s="852"/>
      <c r="I6" s="853"/>
      <c r="J6" s="853"/>
      <c r="K6" s="55" t="s">
        <v>183</v>
      </c>
      <c r="L6" s="851"/>
      <c r="M6" s="852"/>
      <c r="N6" s="852"/>
      <c r="O6" s="853"/>
      <c r="P6" s="853"/>
      <c r="Q6" s="853"/>
      <c r="R6" s="54" t="s">
        <v>239</v>
      </c>
      <c r="S6" s="67"/>
      <c r="T6" s="68"/>
      <c r="U6" s="68"/>
      <c r="V6" s="68"/>
      <c r="W6" s="68"/>
      <c r="X6" s="68"/>
      <c r="Y6" s="69"/>
    </row>
    <row r="7" spans="1:30" ht="27" customHeight="1">
      <c r="A7" s="848" t="s">
        <v>572</v>
      </c>
      <c r="B7" s="849"/>
      <c r="C7" s="849"/>
      <c r="D7" s="850"/>
      <c r="E7" s="851"/>
      <c r="F7" s="852"/>
      <c r="G7" s="852"/>
      <c r="H7" s="852"/>
      <c r="I7" s="853"/>
      <c r="J7" s="853"/>
      <c r="K7" s="55" t="s">
        <v>183</v>
      </c>
      <c r="L7" s="851"/>
      <c r="M7" s="852"/>
      <c r="N7" s="852"/>
      <c r="O7" s="853"/>
      <c r="P7" s="853"/>
      <c r="Q7" s="853"/>
      <c r="R7" s="54" t="s">
        <v>239</v>
      </c>
      <c r="S7" s="67"/>
      <c r="T7" s="68"/>
      <c r="U7" s="68"/>
      <c r="V7" s="68"/>
      <c r="W7" s="68"/>
      <c r="X7" s="68"/>
      <c r="Y7" s="69"/>
    </row>
    <row r="8" spans="1:30" ht="27" customHeight="1">
      <c r="A8" s="848" t="s">
        <v>572</v>
      </c>
      <c r="B8" s="849"/>
      <c r="C8" s="849"/>
      <c r="D8" s="850"/>
      <c r="E8" s="851"/>
      <c r="F8" s="852"/>
      <c r="G8" s="852"/>
      <c r="H8" s="852"/>
      <c r="I8" s="853"/>
      <c r="J8" s="853"/>
      <c r="K8" s="55" t="s">
        <v>183</v>
      </c>
      <c r="L8" s="851"/>
      <c r="M8" s="852"/>
      <c r="N8" s="852"/>
      <c r="O8" s="853"/>
      <c r="P8" s="853"/>
      <c r="Q8" s="853"/>
      <c r="R8" s="54" t="s">
        <v>239</v>
      </c>
      <c r="S8" s="67"/>
      <c r="T8" s="68"/>
      <c r="U8" s="68"/>
      <c r="V8" s="68"/>
      <c r="W8" s="68"/>
      <c r="X8" s="68"/>
      <c r="Y8" s="69"/>
    </row>
    <row r="9" spans="1:30" ht="27" customHeight="1">
      <c r="A9" s="848" t="s">
        <v>572</v>
      </c>
      <c r="B9" s="849"/>
      <c r="C9" s="849"/>
      <c r="D9" s="850"/>
      <c r="E9" s="851"/>
      <c r="F9" s="852"/>
      <c r="G9" s="852"/>
      <c r="H9" s="852"/>
      <c r="I9" s="853"/>
      <c r="J9" s="853"/>
      <c r="K9" s="55" t="s">
        <v>183</v>
      </c>
      <c r="L9" s="851"/>
      <c r="M9" s="852"/>
      <c r="N9" s="852"/>
      <c r="O9" s="853"/>
      <c r="P9" s="853"/>
      <c r="Q9" s="853"/>
      <c r="R9" s="54" t="s">
        <v>239</v>
      </c>
      <c r="S9" s="67"/>
      <c r="T9" s="68"/>
      <c r="U9" s="68"/>
      <c r="V9" s="68"/>
      <c r="W9" s="68"/>
      <c r="X9" s="68"/>
      <c r="Y9" s="69"/>
    </row>
    <row r="10" spans="1:30" ht="27" customHeight="1">
      <c r="A10" s="848" t="s">
        <v>572</v>
      </c>
      <c r="B10" s="849"/>
      <c r="C10" s="849"/>
      <c r="D10" s="850"/>
      <c r="E10" s="851"/>
      <c r="F10" s="852"/>
      <c r="G10" s="852"/>
      <c r="H10" s="852"/>
      <c r="I10" s="853"/>
      <c r="J10" s="853"/>
      <c r="K10" s="55" t="s">
        <v>183</v>
      </c>
      <c r="L10" s="851"/>
      <c r="M10" s="852"/>
      <c r="N10" s="852"/>
      <c r="O10" s="853"/>
      <c r="P10" s="853"/>
      <c r="Q10" s="853"/>
      <c r="R10" s="54" t="s">
        <v>239</v>
      </c>
      <c r="S10" s="67"/>
      <c r="T10" s="68"/>
      <c r="U10" s="68"/>
      <c r="V10" s="68"/>
      <c r="W10" s="68"/>
      <c r="X10" s="68"/>
      <c r="Y10" s="69"/>
    </row>
    <row r="11" spans="1:30" ht="27" customHeight="1">
      <c r="A11" s="848" t="s">
        <v>572</v>
      </c>
      <c r="B11" s="849"/>
      <c r="C11" s="849"/>
      <c r="D11" s="850"/>
      <c r="E11" s="851"/>
      <c r="F11" s="852"/>
      <c r="G11" s="852"/>
      <c r="H11" s="852"/>
      <c r="I11" s="853"/>
      <c r="J11" s="853"/>
      <c r="K11" s="55" t="s">
        <v>183</v>
      </c>
      <c r="L11" s="851"/>
      <c r="M11" s="852"/>
      <c r="N11" s="852"/>
      <c r="O11" s="853"/>
      <c r="P11" s="853"/>
      <c r="Q11" s="853"/>
      <c r="R11" s="54" t="s">
        <v>239</v>
      </c>
      <c r="S11" s="67"/>
      <c r="T11" s="68"/>
      <c r="U11" s="68"/>
      <c r="V11" s="68"/>
      <c r="W11" s="68"/>
      <c r="X11" s="68"/>
      <c r="Y11" s="69"/>
    </row>
    <row r="12" spans="1:30" ht="27" customHeight="1">
      <c r="A12" s="848" t="s">
        <v>572</v>
      </c>
      <c r="B12" s="849"/>
      <c r="C12" s="849"/>
      <c r="D12" s="850"/>
      <c r="E12" s="851"/>
      <c r="F12" s="852"/>
      <c r="G12" s="852"/>
      <c r="H12" s="852"/>
      <c r="I12" s="853"/>
      <c r="J12" s="853"/>
      <c r="K12" s="55" t="s">
        <v>183</v>
      </c>
      <c r="L12" s="851"/>
      <c r="M12" s="852"/>
      <c r="N12" s="852"/>
      <c r="O12" s="853"/>
      <c r="P12" s="853"/>
      <c r="Q12" s="853"/>
      <c r="R12" s="54" t="s">
        <v>239</v>
      </c>
      <c r="S12" s="67"/>
      <c r="T12" s="68"/>
      <c r="U12" s="68"/>
      <c r="V12" s="68"/>
      <c r="W12" s="68"/>
      <c r="X12" s="68"/>
      <c r="Y12" s="69"/>
    </row>
    <row r="13" spans="1:30" ht="27" customHeight="1">
      <c r="A13" s="848" t="s">
        <v>572</v>
      </c>
      <c r="B13" s="849"/>
      <c r="C13" s="849"/>
      <c r="D13" s="850"/>
      <c r="E13" s="851"/>
      <c r="F13" s="852"/>
      <c r="G13" s="852"/>
      <c r="H13" s="852"/>
      <c r="I13" s="853"/>
      <c r="J13" s="853"/>
      <c r="K13" s="55" t="s">
        <v>183</v>
      </c>
      <c r="L13" s="851"/>
      <c r="M13" s="852"/>
      <c r="N13" s="852"/>
      <c r="O13" s="853"/>
      <c r="P13" s="853"/>
      <c r="Q13" s="853"/>
      <c r="R13" s="54" t="s">
        <v>239</v>
      </c>
      <c r="S13" s="67"/>
      <c r="T13" s="68"/>
      <c r="U13" s="68"/>
      <c r="V13" s="68"/>
      <c r="W13" s="68"/>
      <c r="X13" s="68"/>
      <c r="Y13" s="69"/>
    </row>
    <row r="14" spans="1:30" ht="27" customHeight="1">
      <c r="A14" s="848" t="s">
        <v>572</v>
      </c>
      <c r="B14" s="849"/>
      <c r="C14" s="849"/>
      <c r="D14" s="850"/>
      <c r="E14" s="851"/>
      <c r="F14" s="852"/>
      <c r="G14" s="852"/>
      <c r="H14" s="852"/>
      <c r="I14" s="853"/>
      <c r="J14" s="853"/>
      <c r="K14" s="55" t="s">
        <v>183</v>
      </c>
      <c r="L14" s="851"/>
      <c r="M14" s="852"/>
      <c r="N14" s="852"/>
      <c r="O14" s="853"/>
      <c r="P14" s="853"/>
      <c r="Q14" s="853"/>
      <c r="R14" s="54" t="s">
        <v>239</v>
      </c>
      <c r="S14" s="67"/>
      <c r="T14" s="68"/>
      <c r="U14" s="68"/>
      <c r="V14" s="68"/>
      <c r="W14" s="68"/>
      <c r="X14" s="68"/>
      <c r="Y14" s="69"/>
    </row>
    <row r="15" spans="1:30" ht="27" customHeight="1">
      <c r="A15" s="848" t="s">
        <v>572</v>
      </c>
      <c r="B15" s="849"/>
      <c r="C15" s="849"/>
      <c r="D15" s="850"/>
      <c r="E15" s="851"/>
      <c r="F15" s="852"/>
      <c r="G15" s="852"/>
      <c r="H15" s="852"/>
      <c r="I15" s="853"/>
      <c r="J15" s="853"/>
      <c r="K15" s="55" t="s">
        <v>183</v>
      </c>
      <c r="L15" s="851"/>
      <c r="M15" s="852"/>
      <c r="N15" s="852"/>
      <c r="O15" s="853"/>
      <c r="P15" s="853"/>
      <c r="Q15" s="853"/>
      <c r="R15" s="54" t="s">
        <v>239</v>
      </c>
      <c r="S15" s="67"/>
      <c r="T15" s="68"/>
      <c r="U15" s="68"/>
      <c r="V15" s="68"/>
      <c r="W15" s="68"/>
      <c r="X15" s="68"/>
      <c r="Y15" s="69"/>
    </row>
    <row r="16" spans="1:30" ht="27" customHeight="1">
      <c r="A16" s="848" t="s">
        <v>572</v>
      </c>
      <c r="B16" s="849"/>
      <c r="C16" s="849"/>
      <c r="D16" s="850"/>
      <c r="E16" s="851"/>
      <c r="F16" s="852"/>
      <c r="G16" s="852"/>
      <c r="H16" s="852"/>
      <c r="I16" s="853"/>
      <c r="J16" s="853"/>
      <c r="K16" s="55" t="s">
        <v>183</v>
      </c>
      <c r="L16" s="851"/>
      <c r="M16" s="852"/>
      <c r="N16" s="852"/>
      <c r="O16" s="853"/>
      <c r="P16" s="853"/>
      <c r="Q16" s="853"/>
      <c r="R16" s="54" t="s">
        <v>239</v>
      </c>
      <c r="S16" s="70"/>
      <c r="T16" s="71"/>
      <c r="U16" s="71"/>
      <c r="V16" s="71"/>
      <c r="W16" s="71"/>
      <c r="X16" s="71"/>
      <c r="Y16" s="72"/>
    </row>
    <row r="17" spans="1:31" ht="27" customHeight="1">
      <c r="A17" s="855" t="s">
        <v>241</v>
      </c>
      <c r="B17" s="855"/>
      <c r="C17" s="855"/>
      <c r="D17" s="855"/>
      <c r="E17" s="856"/>
      <c r="F17" s="857"/>
      <c r="G17" s="857"/>
      <c r="H17" s="857"/>
      <c r="I17" s="858"/>
      <c r="J17" s="858"/>
      <c r="K17" s="859"/>
      <c r="L17" s="860" t="s">
        <v>242</v>
      </c>
      <c r="M17" s="861"/>
      <c r="N17" s="861"/>
      <c r="O17" s="862"/>
      <c r="P17" s="862"/>
      <c r="Q17" s="862"/>
      <c r="R17" s="56" t="s">
        <v>239</v>
      </c>
      <c r="S17" s="70"/>
      <c r="T17" s="71"/>
      <c r="U17" s="71"/>
      <c r="V17" s="71"/>
      <c r="W17" s="71"/>
      <c r="X17" s="71"/>
      <c r="Y17" s="73" t="s">
        <v>160</v>
      </c>
    </row>
    <row r="18" spans="1:31" s="57" customFormat="1" ht="18.75" customHeight="1">
      <c r="A18" s="854" t="s">
        <v>159</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row>
    <row r="20" spans="1:31" ht="14.25">
      <c r="O20" s="49"/>
      <c r="P20" s="50"/>
      <c r="Q20" s="50"/>
      <c r="R20" s="50"/>
      <c r="S20" s="50"/>
      <c r="T20" s="50"/>
      <c r="U20" s="50"/>
      <c r="V20" s="50"/>
      <c r="W20" s="50"/>
      <c r="X20" s="50"/>
    </row>
  </sheetData>
  <mergeCells count="47">
    <mergeCell ref="S4:Y4"/>
    <mergeCell ref="A1:D1"/>
    <mergeCell ref="P2:Y2"/>
    <mergeCell ref="K3:Y3"/>
    <mergeCell ref="A4:D4"/>
    <mergeCell ref="E4:K4"/>
    <mergeCell ref="L4:R4"/>
    <mergeCell ref="A5:D5"/>
    <mergeCell ref="E5:J5"/>
    <mergeCell ref="L5:Q5"/>
    <mergeCell ref="E6:J6"/>
    <mergeCell ref="L6:Q6"/>
    <mergeCell ref="A6:D6"/>
    <mergeCell ref="A8:D8"/>
    <mergeCell ref="E8:J8"/>
    <mergeCell ref="L8:Q8"/>
    <mergeCell ref="A7:D7"/>
    <mergeCell ref="E7:J7"/>
    <mergeCell ref="L7:Q7"/>
    <mergeCell ref="A9:D9"/>
    <mergeCell ref="E9:J9"/>
    <mergeCell ref="L9:Q9"/>
    <mergeCell ref="A10:D10"/>
    <mergeCell ref="E10:J10"/>
    <mergeCell ref="L10:Q10"/>
    <mergeCell ref="A11:D11"/>
    <mergeCell ref="E11:J11"/>
    <mergeCell ref="L11:Q11"/>
    <mergeCell ref="A12:D12"/>
    <mergeCell ref="E12:J12"/>
    <mergeCell ref="L12:Q12"/>
    <mergeCell ref="A13:D13"/>
    <mergeCell ref="E13:J13"/>
    <mergeCell ref="L13:Q13"/>
    <mergeCell ref="A14:D14"/>
    <mergeCell ref="E14:J14"/>
    <mergeCell ref="L14:Q14"/>
    <mergeCell ref="A15:D15"/>
    <mergeCell ref="E15:J15"/>
    <mergeCell ref="L15:Q15"/>
    <mergeCell ref="A18:AE18"/>
    <mergeCell ref="A16:D16"/>
    <mergeCell ref="E16:J16"/>
    <mergeCell ref="L16:Q16"/>
    <mergeCell ref="A17:D17"/>
    <mergeCell ref="E17:K17"/>
    <mergeCell ref="L17:Q17"/>
  </mergeCells>
  <phoneticPr fontId="12"/>
  <pageMargins left="0.75" right="0.75" top="1" bottom="1" header="0.51200000000000001" footer="0.51200000000000001"/>
  <pageSetup paperSize="9" scale="96" orientation="landscape" verticalDpi="300" r:id="rId1"/>
  <headerFooter alignWithMargins="0"/>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29"/>
  <sheetViews>
    <sheetView zoomScaleNormal="100" workbookViewId="0">
      <selection activeCell="A2" sqref="A2:D2"/>
    </sheetView>
  </sheetViews>
  <sheetFormatPr defaultRowHeight="12.75"/>
  <cols>
    <col min="1" max="1" width="9.42578125" customWidth="1"/>
    <col min="2" max="2" width="36.5703125" customWidth="1"/>
    <col min="3" max="4" width="21.140625" customWidth="1"/>
    <col min="5" max="5" width="22.7109375" customWidth="1"/>
  </cols>
  <sheetData>
    <row r="1" spans="1:4" ht="33" customHeight="1">
      <c r="A1" s="96" t="s">
        <v>41</v>
      </c>
    </row>
    <row r="2" spans="1:4" ht="22.5" customHeight="1">
      <c r="A2" s="872" t="s">
        <v>374</v>
      </c>
      <c r="B2" s="872"/>
      <c r="C2" s="872"/>
      <c r="D2" s="872"/>
    </row>
    <row r="3" spans="1:4" s="50" customFormat="1" ht="33" customHeight="1">
      <c r="A3" s="98"/>
      <c r="B3" s="99" t="s">
        <v>120</v>
      </c>
      <c r="C3" s="99" t="s">
        <v>121</v>
      </c>
      <c r="D3" s="97" t="s">
        <v>122</v>
      </c>
    </row>
    <row r="4" spans="1:4" ht="25.5" customHeight="1">
      <c r="A4" s="100">
        <v>1</v>
      </c>
      <c r="B4" s="100"/>
      <c r="C4" s="100"/>
      <c r="D4" s="100"/>
    </row>
    <row r="5" spans="1:4" ht="25.5" customHeight="1">
      <c r="A5" s="100">
        <v>2</v>
      </c>
      <c r="B5" s="100"/>
      <c r="C5" s="100"/>
      <c r="D5" s="100"/>
    </row>
    <row r="6" spans="1:4" ht="25.5" customHeight="1">
      <c r="A6" s="100">
        <v>3</v>
      </c>
      <c r="B6" s="100"/>
      <c r="C6" s="100"/>
      <c r="D6" s="100"/>
    </row>
    <row r="7" spans="1:4" ht="25.5" customHeight="1">
      <c r="A7" s="100">
        <v>4</v>
      </c>
      <c r="B7" s="100"/>
      <c r="C7" s="100"/>
      <c r="D7" s="100"/>
    </row>
    <row r="8" spans="1:4" ht="25.5" customHeight="1">
      <c r="A8" s="100">
        <v>5</v>
      </c>
      <c r="B8" s="100"/>
      <c r="C8" s="100"/>
      <c r="D8" s="100"/>
    </row>
    <row r="9" spans="1:4" ht="25.5" customHeight="1">
      <c r="A9" s="100">
        <v>6</v>
      </c>
      <c r="B9" s="100"/>
      <c r="C9" s="100"/>
      <c r="D9" s="100"/>
    </row>
    <row r="10" spans="1:4" ht="25.5" customHeight="1">
      <c r="A10" s="100">
        <v>7</v>
      </c>
      <c r="B10" s="100"/>
      <c r="C10" s="100"/>
      <c r="D10" s="100"/>
    </row>
    <row r="11" spans="1:4" ht="25.5" customHeight="1">
      <c r="A11" s="100">
        <v>8</v>
      </c>
      <c r="B11" s="100"/>
      <c r="C11" s="100"/>
      <c r="D11" s="100"/>
    </row>
    <row r="12" spans="1:4" ht="25.5" customHeight="1">
      <c r="A12" s="100">
        <v>9</v>
      </c>
      <c r="B12" s="100"/>
      <c r="C12" s="100"/>
      <c r="D12" s="100"/>
    </row>
    <row r="13" spans="1:4" ht="25.5" customHeight="1">
      <c r="A13" s="100">
        <v>10</v>
      </c>
      <c r="B13" s="100"/>
      <c r="C13" s="100"/>
      <c r="D13" s="100"/>
    </row>
    <row r="14" spans="1:4" ht="25.5" customHeight="1">
      <c r="A14" s="100">
        <v>11</v>
      </c>
      <c r="B14" s="100"/>
      <c r="C14" s="100"/>
      <c r="D14" s="100"/>
    </row>
    <row r="15" spans="1:4" ht="25.5" customHeight="1">
      <c r="A15" s="100">
        <v>12</v>
      </c>
      <c r="B15" s="100"/>
      <c r="C15" s="100"/>
      <c r="D15" s="100"/>
    </row>
    <row r="16" spans="1:4" ht="25.5" customHeight="1">
      <c r="A16" s="100">
        <v>13</v>
      </c>
      <c r="B16" s="100"/>
      <c r="C16" s="100"/>
      <c r="D16" s="100"/>
    </row>
    <row r="17" spans="1:4" ht="25.5" customHeight="1">
      <c r="A17" s="100">
        <v>14</v>
      </c>
      <c r="B17" s="100"/>
      <c r="C17" s="100"/>
      <c r="D17" s="100"/>
    </row>
    <row r="18" spans="1:4" ht="25.5" customHeight="1">
      <c r="A18" s="100">
        <v>15</v>
      </c>
      <c r="B18" s="100"/>
      <c r="C18" s="100"/>
      <c r="D18" s="100"/>
    </row>
    <row r="19" spans="1:4" ht="25.5" customHeight="1">
      <c r="A19" s="100">
        <v>16</v>
      </c>
      <c r="B19" s="100"/>
      <c r="C19" s="100"/>
      <c r="D19" s="100"/>
    </row>
    <row r="20" spans="1:4" ht="25.5" customHeight="1">
      <c r="A20" s="100">
        <v>17</v>
      </c>
      <c r="B20" s="100"/>
      <c r="C20" s="100"/>
      <c r="D20" s="100"/>
    </row>
    <row r="21" spans="1:4" ht="25.5" customHeight="1">
      <c r="A21" s="100">
        <v>18</v>
      </c>
      <c r="B21" s="100"/>
      <c r="C21" s="100"/>
      <c r="D21" s="100"/>
    </row>
    <row r="22" spans="1:4" ht="25.5" customHeight="1">
      <c r="A22" s="100">
        <v>19</v>
      </c>
      <c r="B22" s="100"/>
      <c r="C22" s="100"/>
      <c r="D22" s="100"/>
    </row>
    <row r="23" spans="1:4" ht="25.5" customHeight="1">
      <c r="A23" s="100">
        <v>20</v>
      </c>
      <c r="B23" s="100"/>
      <c r="C23" s="100"/>
      <c r="D23" s="100"/>
    </row>
    <row r="24" spans="1:4" ht="25.5" customHeight="1">
      <c r="A24" s="100">
        <v>21</v>
      </c>
      <c r="B24" s="100"/>
      <c r="C24" s="100"/>
      <c r="D24" s="100"/>
    </row>
    <row r="25" spans="1:4" ht="25.5" customHeight="1">
      <c r="A25" s="100">
        <v>22</v>
      </c>
      <c r="B25" s="100"/>
      <c r="C25" s="100"/>
      <c r="D25" s="100"/>
    </row>
    <row r="26" spans="1:4" ht="25.5" customHeight="1">
      <c r="A26" s="100">
        <v>23</v>
      </c>
      <c r="B26" s="100"/>
      <c r="C26" s="100"/>
      <c r="D26" s="100"/>
    </row>
    <row r="27" spans="1:4" ht="25.5" customHeight="1">
      <c r="A27" s="100">
        <v>24</v>
      </c>
      <c r="B27" s="100"/>
      <c r="C27" s="100"/>
      <c r="D27" s="100"/>
    </row>
    <row r="28" spans="1:4" ht="25.5" customHeight="1">
      <c r="A28" s="100">
        <v>25</v>
      </c>
      <c r="B28" s="100"/>
      <c r="C28" s="100"/>
      <c r="D28" s="100"/>
    </row>
    <row r="29" spans="1:4">
      <c r="B29" t="s">
        <v>285</v>
      </c>
    </row>
  </sheetData>
  <mergeCells count="1">
    <mergeCell ref="A2:D2"/>
  </mergeCells>
  <phoneticPr fontId="12"/>
  <pageMargins left="0.92" right="0.46" top="0.71" bottom="0.51" header="0.32" footer="0.3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B272-4A55-46F3-825F-22A5FA864271}">
  <sheetPr>
    <tabColor rgb="FFFFFF00"/>
    <pageSetUpPr fitToPage="1"/>
  </sheetPr>
  <dimension ref="B1:BM239"/>
  <sheetViews>
    <sheetView showGridLines="0" view="pageBreakPreview" zoomScaleNormal="55" zoomScaleSheetLayoutView="100" workbookViewId="0">
      <selection activeCell="V25" sqref="V25"/>
    </sheetView>
  </sheetViews>
  <sheetFormatPr defaultColWidth="5.140625" defaultRowHeight="14.25"/>
  <cols>
    <col min="1" max="1" width="1" style="281" customWidth="1"/>
    <col min="2" max="5" width="6.5703125" style="281" customWidth="1"/>
    <col min="6" max="7" width="6.5703125" style="281" hidden="1" customWidth="1"/>
    <col min="8" max="60" width="6.5703125" style="281" customWidth="1"/>
    <col min="61" max="61" width="1.28515625" style="281" customWidth="1"/>
    <col min="62" max="16384" width="5.140625" style="281"/>
  </cols>
  <sheetData>
    <row r="1" spans="2:65" s="261" customFormat="1" ht="20.25" customHeight="1">
      <c r="C1" s="262" t="s">
        <v>982</v>
      </c>
      <c r="D1" s="262"/>
      <c r="E1" s="262"/>
      <c r="F1" s="262"/>
      <c r="G1" s="262"/>
      <c r="H1" s="262"/>
      <c r="K1" s="263" t="s">
        <v>634</v>
      </c>
      <c r="N1" s="262"/>
      <c r="O1" s="262"/>
      <c r="P1" s="262"/>
      <c r="Q1" s="262"/>
      <c r="R1" s="262"/>
      <c r="S1" s="262"/>
      <c r="T1" s="262"/>
      <c r="U1" s="262"/>
      <c r="AQ1" s="264" t="s">
        <v>635</v>
      </c>
      <c r="AR1" s="873" t="s">
        <v>636</v>
      </c>
      <c r="AS1" s="874"/>
      <c r="AT1" s="874"/>
      <c r="AU1" s="874"/>
      <c r="AV1" s="874"/>
      <c r="AW1" s="874"/>
      <c r="AX1" s="874"/>
      <c r="AY1" s="874"/>
      <c r="AZ1" s="874"/>
      <c r="BA1" s="874"/>
      <c r="BB1" s="874"/>
      <c r="BC1" s="874"/>
      <c r="BD1" s="874"/>
      <c r="BE1" s="874"/>
      <c r="BF1" s="874"/>
      <c r="BG1" s="874"/>
      <c r="BH1" s="264" t="s">
        <v>637</v>
      </c>
    </row>
    <row r="2" spans="2:65" s="265" customFormat="1" ht="20.25" customHeight="1">
      <c r="H2" s="263"/>
      <c r="K2" s="263"/>
      <c r="L2" s="263"/>
      <c r="N2" s="264"/>
      <c r="O2" s="264"/>
      <c r="P2" s="264"/>
      <c r="Q2" s="264"/>
      <c r="R2" s="264"/>
      <c r="S2" s="264"/>
      <c r="T2" s="264"/>
      <c r="U2" s="264"/>
      <c r="Z2" s="264" t="s">
        <v>638</v>
      </c>
      <c r="AA2" s="875">
        <v>7</v>
      </c>
      <c r="AB2" s="875"/>
      <c r="AC2" s="264" t="s">
        <v>639</v>
      </c>
      <c r="AD2" s="876">
        <f>IF(AA2=0,"",YEAR(DATE(2018+AA2,1,1)))</f>
        <v>2025</v>
      </c>
      <c r="AE2" s="876"/>
      <c r="AF2" s="265" t="s">
        <v>640</v>
      </c>
      <c r="AG2" s="265" t="s">
        <v>641</v>
      </c>
      <c r="AH2" s="875">
        <v>4</v>
      </c>
      <c r="AI2" s="875"/>
      <c r="AJ2" s="265" t="s">
        <v>642</v>
      </c>
      <c r="AQ2" s="264" t="s">
        <v>643</v>
      </c>
      <c r="AR2" s="875" t="s">
        <v>644</v>
      </c>
      <c r="AS2" s="875"/>
      <c r="AT2" s="875"/>
      <c r="AU2" s="875"/>
      <c r="AV2" s="875"/>
      <c r="AW2" s="875"/>
      <c r="AX2" s="875"/>
      <c r="AY2" s="875"/>
      <c r="AZ2" s="875"/>
      <c r="BA2" s="875"/>
      <c r="BB2" s="875"/>
      <c r="BC2" s="875"/>
      <c r="BD2" s="875"/>
      <c r="BE2" s="875"/>
      <c r="BF2" s="875"/>
      <c r="BG2" s="875"/>
      <c r="BH2" s="264" t="s">
        <v>637</v>
      </c>
      <c r="BI2" s="264"/>
      <c r="BJ2" s="264"/>
      <c r="BK2" s="264"/>
    </row>
    <row r="3" spans="2:65" s="265" customFormat="1" ht="20.25" customHeight="1">
      <c r="H3" s="263"/>
      <c r="K3" s="263"/>
      <c r="M3" s="264"/>
      <c r="N3" s="264"/>
      <c r="O3" s="264"/>
      <c r="P3" s="264"/>
      <c r="Q3" s="264"/>
      <c r="R3" s="264"/>
      <c r="S3" s="264"/>
      <c r="AA3" s="267"/>
      <c r="AB3" s="267"/>
      <c r="AC3" s="267"/>
      <c r="AD3" s="268"/>
      <c r="AE3" s="267"/>
      <c r="BB3" s="269" t="s">
        <v>645</v>
      </c>
      <c r="BC3" s="877" t="s">
        <v>983</v>
      </c>
      <c r="BD3" s="878"/>
      <c r="BE3" s="878"/>
      <c r="BF3" s="879"/>
      <c r="BG3" s="264"/>
    </row>
    <row r="4" spans="2:65" s="265" customFormat="1" ht="20.25" customHeight="1">
      <c r="H4" s="263"/>
      <c r="K4" s="263"/>
      <c r="M4" s="264"/>
      <c r="N4" s="264"/>
      <c r="O4" s="264"/>
      <c r="P4" s="264"/>
      <c r="Q4" s="264"/>
      <c r="R4" s="264"/>
      <c r="S4" s="264"/>
      <c r="AA4" s="267"/>
      <c r="AB4" s="267"/>
      <c r="AC4" s="267"/>
      <c r="AD4" s="268"/>
      <c r="AE4" s="267"/>
      <c r="BB4" s="269" t="s">
        <v>984</v>
      </c>
      <c r="BC4" s="877" t="s">
        <v>985</v>
      </c>
      <c r="BD4" s="878"/>
      <c r="BE4" s="878"/>
      <c r="BF4" s="879"/>
      <c r="BG4" s="264"/>
    </row>
    <row r="5" spans="2:65" s="265" customFormat="1" ht="5.0999999999999996" customHeight="1">
      <c r="H5" s="263"/>
      <c r="K5" s="263"/>
      <c r="M5" s="264"/>
      <c r="N5" s="264"/>
      <c r="O5" s="264"/>
      <c r="P5" s="264"/>
      <c r="Q5" s="264"/>
      <c r="R5" s="264"/>
      <c r="S5" s="264"/>
      <c r="AA5" s="266"/>
      <c r="AB5" s="266"/>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70"/>
      <c r="BG5" s="270"/>
    </row>
    <row r="6" spans="2:65" s="265" customFormat="1" ht="21" customHeight="1">
      <c r="B6" s="262"/>
      <c r="C6" s="261"/>
      <c r="D6" s="261"/>
      <c r="E6" s="261"/>
      <c r="F6" s="261"/>
      <c r="G6" s="261"/>
      <c r="H6" s="261"/>
      <c r="I6" s="271"/>
      <c r="J6" s="271"/>
      <c r="K6" s="271"/>
      <c r="L6" s="272"/>
      <c r="M6" s="271"/>
      <c r="N6" s="271"/>
      <c r="O6" s="271"/>
      <c r="AH6" s="261"/>
      <c r="AI6" s="261"/>
      <c r="AJ6" s="261"/>
      <c r="AK6" s="261"/>
      <c r="AL6" s="261"/>
      <c r="AM6" s="261" t="s">
        <v>986</v>
      </c>
      <c r="AN6" s="261"/>
      <c r="AO6" s="261"/>
      <c r="AP6" s="261"/>
      <c r="AQ6" s="261"/>
      <c r="AR6" s="261"/>
      <c r="AS6" s="261"/>
      <c r="AU6" s="273"/>
      <c r="AV6" s="273"/>
      <c r="AW6" s="274"/>
      <c r="AX6" s="261"/>
      <c r="AY6" s="901">
        <v>40</v>
      </c>
      <c r="AZ6" s="902"/>
      <c r="BA6" s="274" t="s">
        <v>646</v>
      </c>
      <c r="BB6" s="261"/>
      <c r="BC6" s="901">
        <v>160</v>
      </c>
      <c r="BD6" s="902"/>
      <c r="BE6" s="274" t="s">
        <v>647</v>
      </c>
      <c r="BF6" s="261"/>
      <c r="BG6" s="270"/>
    </row>
    <row r="7" spans="2:65" s="265" customFormat="1" ht="5.0999999999999996" customHeight="1">
      <c r="B7" s="262"/>
      <c r="C7" s="275"/>
      <c r="D7" s="275"/>
      <c r="E7" s="275"/>
      <c r="F7" s="275"/>
      <c r="G7" s="275"/>
      <c r="H7" s="271"/>
      <c r="I7" s="271"/>
      <c r="J7" s="271"/>
      <c r="K7" s="271"/>
      <c r="L7" s="271"/>
      <c r="M7" s="271"/>
      <c r="N7" s="271"/>
      <c r="O7" s="27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70"/>
      <c r="BG7" s="270"/>
    </row>
    <row r="8" spans="2:65" s="265" customFormat="1" ht="21" customHeight="1">
      <c r="B8" s="276"/>
      <c r="C8" s="272"/>
      <c r="D8" s="272"/>
      <c r="E8" s="272"/>
      <c r="F8" s="272"/>
      <c r="G8" s="272"/>
      <c r="H8" s="271"/>
      <c r="I8" s="271"/>
      <c r="J8" s="271"/>
      <c r="K8" s="271"/>
      <c r="L8" s="271"/>
      <c r="M8" s="271"/>
      <c r="N8" s="271"/>
      <c r="O8" s="271"/>
      <c r="AH8" s="277"/>
      <c r="AI8" s="277"/>
      <c r="AJ8" s="277"/>
      <c r="AK8" s="261"/>
      <c r="AL8" s="270"/>
      <c r="AM8" s="278"/>
      <c r="AN8" s="278"/>
      <c r="AO8" s="262"/>
      <c r="AP8" s="279"/>
      <c r="AQ8" s="279"/>
      <c r="AR8" s="279"/>
      <c r="AS8" s="280"/>
      <c r="AT8" s="280"/>
      <c r="AU8" s="261"/>
      <c r="AV8" s="279"/>
      <c r="AW8" s="279"/>
      <c r="AX8" s="272"/>
      <c r="AY8" s="261"/>
      <c r="AZ8" s="261" t="s">
        <v>648</v>
      </c>
      <c r="BA8" s="261"/>
      <c r="BB8" s="261"/>
      <c r="BC8" s="903">
        <f>DAY(EOMONTH(DATE(AD2,AH2,1),0))</f>
        <v>30</v>
      </c>
      <c r="BD8" s="904"/>
      <c r="BE8" s="261" t="s">
        <v>649</v>
      </c>
      <c r="BF8" s="261"/>
      <c r="BG8" s="261"/>
      <c r="BK8" s="264"/>
      <c r="BL8" s="264"/>
      <c r="BM8" s="264"/>
    </row>
    <row r="9" spans="2:65" s="265" customFormat="1" ht="5.0999999999999996" customHeight="1">
      <c r="B9" s="276"/>
      <c r="C9" s="279"/>
      <c r="D9" s="279"/>
      <c r="E9" s="279"/>
      <c r="F9" s="279"/>
      <c r="G9" s="279"/>
      <c r="H9" s="279"/>
      <c r="I9" s="279"/>
      <c r="J9" s="279"/>
      <c r="K9" s="279"/>
      <c r="L9" s="279"/>
      <c r="M9" s="279"/>
      <c r="N9" s="279"/>
      <c r="O9" s="279"/>
      <c r="AH9" s="275"/>
      <c r="AI9" s="261"/>
      <c r="AJ9" s="261"/>
      <c r="AK9" s="277"/>
      <c r="AL9" s="261"/>
      <c r="AM9" s="261"/>
      <c r="AN9" s="261"/>
      <c r="AO9" s="261"/>
      <c r="AP9" s="261"/>
      <c r="AQ9" s="261"/>
      <c r="AR9" s="275"/>
      <c r="AS9" s="275"/>
      <c r="AT9" s="275"/>
      <c r="AU9" s="261"/>
      <c r="AV9" s="261"/>
      <c r="AW9" s="261"/>
      <c r="AX9" s="261"/>
      <c r="AY9" s="261"/>
      <c r="AZ9" s="261"/>
      <c r="BA9" s="261"/>
      <c r="BB9" s="261"/>
      <c r="BC9" s="261"/>
      <c r="BD9" s="261"/>
      <c r="BE9" s="261"/>
      <c r="BF9" s="261"/>
      <c r="BG9" s="261"/>
      <c r="BK9" s="264"/>
      <c r="BL9" s="264"/>
      <c r="BM9" s="264"/>
    </row>
    <row r="10" spans="2:65" s="265" customFormat="1" ht="21" customHeight="1">
      <c r="B10" s="276"/>
      <c r="C10" s="279"/>
      <c r="D10" s="279"/>
      <c r="E10" s="279"/>
      <c r="F10" s="279"/>
      <c r="G10" s="279"/>
      <c r="H10" s="279"/>
      <c r="I10" s="279"/>
      <c r="J10" s="279"/>
      <c r="K10" s="279"/>
      <c r="L10" s="279"/>
      <c r="M10" s="279"/>
      <c r="N10" s="279"/>
      <c r="O10" s="279"/>
      <c r="AH10" s="275"/>
      <c r="AI10" s="261"/>
      <c r="AJ10" s="261"/>
      <c r="AK10" s="277"/>
      <c r="AL10" s="261"/>
      <c r="AM10" s="261"/>
      <c r="AN10" s="261" t="s">
        <v>987</v>
      </c>
      <c r="AO10" s="261"/>
      <c r="AP10" s="261"/>
      <c r="AQ10" s="261"/>
      <c r="AR10" s="261"/>
      <c r="AS10" s="261"/>
      <c r="AT10" s="261"/>
      <c r="AU10" s="261"/>
      <c r="AV10" s="275"/>
      <c r="AW10" s="275"/>
      <c r="AX10" s="275"/>
      <c r="AY10" s="261"/>
      <c r="AZ10" s="261"/>
      <c r="BA10" s="270" t="s">
        <v>988</v>
      </c>
      <c r="BB10" s="261"/>
      <c r="BC10" s="901"/>
      <c r="BD10" s="902"/>
      <c r="BE10" s="274" t="s">
        <v>650</v>
      </c>
      <c r="BF10" s="261"/>
      <c r="BG10" s="261"/>
      <c r="BK10" s="264"/>
      <c r="BL10" s="264"/>
      <c r="BM10" s="264"/>
    </row>
    <row r="11" spans="2:65" s="265" customFormat="1" ht="5.0999999999999996" customHeight="1">
      <c r="B11" s="276"/>
      <c r="C11" s="279"/>
      <c r="D11" s="279"/>
      <c r="E11" s="279"/>
      <c r="F11" s="279"/>
      <c r="G11" s="279"/>
      <c r="H11" s="279"/>
      <c r="I11" s="279"/>
      <c r="J11" s="279"/>
      <c r="K11" s="279"/>
      <c r="L11" s="279"/>
      <c r="M11" s="279"/>
      <c r="N11" s="279"/>
      <c r="O11" s="279"/>
      <c r="AH11" s="275"/>
      <c r="AI11" s="261"/>
      <c r="AJ11" s="261"/>
      <c r="AK11" s="277"/>
      <c r="AL11" s="261"/>
      <c r="AM11" s="261"/>
      <c r="AN11" s="261"/>
      <c r="AO11" s="261"/>
      <c r="AP11" s="261"/>
      <c r="AQ11" s="261"/>
      <c r="AR11" s="275"/>
      <c r="AS11" s="275"/>
      <c r="AT11" s="275"/>
      <c r="AU11" s="261"/>
      <c r="AV11" s="261"/>
      <c r="AW11" s="261"/>
      <c r="AX11" s="261"/>
      <c r="AY11" s="261"/>
      <c r="AZ11" s="261"/>
      <c r="BA11" s="261"/>
      <c r="BB11" s="261"/>
      <c r="BC11" s="261"/>
      <c r="BD11" s="261"/>
      <c r="BE11" s="261"/>
      <c r="BF11" s="261"/>
      <c r="BG11" s="261"/>
      <c r="BK11" s="264"/>
      <c r="BL11" s="264"/>
      <c r="BM11" s="264"/>
    </row>
    <row r="12" spans="2:65" s="265" customFormat="1" ht="21" customHeight="1">
      <c r="R12" s="271"/>
      <c r="S12" s="271"/>
      <c r="T12" s="270"/>
      <c r="U12" s="905"/>
      <c r="V12" s="905"/>
      <c r="W12" s="262"/>
      <c r="AA12" s="275"/>
      <c r="AB12" s="278"/>
      <c r="AC12" s="262"/>
      <c r="AD12" s="275"/>
      <c r="AE12" s="275"/>
      <c r="AF12" s="275"/>
      <c r="AH12" s="277"/>
      <c r="AI12" s="277"/>
      <c r="AJ12" s="277"/>
      <c r="AK12" s="261"/>
      <c r="AL12" s="270"/>
      <c r="AM12" s="278"/>
      <c r="AN12" s="261"/>
      <c r="AO12" s="261"/>
      <c r="AP12" s="261"/>
      <c r="AQ12" s="261"/>
      <c r="AR12" s="261"/>
      <c r="AS12" s="262" t="s">
        <v>989</v>
      </c>
      <c r="AT12" s="261"/>
      <c r="AU12" s="261"/>
      <c r="AV12" s="261"/>
      <c r="AW12" s="261"/>
      <c r="AX12" s="261"/>
      <c r="AY12" s="261"/>
      <c r="AZ12" s="261"/>
      <c r="BA12" s="261"/>
      <c r="BB12" s="261"/>
      <c r="BC12" s="275"/>
      <c r="BD12" s="277"/>
      <c r="BE12" s="261"/>
      <c r="BF12" s="261"/>
      <c r="BG12" s="275"/>
      <c r="BH12" s="261"/>
      <c r="BK12" s="264"/>
      <c r="BL12" s="264"/>
      <c r="BM12" s="264"/>
    </row>
    <row r="13" spans="2:65" s="265" customFormat="1" ht="21" customHeight="1">
      <c r="R13" s="261"/>
      <c r="S13" s="261"/>
      <c r="T13" s="261"/>
      <c r="U13" s="261"/>
      <c r="V13" s="261"/>
      <c r="AA13" s="261"/>
      <c r="AB13" s="261"/>
      <c r="AC13" s="261"/>
      <c r="AD13" s="261"/>
      <c r="AE13" s="261"/>
      <c r="AF13" s="261"/>
      <c r="AH13" s="275"/>
      <c r="AI13" s="277"/>
      <c r="AJ13" s="261"/>
      <c r="AK13" s="277"/>
      <c r="AL13" s="261"/>
      <c r="AM13" s="261"/>
      <c r="AN13" s="261"/>
      <c r="AO13" s="275"/>
      <c r="AP13" s="262"/>
      <c r="AQ13" s="275"/>
      <c r="AR13" s="275"/>
      <c r="AS13" s="262" t="s">
        <v>651</v>
      </c>
      <c r="AT13" s="261"/>
      <c r="AU13" s="261"/>
      <c r="AV13" s="261"/>
      <c r="AW13" s="261"/>
      <c r="AX13" s="261"/>
      <c r="AY13" s="261"/>
      <c r="AZ13" s="261"/>
      <c r="BA13" s="261"/>
      <c r="BB13" s="918">
        <v>0.29166666666666702</v>
      </c>
      <c r="BC13" s="919"/>
      <c r="BD13" s="920"/>
      <c r="BE13" s="272" t="s">
        <v>652</v>
      </c>
      <c r="BF13" s="918">
        <v>0.83333333333333304</v>
      </c>
      <c r="BG13" s="919"/>
      <c r="BH13" s="920"/>
      <c r="BK13" s="264"/>
      <c r="BL13" s="264"/>
      <c r="BM13" s="264"/>
    </row>
    <row r="14" spans="2:65" s="265" customFormat="1" ht="21" customHeight="1">
      <c r="R14" s="281"/>
      <c r="S14" s="281"/>
      <c r="T14" s="281"/>
      <c r="U14" s="281"/>
      <c r="V14" s="281"/>
      <c r="W14" s="281"/>
      <c r="AA14" s="272"/>
      <c r="AB14" s="281"/>
      <c r="AC14" s="281"/>
      <c r="AD14" s="272"/>
      <c r="AE14" s="275"/>
      <c r="AF14" s="275"/>
      <c r="AG14" s="266"/>
      <c r="AH14" s="262"/>
      <c r="AI14" s="277"/>
      <c r="AJ14" s="261"/>
      <c r="AK14" s="277"/>
      <c r="AL14" s="261"/>
      <c r="AM14" s="261"/>
      <c r="AN14" s="261"/>
      <c r="AO14" s="272"/>
      <c r="AP14" s="271"/>
      <c r="AQ14" s="271"/>
      <c r="AR14" s="271"/>
      <c r="AS14" s="262" t="s">
        <v>653</v>
      </c>
      <c r="AT14" s="261"/>
      <c r="AU14" s="261"/>
      <c r="AV14" s="261"/>
      <c r="AW14" s="261"/>
      <c r="AX14" s="261"/>
      <c r="AY14" s="261"/>
      <c r="AZ14" s="261"/>
      <c r="BA14" s="261"/>
      <c r="BB14" s="918">
        <v>0.83333333333333304</v>
      </c>
      <c r="BC14" s="919"/>
      <c r="BD14" s="920"/>
      <c r="BE14" s="272" t="s">
        <v>652</v>
      </c>
      <c r="BF14" s="918">
        <v>0.29166666666666702</v>
      </c>
      <c r="BG14" s="919"/>
      <c r="BH14" s="920"/>
      <c r="BK14" s="264"/>
      <c r="BL14" s="264"/>
      <c r="BM14" s="264"/>
    </row>
    <row r="15" spans="2:65" ht="12" customHeight="1" thickBot="1">
      <c r="C15" s="282"/>
      <c r="D15" s="282"/>
      <c r="E15" s="282"/>
      <c r="F15" s="282"/>
      <c r="G15" s="282"/>
      <c r="H15" s="282"/>
      <c r="AA15" s="282"/>
      <c r="AR15" s="282"/>
      <c r="BI15" s="283"/>
      <c r="BJ15" s="283"/>
      <c r="BK15" s="283"/>
    </row>
    <row r="16" spans="2:65" ht="21.6" customHeight="1">
      <c r="B16" s="880" t="s">
        <v>654</v>
      </c>
      <c r="C16" s="883" t="s">
        <v>655</v>
      </c>
      <c r="D16" s="884"/>
      <c r="E16" s="885"/>
      <c r="F16" s="284"/>
      <c r="G16" s="285"/>
      <c r="H16" s="892" t="s">
        <v>656</v>
      </c>
      <c r="I16" s="895" t="s">
        <v>657</v>
      </c>
      <c r="J16" s="884"/>
      <c r="K16" s="884"/>
      <c r="L16" s="885"/>
      <c r="M16" s="895" t="s">
        <v>658</v>
      </c>
      <c r="N16" s="884"/>
      <c r="O16" s="885"/>
      <c r="P16" s="895" t="s">
        <v>659</v>
      </c>
      <c r="Q16" s="884"/>
      <c r="R16" s="884"/>
      <c r="S16" s="884"/>
      <c r="T16" s="898"/>
      <c r="U16" s="286"/>
      <c r="V16" s="287"/>
      <c r="W16" s="287"/>
      <c r="X16" s="287"/>
      <c r="Y16" s="287"/>
      <c r="Z16" s="287"/>
      <c r="AA16" s="287"/>
      <c r="AB16" s="287"/>
      <c r="AC16" s="287"/>
      <c r="AD16" s="287"/>
      <c r="AE16" s="287"/>
      <c r="AF16" s="287"/>
      <c r="AG16" s="287"/>
      <c r="AH16" s="287"/>
      <c r="AI16" s="288" t="s">
        <v>990</v>
      </c>
      <c r="AJ16" s="287"/>
      <c r="AK16" s="287"/>
      <c r="AL16" s="287"/>
      <c r="AM16" s="287"/>
      <c r="AN16" s="287" t="s">
        <v>991</v>
      </c>
      <c r="AO16" s="287"/>
      <c r="AP16" s="289"/>
      <c r="AQ16" s="290"/>
      <c r="AR16" s="287" t="s">
        <v>637</v>
      </c>
      <c r="AS16" s="287"/>
      <c r="AT16" s="287"/>
      <c r="AU16" s="287"/>
      <c r="AV16" s="287"/>
      <c r="AW16" s="287"/>
      <c r="AX16" s="287"/>
      <c r="AY16" s="291"/>
      <c r="AZ16" s="906" t="str">
        <f>IF(BC3="計画","(11)1～4週目の勤務時間数合計","(11)1か月の勤務時間数　合計")</f>
        <v>(11)1か月の勤務時間数　合計</v>
      </c>
      <c r="BA16" s="907"/>
      <c r="BB16" s="912" t="s">
        <v>660</v>
      </c>
      <c r="BC16" s="907"/>
      <c r="BD16" s="883" t="s">
        <v>992</v>
      </c>
      <c r="BE16" s="884"/>
      <c r="BF16" s="884"/>
      <c r="BG16" s="884"/>
      <c r="BH16" s="898"/>
    </row>
    <row r="17" spans="2:60" ht="20.25" customHeight="1">
      <c r="B17" s="881"/>
      <c r="C17" s="886"/>
      <c r="D17" s="887"/>
      <c r="E17" s="888"/>
      <c r="F17" s="292"/>
      <c r="G17" s="293"/>
      <c r="H17" s="893"/>
      <c r="I17" s="896"/>
      <c r="J17" s="887"/>
      <c r="K17" s="887"/>
      <c r="L17" s="888"/>
      <c r="M17" s="896"/>
      <c r="N17" s="887"/>
      <c r="O17" s="888"/>
      <c r="P17" s="896"/>
      <c r="Q17" s="887"/>
      <c r="R17" s="887"/>
      <c r="S17" s="887"/>
      <c r="T17" s="899"/>
      <c r="U17" s="915" t="s">
        <v>661</v>
      </c>
      <c r="V17" s="915"/>
      <c r="W17" s="915"/>
      <c r="X17" s="915"/>
      <c r="Y17" s="915"/>
      <c r="Z17" s="915"/>
      <c r="AA17" s="916"/>
      <c r="AB17" s="917" t="s">
        <v>662</v>
      </c>
      <c r="AC17" s="915"/>
      <c r="AD17" s="915"/>
      <c r="AE17" s="915"/>
      <c r="AF17" s="915"/>
      <c r="AG17" s="915"/>
      <c r="AH17" s="916"/>
      <c r="AI17" s="917" t="s">
        <v>663</v>
      </c>
      <c r="AJ17" s="915"/>
      <c r="AK17" s="915"/>
      <c r="AL17" s="915"/>
      <c r="AM17" s="915"/>
      <c r="AN17" s="915"/>
      <c r="AO17" s="916"/>
      <c r="AP17" s="917" t="s">
        <v>664</v>
      </c>
      <c r="AQ17" s="915"/>
      <c r="AR17" s="915"/>
      <c r="AS17" s="915"/>
      <c r="AT17" s="915"/>
      <c r="AU17" s="915"/>
      <c r="AV17" s="916"/>
      <c r="AW17" s="917" t="s">
        <v>665</v>
      </c>
      <c r="AX17" s="915"/>
      <c r="AY17" s="915"/>
      <c r="AZ17" s="908"/>
      <c r="BA17" s="909"/>
      <c r="BB17" s="913"/>
      <c r="BC17" s="909"/>
      <c r="BD17" s="886"/>
      <c r="BE17" s="887"/>
      <c r="BF17" s="887"/>
      <c r="BG17" s="887"/>
      <c r="BH17" s="899"/>
    </row>
    <row r="18" spans="2:60" ht="20.25" customHeight="1">
      <c r="B18" s="881"/>
      <c r="C18" s="886"/>
      <c r="D18" s="887"/>
      <c r="E18" s="888"/>
      <c r="F18" s="292"/>
      <c r="G18" s="293"/>
      <c r="H18" s="893"/>
      <c r="I18" s="896"/>
      <c r="J18" s="887"/>
      <c r="K18" s="887"/>
      <c r="L18" s="888"/>
      <c r="M18" s="896"/>
      <c r="N18" s="887"/>
      <c r="O18" s="888"/>
      <c r="P18" s="896"/>
      <c r="Q18" s="887"/>
      <c r="R18" s="887"/>
      <c r="S18" s="887"/>
      <c r="T18" s="899"/>
      <c r="U18" s="294">
        <v>1</v>
      </c>
      <c r="V18" s="295">
        <v>2</v>
      </c>
      <c r="W18" s="295">
        <v>3</v>
      </c>
      <c r="X18" s="295">
        <v>4</v>
      </c>
      <c r="Y18" s="295">
        <v>5</v>
      </c>
      <c r="Z18" s="295">
        <v>6</v>
      </c>
      <c r="AA18" s="296">
        <v>7</v>
      </c>
      <c r="AB18" s="297">
        <v>8</v>
      </c>
      <c r="AC18" s="295">
        <v>9</v>
      </c>
      <c r="AD18" s="295">
        <v>10</v>
      </c>
      <c r="AE18" s="295">
        <v>11</v>
      </c>
      <c r="AF18" s="295">
        <v>12</v>
      </c>
      <c r="AG18" s="295">
        <v>13</v>
      </c>
      <c r="AH18" s="296">
        <v>14</v>
      </c>
      <c r="AI18" s="294">
        <v>15</v>
      </c>
      <c r="AJ18" s="295">
        <v>16</v>
      </c>
      <c r="AK18" s="295">
        <v>17</v>
      </c>
      <c r="AL18" s="295">
        <v>18</v>
      </c>
      <c r="AM18" s="295">
        <v>19</v>
      </c>
      <c r="AN18" s="295">
        <v>20</v>
      </c>
      <c r="AO18" s="296">
        <v>21</v>
      </c>
      <c r="AP18" s="297">
        <v>22</v>
      </c>
      <c r="AQ18" s="295">
        <v>23</v>
      </c>
      <c r="AR18" s="295">
        <v>24</v>
      </c>
      <c r="AS18" s="295">
        <v>25</v>
      </c>
      <c r="AT18" s="295">
        <v>26</v>
      </c>
      <c r="AU18" s="295">
        <v>27</v>
      </c>
      <c r="AV18" s="296">
        <v>28</v>
      </c>
      <c r="AW18" s="297" t="str">
        <f>IF($BC$3="暦月",IF(DAY(DATE($AD$2,$AH$2,29))=29,29,""),"")</f>
        <v/>
      </c>
      <c r="AX18" s="295" t="str">
        <f>IF($BC$3="暦月",IF(DAY(DATE($AD$2,$AH$2,30))=30,30,""),"")</f>
        <v/>
      </c>
      <c r="AY18" s="296" t="str">
        <f>IF($BC$3="暦月",IF(DAY(DATE($AD$2,$AH$2,31))=31,31,""),"")</f>
        <v/>
      </c>
      <c r="AZ18" s="908"/>
      <c r="BA18" s="909"/>
      <c r="BB18" s="913"/>
      <c r="BC18" s="909"/>
      <c r="BD18" s="886"/>
      <c r="BE18" s="887"/>
      <c r="BF18" s="887"/>
      <c r="BG18" s="887"/>
      <c r="BH18" s="899"/>
    </row>
    <row r="19" spans="2:60" ht="20.25" hidden="1" customHeight="1">
      <c r="B19" s="881"/>
      <c r="C19" s="886"/>
      <c r="D19" s="887"/>
      <c r="E19" s="888"/>
      <c r="F19" s="292"/>
      <c r="G19" s="293"/>
      <c r="H19" s="893"/>
      <c r="I19" s="896"/>
      <c r="J19" s="887"/>
      <c r="K19" s="887"/>
      <c r="L19" s="888"/>
      <c r="M19" s="896"/>
      <c r="N19" s="887"/>
      <c r="O19" s="888"/>
      <c r="P19" s="896"/>
      <c r="Q19" s="887"/>
      <c r="R19" s="887"/>
      <c r="S19" s="887"/>
      <c r="T19" s="899"/>
      <c r="U19" s="294">
        <f>WEEKDAY(DATE($AD$2,$AH$2,1))</f>
        <v>3</v>
      </c>
      <c r="V19" s="295">
        <f>WEEKDAY(DATE($AD$2,$AH$2,2))</f>
        <v>4</v>
      </c>
      <c r="W19" s="295">
        <f>WEEKDAY(DATE($AD$2,$AH$2,3))</f>
        <v>5</v>
      </c>
      <c r="X19" s="295">
        <f>WEEKDAY(DATE($AD$2,$AH$2,4))</f>
        <v>6</v>
      </c>
      <c r="Y19" s="295">
        <f>WEEKDAY(DATE($AD$2,$AH$2,5))</f>
        <v>7</v>
      </c>
      <c r="Z19" s="295">
        <f>WEEKDAY(DATE($AD$2,$AH$2,6))</f>
        <v>1</v>
      </c>
      <c r="AA19" s="296">
        <f>WEEKDAY(DATE($AD$2,$AH$2,7))</f>
        <v>2</v>
      </c>
      <c r="AB19" s="297">
        <f>WEEKDAY(DATE($AD$2,$AH$2,8))</f>
        <v>3</v>
      </c>
      <c r="AC19" s="295">
        <f>WEEKDAY(DATE($AD$2,$AH$2,9))</f>
        <v>4</v>
      </c>
      <c r="AD19" s="295">
        <f>WEEKDAY(DATE($AD$2,$AH$2,10))</f>
        <v>5</v>
      </c>
      <c r="AE19" s="295">
        <f>WEEKDAY(DATE($AD$2,$AH$2,11))</f>
        <v>6</v>
      </c>
      <c r="AF19" s="295">
        <f>WEEKDAY(DATE($AD$2,$AH$2,12))</f>
        <v>7</v>
      </c>
      <c r="AG19" s="295">
        <f>WEEKDAY(DATE($AD$2,$AH$2,13))</f>
        <v>1</v>
      </c>
      <c r="AH19" s="296">
        <f>WEEKDAY(DATE($AD$2,$AH$2,14))</f>
        <v>2</v>
      </c>
      <c r="AI19" s="297">
        <f>WEEKDAY(DATE($AD$2,$AH$2,15))</f>
        <v>3</v>
      </c>
      <c r="AJ19" s="295">
        <f>WEEKDAY(DATE($AD$2,$AH$2,16))</f>
        <v>4</v>
      </c>
      <c r="AK19" s="295">
        <f>WEEKDAY(DATE($AD$2,$AH$2,17))</f>
        <v>5</v>
      </c>
      <c r="AL19" s="295">
        <f>WEEKDAY(DATE($AD$2,$AH$2,18))</f>
        <v>6</v>
      </c>
      <c r="AM19" s="295">
        <f>WEEKDAY(DATE($AD$2,$AH$2,19))</f>
        <v>7</v>
      </c>
      <c r="AN19" s="295">
        <f>WEEKDAY(DATE($AD$2,$AH$2,20))</f>
        <v>1</v>
      </c>
      <c r="AO19" s="296">
        <f>WEEKDAY(DATE($AD$2,$AH$2,21))</f>
        <v>2</v>
      </c>
      <c r="AP19" s="297">
        <f>WEEKDAY(DATE($AD$2,$AH$2,22))</f>
        <v>3</v>
      </c>
      <c r="AQ19" s="295">
        <f>WEEKDAY(DATE($AD$2,$AH$2,23))</f>
        <v>4</v>
      </c>
      <c r="AR19" s="295">
        <f>WEEKDAY(DATE($AD$2,$AH$2,24))</f>
        <v>5</v>
      </c>
      <c r="AS19" s="295">
        <f>WEEKDAY(DATE($AD$2,$AH$2,25))</f>
        <v>6</v>
      </c>
      <c r="AT19" s="295">
        <f>WEEKDAY(DATE($AD$2,$AH$2,26))</f>
        <v>7</v>
      </c>
      <c r="AU19" s="295">
        <f>WEEKDAY(DATE($AD$2,$AH$2,27))</f>
        <v>1</v>
      </c>
      <c r="AV19" s="296">
        <f>WEEKDAY(DATE($AD$2,$AH$2,28))</f>
        <v>2</v>
      </c>
      <c r="AW19" s="297">
        <f>IF(AW18=29,WEEKDAY(DATE($AD$2,$AH$2,29)),0)</f>
        <v>0</v>
      </c>
      <c r="AX19" s="295">
        <f>IF(AX18=30,WEEKDAY(DATE($AD$2,$AH$2,30)),0)</f>
        <v>0</v>
      </c>
      <c r="AY19" s="296">
        <f>IF(AY18=31,WEEKDAY(DATE($AD$2,$AH$2,31)),0)</f>
        <v>0</v>
      </c>
      <c r="AZ19" s="908"/>
      <c r="BA19" s="909"/>
      <c r="BB19" s="913"/>
      <c r="BC19" s="909"/>
      <c r="BD19" s="886"/>
      <c r="BE19" s="887"/>
      <c r="BF19" s="887"/>
      <c r="BG19" s="887"/>
      <c r="BH19" s="899"/>
    </row>
    <row r="20" spans="2:60" ht="20.25" customHeight="1" thickBot="1">
      <c r="B20" s="882"/>
      <c r="C20" s="889"/>
      <c r="D20" s="890"/>
      <c r="E20" s="891"/>
      <c r="F20" s="298"/>
      <c r="G20" s="299"/>
      <c r="H20" s="894"/>
      <c r="I20" s="897"/>
      <c r="J20" s="890"/>
      <c r="K20" s="890"/>
      <c r="L20" s="891"/>
      <c r="M20" s="897"/>
      <c r="N20" s="890"/>
      <c r="O20" s="891"/>
      <c r="P20" s="897"/>
      <c r="Q20" s="890"/>
      <c r="R20" s="890"/>
      <c r="S20" s="890"/>
      <c r="T20" s="900"/>
      <c r="U20" s="300" t="str">
        <f>IF(U19=1,"日",IF(U19=2,"月",IF(U19=3,"火",IF(U19=4,"水",IF(U19=5,"木",IF(U19=6,"金","土"))))))</f>
        <v>火</v>
      </c>
      <c r="V20" s="301" t="str">
        <f t="shared" ref="V20:AV20" si="0">IF(V19=1,"日",IF(V19=2,"月",IF(V19=3,"火",IF(V19=4,"水",IF(V19=5,"木",IF(V19=6,"金","土"))))))</f>
        <v>水</v>
      </c>
      <c r="W20" s="301" t="str">
        <f t="shared" si="0"/>
        <v>木</v>
      </c>
      <c r="X20" s="301" t="str">
        <f t="shared" si="0"/>
        <v>金</v>
      </c>
      <c r="Y20" s="301" t="str">
        <f t="shared" si="0"/>
        <v>土</v>
      </c>
      <c r="Z20" s="301" t="str">
        <f t="shared" si="0"/>
        <v>日</v>
      </c>
      <c r="AA20" s="302" t="str">
        <f t="shared" si="0"/>
        <v>月</v>
      </c>
      <c r="AB20" s="303" t="str">
        <f>IF(AB19=1,"日",IF(AB19=2,"月",IF(AB19=3,"火",IF(AB19=4,"水",IF(AB19=5,"木",IF(AB19=6,"金","土"))))))</f>
        <v>火</v>
      </c>
      <c r="AC20" s="301" t="str">
        <f t="shared" si="0"/>
        <v>水</v>
      </c>
      <c r="AD20" s="301" t="str">
        <f t="shared" si="0"/>
        <v>木</v>
      </c>
      <c r="AE20" s="301" t="str">
        <f t="shared" si="0"/>
        <v>金</v>
      </c>
      <c r="AF20" s="301" t="str">
        <f t="shared" si="0"/>
        <v>土</v>
      </c>
      <c r="AG20" s="301" t="str">
        <f t="shared" si="0"/>
        <v>日</v>
      </c>
      <c r="AH20" s="302" t="str">
        <f t="shared" si="0"/>
        <v>月</v>
      </c>
      <c r="AI20" s="303" t="str">
        <f>IF(AI19=1,"日",IF(AI19=2,"月",IF(AI19=3,"火",IF(AI19=4,"水",IF(AI19=5,"木",IF(AI19=6,"金","土"))))))</f>
        <v>火</v>
      </c>
      <c r="AJ20" s="301" t="str">
        <f t="shared" si="0"/>
        <v>水</v>
      </c>
      <c r="AK20" s="301" t="str">
        <f t="shared" si="0"/>
        <v>木</v>
      </c>
      <c r="AL20" s="301" t="str">
        <f t="shared" si="0"/>
        <v>金</v>
      </c>
      <c r="AM20" s="301" t="str">
        <f t="shared" si="0"/>
        <v>土</v>
      </c>
      <c r="AN20" s="301" t="str">
        <f t="shared" si="0"/>
        <v>日</v>
      </c>
      <c r="AO20" s="302" t="str">
        <f t="shared" si="0"/>
        <v>月</v>
      </c>
      <c r="AP20" s="303" t="str">
        <f>IF(AP19=1,"日",IF(AP19=2,"月",IF(AP19=3,"火",IF(AP19=4,"水",IF(AP19=5,"木",IF(AP19=6,"金","土"))))))</f>
        <v>火</v>
      </c>
      <c r="AQ20" s="301" t="str">
        <f t="shared" si="0"/>
        <v>水</v>
      </c>
      <c r="AR20" s="301" t="str">
        <f t="shared" si="0"/>
        <v>木</v>
      </c>
      <c r="AS20" s="301" t="str">
        <f t="shared" si="0"/>
        <v>金</v>
      </c>
      <c r="AT20" s="301" t="str">
        <f t="shared" si="0"/>
        <v>土</v>
      </c>
      <c r="AU20" s="301" t="str">
        <f t="shared" si="0"/>
        <v>日</v>
      </c>
      <c r="AV20" s="302" t="str">
        <f t="shared" si="0"/>
        <v>月</v>
      </c>
      <c r="AW20" s="301" t="str">
        <f>IF(AW19=1,"日",IF(AW19=2,"月",IF(AW19=3,"火",IF(AW19=4,"水",IF(AW19=5,"木",IF(AW19=6,"金",IF(AW19=0,"","土")))))))</f>
        <v/>
      </c>
      <c r="AX20" s="301" t="str">
        <f>IF(AX19=1,"日",IF(AX19=2,"月",IF(AX19=3,"火",IF(AX19=4,"水",IF(AX19=5,"木",IF(AX19=6,"金",IF(AX19=0,"","土")))))))</f>
        <v/>
      </c>
      <c r="AY20" s="301" t="str">
        <f>IF(AY19=1,"日",IF(AY19=2,"月",IF(AY19=3,"火",IF(AY19=4,"水",IF(AY19=5,"木",IF(AY19=6,"金",IF(AY19=0,"","土")))))))</f>
        <v/>
      </c>
      <c r="AZ20" s="910"/>
      <c r="BA20" s="911"/>
      <c r="BB20" s="914"/>
      <c r="BC20" s="911"/>
      <c r="BD20" s="889"/>
      <c r="BE20" s="890"/>
      <c r="BF20" s="890"/>
      <c r="BG20" s="890"/>
      <c r="BH20" s="900"/>
    </row>
    <row r="21" spans="2:60" ht="20.25" customHeight="1">
      <c r="B21" s="304"/>
      <c r="C21" s="953"/>
      <c r="D21" s="954"/>
      <c r="E21" s="955"/>
      <c r="F21" s="305"/>
      <c r="G21" s="306"/>
      <c r="H21" s="956"/>
      <c r="I21" s="957"/>
      <c r="J21" s="958"/>
      <c r="K21" s="958"/>
      <c r="L21" s="959"/>
      <c r="M21" s="960"/>
      <c r="N21" s="961"/>
      <c r="O21" s="962"/>
      <c r="P21" s="307" t="s">
        <v>666</v>
      </c>
      <c r="Q21" s="308"/>
      <c r="R21" s="308"/>
      <c r="S21" s="309"/>
      <c r="T21" s="310"/>
      <c r="U21" s="311"/>
      <c r="V21" s="311"/>
      <c r="W21" s="311"/>
      <c r="X21" s="311"/>
      <c r="Y21" s="311"/>
      <c r="Z21" s="311"/>
      <c r="AA21" s="312"/>
      <c r="AB21" s="313"/>
      <c r="AC21" s="311"/>
      <c r="AD21" s="311"/>
      <c r="AE21" s="311"/>
      <c r="AF21" s="311"/>
      <c r="AG21" s="311"/>
      <c r="AH21" s="312"/>
      <c r="AI21" s="313"/>
      <c r="AJ21" s="311"/>
      <c r="AK21" s="311"/>
      <c r="AL21" s="311"/>
      <c r="AM21" s="311"/>
      <c r="AN21" s="311"/>
      <c r="AO21" s="312"/>
      <c r="AP21" s="313"/>
      <c r="AQ21" s="311"/>
      <c r="AR21" s="311"/>
      <c r="AS21" s="311"/>
      <c r="AT21" s="311"/>
      <c r="AU21" s="311"/>
      <c r="AV21" s="312"/>
      <c r="AW21" s="313"/>
      <c r="AX21" s="311"/>
      <c r="AY21" s="311"/>
      <c r="AZ21" s="963"/>
      <c r="BA21" s="964"/>
      <c r="BB21" s="984"/>
      <c r="BC21" s="964"/>
      <c r="BD21" s="981"/>
      <c r="BE21" s="982"/>
      <c r="BF21" s="982"/>
      <c r="BG21" s="982"/>
      <c r="BH21" s="983"/>
    </row>
    <row r="22" spans="2:60" ht="20.25" customHeight="1">
      <c r="B22" s="314">
        <v>1</v>
      </c>
      <c r="C22" s="924"/>
      <c r="D22" s="925"/>
      <c r="E22" s="926"/>
      <c r="F22" s="315">
        <f>C21</f>
        <v>0</v>
      </c>
      <c r="G22" s="316"/>
      <c r="H22" s="931"/>
      <c r="I22" s="936"/>
      <c r="J22" s="937"/>
      <c r="K22" s="937"/>
      <c r="L22" s="938"/>
      <c r="M22" s="945"/>
      <c r="N22" s="946"/>
      <c r="O22" s="947"/>
      <c r="P22" s="317" t="s">
        <v>671</v>
      </c>
      <c r="Q22" s="318"/>
      <c r="R22" s="318"/>
      <c r="S22" s="319"/>
      <c r="T22" s="320"/>
      <c r="U22" s="321" t="str">
        <f>IF(U21="","",VLOOKUP(U21,シフト記号表!$D$6:$X$47,21,FALSE))</f>
        <v/>
      </c>
      <c r="V22" s="322" t="str">
        <f>IF(V21="","",VLOOKUP(V21,シフト記号表!$D$6:$X$47,21,FALSE))</f>
        <v/>
      </c>
      <c r="W22" s="322" t="str">
        <f>IF(W21="","",VLOOKUP(W21,シフト記号表!$D$6:$X$47,21,FALSE))</f>
        <v/>
      </c>
      <c r="X22" s="322" t="str">
        <f>IF(X21="","",VLOOKUP(X21,シフト記号表!$D$6:$X$47,21,FALSE))</f>
        <v/>
      </c>
      <c r="Y22" s="322" t="str">
        <f>IF(Y21="","",VLOOKUP(Y21,シフト記号表!$D$6:$X$47,21,FALSE))</f>
        <v/>
      </c>
      <c r="Z22" s="322" t="str">
        <f>IF(Z21="","",VLOOKUP(Z21,シフト記号表!$D$6:$X$47,21,FALSE))</f>
        <v/>
      </c>
      <c r="AA22" s="323" t="str">
        <f>IF(AA21="","",VLOOKUP(AA21,シフト記号表!$D$6:$X$47,21,FALSE))</f>
        <v/>
      </c>
      <c r="AB22" s="321" t="str">
        <f>IF(AB21="","",VLOOKUP(AB21,シフト記号表!$D$6:$X$47,21,FALSE))</f>
        <v/>
      </c>
      <c r="AC22" s="322" t="str">
        <f>IF(AC21="","",VLOOKUP(AC21,シフト記号表!$D$6:$X$47,21,FALSE))</f>
        <v/>
      </c>
      <c r="AD22" s="322" t="str">
        <f>IF(AD21="","",VLOOKUP(AD21,シフト記号表!$D$6:$X$47,21,FALSE))</f>
        <v/>
      </c>
      <c r="AE22" s="322" t="str">
        <f>IF(AE21="","",VLOOKUP(AE21,シフト記号表!$D$6:$X$47,21,FALSE))</f>
        <v/>
      </c>
      <c r="AF22" s="322" t="str">
        <f>IF(AF21="","",VLOOKUP(AF21,シフト記号表!$D$6:$X$47,21,FALSE))</f>
        <v/>
      </c>
      <c r="AG22" s="322" t="str">
        <f>IF(AG21="","",VLOOKUP(AG21,シフト記号表!$D$6:$X$47,21,FALSE))</f>
        <v/>
      </c>
      <c r="AH22" s="323" t="str">
        <f>IF(AH21="","",VLOOKUP(AH21,シフト記号表!$D$6:$X$47,21,FALSE))</f>
        <v/>
      </c>
      <c r="AI22" s="321" t="str">
        <f>IF(AI21="","",VLOOKUP(AI21,シフト記号表!$D$6:$X$47,21,FALSE))</f>
        <v/>
      </c>
      <c r="AJ22" s="322" t="str">
        <f>IF(AJ21="","",VLOOKUP(AJ21,シフト記号表!$D$6:$X$47,21,FALSE))</f>
        <v/>
      </c>
      <c r="AK22" s="322" t="str">
        <f>IF(AK21="","",VLOOKUP(AK21,シフト記号表!$D$6:$X$47,21,FALSE))</f>
        <v/>
      </c>
      <c r="AL22" s="322" t="str">
        <f>IF(AL21="","",VLOOKUP(AL21,シフト記号表!$D$6:$X$47,21,FALSE))</f>
        <v/>
      </c>
      <c r="AM22" s="322" t="str">
        <f>IF(AM21="","",VLOOKUP(AM21,シフト記号表!$D$6:$X$47,21,FALSE))</f>
        <v/>
      </c>
      <c r="AN22" s="322" t="str">
        <f>IF(AN21="","",VLOOKUP(AN21,シフト記号表!$D$6:$X$47,21,FALSE))</f>
        <v/>
      </c>
      <c r="AO22" s="323" t="str">
        <f>IF(AO21="","",VLOOKUP(AO21,シフト記号表!$D$6:$X$47,21,FALSE))</f>
        <v/>
      </c>
      <c r="AP22" s="321" t="str">
        <f>IF(AP21="","",VLOOKUP(AP21,シフト記号表!$D$6:$X$47,21,FALSE))</f>
        <v/>
      </c>
      <c r="AQ22" s="322" t="str">
        <f>IF(AQ21="","",VLOOKUP(AQ21,シフト記号表!$D$6:$X$47,21,FALSE))</f>
        <v/>
      </c>
      <c r="AR22" s="322" t="str">
        <f>IF(AR21="","",VLOOKUP(AR21,シフト記号表!$D$6:$X$47,21,FALSE))</f>
        <v/>
      </c>
      <c r="AS22" s="322" t="str">
        <f>IF(AS21="","",VLOOKUP(AS21,シフト記号表!$D$6:$X$47,21,FALSE))</f>
        <v/>
      </c>
      <c r="AT22" s="322" t="str">
        <f>IF(AT21="","",VLOOKUP(AT21,シフト記号表!$D$6:$X$47,21,FALSE))</f>
        <v/>
      </c>
      <c r="AU22" s="322" t="str">
        <f>IF(AU21="","",VLOOKUP(AU21,シフト記号表!$D$6:$X$47,21,FALSE))</f>
        <v/>
      </c>
      <c r="AV22" s="323" t="str">
        <f>IF(AV21="","",VLOOKUP(AV21,シフト記号表!$D$6:$X$47,21,FALSE))</f>
        <v/>
      </c>
      <c r="AW22" s="321" t="str">
        <f>IF(AW21="","",VLOOKUP(AW21,シフト記号表!$D$6:$X$47,21,FALSE))</f>
        <v/>
      </c>
      <c r="AX22" s="322" t="str">
        <f>IF(AX21="","",VLOOKUP(AX21,シフト記号表!$D$6:$X$47,21,FALSE))</f>
        <v/>
      </c>
      <c r="AY22" s="322" t="str">
        <f>IF(AY21="","",VLOOKUP(AY21,シフト記号表!$D$6:$X$47,21,FALSE))</f>
        <v/>
      </c>
      <c r="AZ22" s="975">
        <f>IF($BC$3="４週",SUM(U22:AV22),IF($BC$3="暦月",SUM(U22:AY22),""))</f>
        <v>0</v>
      </c>
      <c r="BA22" s="976"/>
      <c r="BB22" s="977">
        <f>IF($BC$3="４週",AZ22/4,IF($BC$3="暦月",(AZ22/($BC$8/7)),""))</f>
        <v>0</v>
      </c>
      <c r="BC22" s="976"/>
      <c r="BD22" s="969"/>
      <c r="BE22" s="970"/>
      <c r="BF22" s="970"/>
      <c r="BG22" s="970"/>
      <c r="BH22" s="971"/>
    </row>
    <row r="23" spans="2:60" ht="20.25" customHeight="1">
      <c r="B23" s="324"/>
      <c r="C23" s="927"/>
      <c r="D23" s="928"/>
      <c r="E23" s="929"/>
      <c r="F23" s="325"/>
      <c r="G23" s="326">
        <f>C21</f>
        <v>0</v>
      </c>
      <c r="H23" s="932"/>
      <c r="I23" s="939"/>
      <c r="J23" s="940"/>
      <c r="K23" s="940"/>
      <c r="L23" s="941"/>
      <c r="M23" s="948"/>
      <c r="N23" s="949"/>
      <c r="O23" s="950"/>
      <c r="P23" s="327" t="s">
        <v>672</v>
      </c>
      <c r="Q23" s="328"/>
      <c r="R23" s="328"/>
      <c r="S23" s="329"/>
      <c r="T23" s="330"/>
      <c r="U23" s="331" t="str">
        <f>IF(U21="","",VLOOKUP(U21,シフト記号表!$D$6:$Z$47,23,FALSE))</f>
        <v/>
      </c>
      <c r="V23" s="332" t="str">
        <f>IF(V21="","",VLOOKUP(V21,シフト記号表!$D$6:$Z$47,23,FALSE))</f>
        <v/>
      </c>
      <c r="W23" s="332" t="str">
        <f>IF(W21="","",VLOOKUP(W21,シフト記号表!$D$6:$Z$47,23,FALSE))</f>
        <v/>
      </c>
      <c r="X23" s="332" t="str">
        <f>IF(X21="","",VLOOKUP(X21,シフト記号表!$D$6:$Z$47,23,FALSE))</f>
        <v/>
      </c>
      <c r="Y23" s="332" t="str">
        <f>IF(Y21="","",VLOOKUP(Y21,シフト記号表!$D$6:$Z$47,23,FALSE))</f>
        <v/>
      </c>
      <c r="Z23" s="332" t="str">
        <f>IF(Z21="","",VLOOKUP(Z21,シフト記号表!$D$6:$Z$47,23,FALSE))</f>
        <v/>
      </c>
      <c r="AA23" s="333" t="str">
        <f>IF(AA21="","",VLOOKUP(AA21,シフト記号表!$D$6:$Z$47,23,FALSE))</f>
        <v/>
      </c>
      <c r="AB23" s="331" t="str">
        <f>IF(AB21="","",VLOOKUP(AB21,シフト記号表!$D$6:$Z$47,23,FALSE))</f>
        <v/>
      </c>
      <c r="AC23" s="332" t="str">
        <f>IF(AC21="","",VLOOKUP(AC21,シフト記号表!$D$6:$Z$47,23,FALSE))</f>
        <v/>
      </c>
      <c r="AD23" s="332" t="str">
        <f>IF(AD21="","",VLOOKUP(AD21,シフト記号表!$D$6:$Z$47,23,FALSE))</f>
        <v/>
      </c>
      <c r="AE23" s="332" t="str">
        <f>IF(AE21="","",VLOOKUP(AE21,シフト記号表!$D$6:$Z$47,23,FALSE))</f>
        <v/>
      </c>
      <c r="AF23" s="332" t="str">
        <f>IF(AF21="","",VLOOKUP(AF21,シフト記号表!$D$6:$Z$47,23,FALSE))</f>
        <v/>
      </c>
      <c r="AG23" s="332" t="str">
        <f>IF(AG21="","",VLOOKUP(AG21,シフト記号表!$D$6:$Z$47,23,FALSE))</f>
        <v/>
      </c>
      <c r="AH23" s="333" t="str">
        <f>IF(AH21="","",VLOOKUP(AH21,シフト記号表!$D$6:$Z$47,23,FALSE))</f>
        <v/>
      </c>
      <c r="AI23" s="331" t="str">
        <f>IF(AI21="","",VLOOKUP(AI21,シフト記号表!$D$6:$Z$47,23,FALSE))</f>
        <v/>
      </c>
      <c r="AJ23" s="332" t="str">
        <f>IF(AJ21="","",VLOOKUP(AJ21,シフト記号表!$D$6:$Z$47,23,FALSE))</f>
        <v/>
      </c>
      <c r="AK23" s="332" t="str">
        <f>IF(AK21="","",VLOOKUP(AK21,シフト記号表!$D$6:$Z$47,23,FALSE))</f>
        <v/>
      </c>
      <c r="AL23" s="332" t="str">
        <f>IF(AL21="","",VLOOKUP(AL21,シフト記号表!$D$6:$Z$47,23,FALSE))</f>
        <v/>
      </c>
      <c r="AM23" s="332" t="str">
        <f>IF(AM21="","",VLOOKUP(AM21,シフト記号表!$D$6:$Z$47,23,FALSE))</f>
        <v/>
      </c>
      <c r="AN23" s="332" t="str">
        <f>IF(AN21="","",VLOOKUP(AN21,シフト記号表!$D$6:$Z$47,23,FALSE))</f>
        <v/>
      </c>
      <c r="AO23" s="333" t="str">
        <f>IF(AO21="","",VLOOKUP(AO21,シフト記号表!$D$6:$Z$47,23,FALSE))</f>
        <v/>
      </c>
      <c r="AP23" s="331" t="str">
        <f>IF(AP21="","",VLOOKUP(AP21,シフト記号表!$D$6:$Z$47,23,FALSE))</f>
        <v/>
      </c>
      <c r="AQ23" s="332" t="str">
        <f>IF(AQ21="","",VLOOKUP(AQ21,シフト記号表!$D$6:$Z$47,23,FALSE))</f>
        <v/>
      </c>
      <c r="AR23" s="332" t="str">
        <f>IF(AR21="","",VLOOKUP(AR21,シフト記号表!$D$6:$Z$47,23,FALSE))</f>
        <v/>
      </c>
      <c r="AS23" s="332" t="str">
        <f>IF(AS21="","",VLOOKUP(AS21,シフト記号表!$D$6:$Z$47,23,FALSE))</f>
        <v/>
      </c>
      <c r="AT23" s="332" t="str">
        <f>IF(AT21="","",VLOOKUP(AT21,シフト記号表!$D$6:$Z$47,23,FALSE))</f>
        <v/>
      </c>
      <c r="AU23" s="332" t="str">
        <f>IF(AU21="","",VLOOKUP(AU21,シフト記号表!$D$6:$Z$47,23,FALSE))</f>
        <v/>
      </c>
      <c r="AV23" s="333" t="str">
        <f>IF(AV21="","",VLOOKUP(AV21,シフト記号表!$D$6:$Z$47,23,FALSE))</f>
        <v/>
      </c>
      <c r="AW23" s="331" t="str">
        <f>IF(AW21="","",VLOOKUP(AW21,シフト記号表!$D$6:$Z$47,23,FALSE))</f>
        <v/>
      </c>
      <c r="AX23" s="332" t="str">
        <f>IF(AX21="","",VLOOKUP(AX21,シフト記号表!$D$6:$Z$47,23,FALSE))</f>
        <v/>
      </c>
      <c r="AY23" s="332" t="str">
        <f>IF(AY21="","",VLOOKUP(AY21,シフト記号表!$D$6:$Z$47,23,FALSE))</f>
        <v/>
      </c>
      <c r="AZ23" s="978">
        <f>IF($BC$3="４週",SUM(U23:AV23),IF($BC$3="暦月",SUM(U23:AY23),""))</f>
        <v>0</v>
      </c>
      <c r="BA23" s="979"/>
      <c r="BB23" s="980">
        <f>IF($BC$3="４週",AZ23/4,IF($BC$3="暦月",(AZ23/($BC$8/7)),""))</f>
        <v>0</v>
      </c>
      <c r="BC23" s="979"/>
      <c r="BD23" s="972"/>
      <c r="BE23" s="973"/>
      <c r="BF23" s="973"/>
      <c r="BG23" s="973"/>
      <c r="BH23" s="974"/>
    </row>
    <row r="24" spans="2:60" ht="20.25" customHeight="1">
      <c r="B24" s="334"/>
      <c r="C24" s="921"/>
      <c r="D24" s="922"/>
      <c r="E24" s="923"/>
      <c r="F24" s="335"/>
      <c r="G24" s="336"/>
      <c r="H24" s="930"/>
      <c r="I24" s="933"/>
      <c r="J24" s="934"/>
      <c r="K24" s="934"/>
      <c r="L24" s="935"/>
      <c r="M24" s="942"/>
      <c r="N24" s="943"/>
      <c r="O24" s="944"/>
      <c r="P24" s="337" t="s">
        <v>666</v>
      </c>
      <c r="Q24" s="338"/>
      <c r="R24" s="338"/>
      <c r="S24" s="339"/>
      <c r="T24" s="340"/>
      <c r="U24" s="341"/>
      <c r="V24" s="342"/>
      <c r="W24" s="342"/>
      <c r="X24" s="342"/>
      <c r="Y24" s="342"/>
      <c r="Z24" s="342"/>
      <c r="AA24" s="343"/>
      <c r="AB24" s="341"/>
      <c r="AC24" s="342"/>
      <c r="AD24" s="342"/>
      <c r="AE24" s="342"/>
      <c r="AF24" s="342"/>
      <c r="AG24" s="342"/>
      <c r="AH24" s="343"/>
      <c r="AI24" s="341"/>
      <c r="AJ24" s="342"/>
      <c r="AK24" s="342"/>
      <c r="AL24" s="342"/>
      <c r="AM24" s="342"/>
      <c r="AN24" s="342"/>
      <c r="AO24" s="343"/>
      <c r="AP24" s="341"/>
      <c r="AQ24" s="342"/>
      <c r="AR24" s="342"/>
      <c r="AS24" s="342"/>
      <c r="AT24" s="342"/>
      <c r="AU24" s="342"/>
      <c r="AV24" s="343"/>
      <c r="AW24" s="341"/>
      <c r="AX24" s="342"/>
      <c r="AY24" s="342"/>
      <c r="AZ24" s="951"/>
      <c r="BA24" s="952"/>
      <c r="BB24" s="965"/>
      <c r="BC24" s="952"/>
      <c r="BD24" s="966"/>
      <c r="BE24" s="967"/>
      <c r="BF24" s="967"/>
      <c r="BG24" s="967"/>
      <c r="BH24" s="968"/>
    </row>
    <row r="25" spans="2:60" ht="20.25" customHeight="1">
      <c r="B25" s="314">
        <f>B22+1</f>
        <v>2</v>
      </c>
      <c r="C25" s="924"/>
      <c r="D25" s="925"/>
      <c r="E25" s="926"/>
      <c r="F25" s="315">
        <f>C24</f>
        <v>0</v>
      </c>
      <c r="G25" s="316"/>
      <c r="H25" s="931"/>
      <c r="I25" s="936"/>
      <c r="J25" s="937"/>
      <c r="K25" s="937"/>
      <c r="L25" s="938"/>
      <c r="M25" s="945"/>
      <c r="N25" s="946"/>
      <c r="O25" s="947"/>
      <c r="P25" s="317" t="s">
        <v>671</v>
      </c>
      <c r="Q25" s="318"/>
      <c r="R25" s="318"/>
      <c r="S25" s="319"/>
      <c r="T25" s="320"/>
      <c r="U25" s="321" t="str">
        <f>IF(U24="","",VLOOKUP(U24,シフト記号表!$D$6:$X$47,21,FALSE))</f>
        <v/>
      </c>
      <c r="V25" s="322" t="str">
        <f>IF(V24="","",VLOOKUP(V24,シフト記号表!$D$6:$X$47,21,FALSE))</f>
        <v/>
      </c>
      <c r="W25" s="322" t="str">
        <f>IF(W24="","",VLOOKUP(W24,シフト記号表!$D$6:$X$47,21,FALSE))</f>
        <v/>
      </c>
      <c r="X25" s="322" t="str">
        <f>IF(X24="","",VLOOKUP(X24,シフト記号表!$D$6:$X$47,21,FALSE))</f>
        <v/>
      </c>
      <c r="Y25" s="322" t="str">
        <f>IF(Y24="","",VLOOKUP(Y24,シフト記号表!$D$6:$X$47,21,FALSE))</f>
        <v/>
      </c>
      <c r="Z25" s="322" t="str">
        <f>IF(Z24="","",VLOOKUP(Z24,シフト記号表!$D$6:$X$47,21,FALSE))</f>
        <v/>
      </c>
      <c r="AA25" s="323" t="str">
        <f>IF(AA24="","",VLOOKUP(AA24,シフト記号表!$D$6:$X$47,21,FALSE))</f>
        <v/>
      </c>
      <c r="AB25" s="321" t="str">
        <f>IF(AB24="","",VLOOKUP(AB24,シフト記号表!$D$6:$X$47,21,FALSE))</f>
        <v/>
      </c>
      <c r="AC25" s="322" t="str">
        <f>IF(AC24="","",VLOOKUP(AC24,シフト記号表!$D$6:$X$47,21,FALSE))</f>
        <v/>
      </c>
      <c r="AD25" s="322" t="str">
        <f>IF(AD24="","",VLOOKUP(AD24,シフト記号表!$D$6:$X$47,21,FALSE))</f>
        <v/>
      </c>
      <c r="AE25" s="322" t="str">
        <f>IF(AE24="","",VLOOKUP(AE24,シフト記号表!$D$6:$X$47,21,FALSE))</f>
        <v/>
      </c>
      <c r="AF25" s="322" t="str">
        <f>IF(AF24="","",VLOOKUP(AF24,シフト記号表!$D$6:$X$47,21,FALSE))</f>
        <v/>
      </c>
      <c r="AG25" s="322" t="str">
        <f>IF(AG24="","",VLOOKUP(AG24,シフト記号表!$D$6:$X$47,21,FALSE))</f>
        <v/>
      </c>
      <c r="AH25" s="323" t="str">
        <f>IF(AH24="","",VLOOKUP(AH24,シフト記号表!$D$6:$X$47,21,FALSE))</f>
        <v/>
      </c>
      <c r="AI25" s="321" t="str">
        <f>IF(AI24="","",VLOOKUP(AI24,シフト記号表!$D$6:$X$47,21,FALSE))</f>
        <v/>
      </c>
      <c r="AJ25" s="322" t="str">
        <f>IF(AJ24="","",VLOOKUP(AJ24,シフト記号表!$D$6:$X$47,21,FALSE))</f>
        <v/>
      </c>
      <c r="AK25" s="322" t="str">
        <f>IF(AK24="","",VLOOKUP(AK24,シフト記号表!$D$6:$X$47,21,FALSE))</f>
        <v/>
      </c>
      <c r="AL25" s="322" t="str">
        <f>IF(AL24="","",VLOOKUP(AL24,シフト記号表!$D$6:$X$47,21,FALSE))</f>
        <v/>
      </c>
      <c r="AM25" s="322" t="str">
        <f>IF(AM24="","",VLOOKUP(AM24,シフト記号表!$D$6:$X$47,21,FALSE))</f>
        <v/>
      </c>
      <c r="AN25" s="322" t="str">
        <f>IF(AN24="","",VLOOKUP(AN24,シフト記号表!$D$6:$X$47,21,FALSE))</f>
        <v/>
      </c>
      <c r="AO25" s="323" t="str">
        <f>IF(AO24="","",VLOOKUP(AO24,シフト記号表!$D$6:$X$47,21,FALSE))</f>
        <v/>
      </c>
      <c r="AP25" s="321" t="str">
        <f>IF(AP24="","",VLOOKUP(AP24,シフト記号表!$D$6:$X$47,21,FALSE))</f>
        <v/>
      </c>
      <c r="AQ25" s="322" t="str">
        <f>IF(AQ24="","",VLOOKUP(AQ24,シフト記号表!$D$6:$X$47,21,FALSE))</f>
        <v/>
      </c>
      <c r="AR25" s="322" t="str">
        <f>IF(AR24="","",VLOOKUP(AR24,シフト記号表!$D$6:$X$47,21,FALSE))</f>
        <v/>
      </c>
      <c r="AS25" s="322" t="str">
        <f>IF(AS24="","",VLOOKUP(AS24,シフト記号表!$D$6:$X$47,21,FALSE))</f>
        <v/>
      </c>
      <c r="AT25" s="322" t="str">
        <f>IF(AT24="","",VLOOKUP(AT24,シフト記号表!$D$6:$X$47,21,FALSE))</f>
        <v/>
      </c>
      <c r="AU25" s="322" t="str">
        <f>IF(AU24="","",VLOOKUP(AU24,シフト記号表!$D$6:$X$47,21,FALSE))</f>
        <v/>
      </c>
      <c r="AV25" s="323" t="str">
        <f>IF(AV24="","",VLOOKUP(AV24,シフト記号表!$D$6:$X$47,21,FALSE))</f>
        <v/>
      </c>
      <c r="AW25" s="321" t="str">
        <f>IF(AW24="","",VLOOKUP(AW24,シフト記号表!$D$6:$X$47,21,FALSE))</f>
        <v/>
      </c>
      <c r="AX25" s="322" t="str">
        <f>IF(AX24="","",VLOOKUP(AX24,シフト記号表!$D$6:$X$47,21,FALSE))</f>
        <v/>
      </c>
      <c r="AY25" s="322" t="str">
        <f>IF(AY24="","",VLOOKUP(AY24,シフト記号表!$D$6:$X$47,21,FALSE))</f>
        <v/>
      </c>
      <c r="AZ25" s="975">
        <f>IF($BC$3="４週",SUM(U25:AV25),IF($BC$3="暦月",SUM(U25:AY25),""))</f>
        <v>0</v>
      </c>
      <c r="BA25" s="976"/>
      <c r="BB25" s="977">
        <f>IF($BC$3="４週",AZ25/4,IF($BC$3="暦月",(AZ25/($BC$8/7)),""))</f>
        <v>0</v>
      </c>
      <c r="BC25" s="976"/>
      <c r="BD25" s="969"/>
      <c r="BE25" s="970"/>
      <c r="BF25" s="970"/>
      <c r="BG25" s="970"/>
      <c r="BH25" s="971"/>
    </row>
    <row r="26" spans="2:60" ht="20.25" customHeight="1">
      <c r="B26" s="324"/>
      <c r="C26" s="927"/>
      <c r="D26" s="928"/>
      <c r="E26" s="929"/>
      <c r="F26" s="325"/>
      <c r="G26" s="326">
        <f>C24</f>
        <v>0</v>
      </c>
      <c r="H26" s="932"/>
      <c r="I26" s="939"/>
      <c r="J26" s="940"/>
      <c r="K26" s="940"/>
      <c r="L26" s="941"/>
      <c r="M26" s="948"/>
      <c r="N26" s="949"/>
      <c r="O26" s="950"/>
      <c r="P26" s="327" t="s">
        <v>672</v>
      </c>
      <c r="Q26" s="328"/>
      <c r="R26" s="328"/>
      <c r="S26" s="329"/>
      <c r="T26" s="330"/>
      <c r="U26" s="331" t="str">
        <f>IF(U24="","",VLOOKUP(U24,シフト記号表!$D$6:$Z$47,23,FALSE))</f>
        <v/>
      </c>
      <c r="V26" s="332" t="str">
        <f>IF(V24="","",VLOOKUP(V24,シフト記号表!$D$6:$Z$47,23,FALSE))</f>
        <v/>
      </c>
      <c r="W26" s="332" t="str">
        <f>IF(W24="","",VLOOKUP(W24,シフト記号表!$D$6:$Z$47,23,FALSE))</f>
        <v/>
      </c>
      <c r="X26" s="332" t="str">
        <f>IF(X24="","",VLOOKUP(X24,シフト記号表!$D$6:$Z$47,23,FALSE))</f>
        <v/>
      </c>
      <c r="Y26" s="332" t="str">
        <f>IF(Y24="","",VLOOKUP(Y24,シフト記号表!$D$6:$Z$47,23,FALSE))</f>
        <v/>
      </c>
      <c r="Z26" s="332" t="str">
        <f>IF(Z24="","",VLOOKUP(Z24,シフト記号表!$D$6:$Z$47,23,FALSE))</f>
        <v/>
      </c>
      <c r="AA26" s="333" t="str">
        <f>IF(AA24="","",VLOOKUP(AA24,シフト記号表!$D$6:$Z$47,23,FALSE))</f>
        <v/>
      </c>
      <c r="AB26" s="331" t="str">
        <f>IF(AB24="","",VLOOKUP(AB24,シフト記号表!$D$6:$Z$47,23,FALSE))</f>
        <v/>
      </c>
      <c r="AC26" s="332" t="str">
        <f>IF(AC24="","",VLOOKUP(AC24,シフト記号表!$D$6:$Z$47,23,FALSE))</f>
        <v/>
      </c>
      <c r="AD26" s="332" t="str">
        <f>IF(AD24="","",VLOOKUP(AD24,シフト記号表!$D$6:$Z$47,23,FALSE))</f>
        <v/>
      </c>
      <c r="AE26" s="332" t="str">
        <f>IF(AE24="","",VLOOKUP(AE24,シフト記号表!$D$6:$Z$47,23,FALSE))</f>
        <v/>
      </c>
      <c r="AF26" s="332" t="str">
        <f>IF(AF24="","",VLOOKUP(AF24,シフト記号表!$D$6:$Z$47,23,FALSE))</f>
        <v/>
      </c>
      <c r="AG26" s="332" t="str">
        <f>IF(AG24="","",VLOOKUP(AG24,シフト記号表!$D$6:$Z$47,23,FALSE))</f>
        <v/>
      </c>
      <c r="AH26" s="333" t="str">
        <f>IF(AH24="","",VLOOKUP(AH24,シフト記号表!$D$6:$Z$47,23,FALSE))</f>
        <v/>
      </c>
      <c r="AI26" s="331" t="str">
        <f>IF(AI24="","",VLOOKUP(AI24,シフト記号表!$D$6:$Z$47,23,FALSE))</f>
        <v/>
      </c>
      <c r="AJ26" s="332" t="str">
        <f>IF(AJ24="","",VLOOKUP(AJ24,シフト記号表!$D$6:$Z$47,23,FALSE))</f>
        <v/>
      </c>
      <c r="AK26" s="332" t="str">
        <f>IF(AK24="","",VLOOKUP(AK24,シフト記号表!$D$6:$Z$47,23,FALSE))</f>
        <v/>
      </c>
      <c r="AL26" s="332" t="str">
        <f>IF(AL24="","",VLOOKUP(AL24,シフト記号表!$D$6:$Z$47,23,FALSE))</f>
        <v/>
      </c>
      <c r="AM26" s="332" t="str">
        <f>IF(AM24="","",VLOOKUP(AM24,シフト記号表!$D$6:$Z$47,23,FALSE))</f>
        <v/>
      </c>
      <c r="AN26" s="332" t="str">
        <f>IF(AN24="","",VLOOKUP(AN24,シフト記号表!$D$6:$Z$47,23,FALSE))</f>
        <v/>
      </c>
      <c r="AO26" s="333" t="str">
        <f>IF(AO24="","",VLOOKUP(AO24,シフト記号表!$D$6:$Z$47,23,FALSE))</f>
        <v/>
      </c>
      <c r="AP26" s="331" t="str">
        <f>IF(AP24="","",VLOOKUP(AP24,シフト記号表!$D$6:$Z$47,23,FALSE))</f>
        <v/>
      </c>
      <c r="AQ26" s="332" t="str">
        <f>IF(AQ24="","",VLOOKUP(AQ24,シフト記号表!$D$6:$Z$47,23,FALSE))</f>
        <v/>
      </c>
      <c r="AR26" s="332" t="str">
        <f>IF(AR24="","",VLOOKUP(AR24,シフト記号表!$D$6:$Z$47,23,FALSE))</f>
        <v/>
      </c>
      <c r="AS26" s="332" t="str">
        <f>IF(AS24="","",VLOOKUP(AS24,シフト記号表!$D$6:$Z$47,23,FALSE))</f>
        <v/>
      </c>
      <c r="AT26" s="332" t="str">
        <f>IF(AT24="","",VLOOKUP(AT24,シフト記号表!$D$6:$Z$47,23,FALSE))</f>
        <v/>
      </c>
      <c r="AU26" s="332" t="str">
        <f>IF(AU24="","",VLOOKUP(AU24,シフト記号表!$D$6:$Z$47,23,FALSE))</f>
        <v/>
      </c>
      <c r="AV26" s="333" t="str">
        <f>IF(AV24="","",VLOOKUP(AV24,シフト記号表!$D$6:$Z$47,23,FALSE))</f>
        <v/>
      </c>
      <c r="AW26" s="331" t="str">
        <f>IF(AW24="","",VLOOKUP(AW24,シフト記号表!$D$6:$Z$47,23,FALSE))</f>
        <v/>
      </c>
      <c r="AX26" s="332" t="str">
        <f>IF(AX24="","",VLOOKUP(AX24,シフト記号表!$D$6:$Z$47,23,FALSE))</f>
        <v/>
      </c>
      <c r="AY26" s="332" t="str">
        <f>IF(AY24="","",VLOOKUP(AY24,シフト記号表!$D$6:$Z$47,23,FALSE))</f>
        <v/>
      </c>
      <c r="AZ26" s="978">
        <f>IF($BC$3="４週",SUM(U26:AV26),IF($BC$3="暦月",SUM(U26:AY26),""))</f>
        <v>0</v>
      </c>
      <c r="BA26" s="979"/>
      <c r="BB26" s="980">
        <f>IF($BC$3="４週",AZ26/4,IF($BC$3="暦月",(AZ26/($BC$8/7)),""))</f>
        <v>0</v>
      </c>
      <c r="BC26" s="979"/>
      <c r="BD26" s="972"/>
      <c r="BE26" s="973"/>
      <c r="BF26" s="973"/>
      <c r="BG26" s="973"/>
      <c r="BH26" s="974"/>
    </row>
    <row r="27" spans="2:60" ht="20.25" customHeight="1">
      <c r="B27" s="334"/>
      <c r="C27" s="921"/>
      <c r="D27" s="922"/>
      <c r="E27" s="923"/>
      <c r="F27" s="315"/>
      <c r="G27" s="316"/>
      <c r="H27" s="985"/>
      <c r="I27" s="933"/>
      <c r="J27" s="934"/>
      <c r="K27" s="934"/>
      <c r="L27" s="935"/>
      <c r="M27" s="942"/>
      <c r="N27" s="943"/>
      <c r="O27" s="944"/>
      <c r="P27" s="337" t="s">
        <v>666</v>
      </c>
      <c r="Q27" s="338"/>
      <c r="R27" s="338"/>
      <c r="S27" s="339"/>
      <c r="T27" s="340"/>
      <c r="U27" s="341"/>
      <c r="V27" s="342"/>
      <c r="W27" s="342"/>
      <c r="X27" s="342"/>
      <c r="Y27" s="342"/>
      <c r="Z27" s="342"/>
      <c r="AA27" s="343"/>
      <c r="AB27" s="341"/>
      <c r="AC27" s="342"/>
      <c r="AD27" s="342"/>
      <c r="AE27" s="342"/>
      <c r="AF27" s="342"/>
      <c r="AG27" s="342"/>
      <c r="AH27" s="343"/>
      <c r="AI27" s="341"/>
      <c r="AJ27" s="342"/>
      <c r="AK27" s="342"/>
      <c r="AL27" s="342"/>
      <c r="AM27" s="342"/>
      <c r="AN27" s="342"/>
      <c r="AO27" s="343"/>
      <c r="AP27" s="341"/>
      <c r="AQ27" s="342"/>
      <c r="AR27" s="342"/>
      <c r="AS27" s="342"/>
      <c r="AT27" s="342"/>
      <c r="AU27" s="342"/>
      <c r="AV27" s="343"/>
      <c r="AW27" s="341"/>
      <c r="AX27" s="342"/>
      <c r="AY27" s="342"/>
      <c r="AZ27" s="951"/>
      <c r="BA27" s="952"/>
      <c r="BB27" s="965"/>
      <c r="BC27" s="952"/>
      <c r="BD27" s="966"/>
      <c r="BE27" s="967"/>
      <c r="BF27" s="967"/>
      <c r="BG27" s="967"/>
      <c r="BH27" s="968"/>
    </row>
    <row r="28" spans="2:60" ht="20.25" customHeight="1">
      <c r="B28" s="314">
        <f>B25+1</f>
        <v>3</v>
      </c>
      <c r="C28" s="924"/>
      <c r="D28" s="925"/>
      <c r="E28" s="926"/>
      <c r="F28" s="315">
        <f>C27</f>
        <v>0</v>
      </c>
      <c r="G28" s="316"/>
      <c r="H28" s="931"/>
      <c r="I28" s="936"/>
      <c r="J28" s="937"/>
      <c r="K28" s="937"/>
      <c r="L28" s="938"/>
      <c r="M28" s="945"/>
      <c r="N28" s="946"/>
      <c r="O28" s="947"/>
      <c r="P28" s="317" t="s">
        <v>671</v>
      </c>
      <c r="Q28" s="318"/>
      <c r="R28" s="318"/>
      <c r="S28" s="319"/>
      <c r="T28" s="320"/>
      <c r="U28" s="321" t="str">
        <f>IF(U27="","",VLOOKUP(U27,シフト記号表!$D$6:$X$47,21,FALSE))</f>
        <v/>
      </c>
      <c r="V28" s="322" t="str">
        <f>IF(V27="","",VLOOKUP(V27,シフト記号表!$D$6:$X$47,21,FALSE))</f>
        <v/>
      </c>
      <c r="W28" s="322" t="str">
        <f>IF(W27="","",VLOOKUP(W27,シフト記号表!$D$6:$X$47,21,FALSE))</f>
        <v/>
      </c>
      <c r="X28" s="322" t="str">
        <f>IF(X27="","",VLOOKUP(X27,シフト記号表!$D$6:$X$47,21,FALSE))</f>
        <v/>
      </c>
      <c r="Y28" s="322" t="str">
        <f>IF(Y27="","",VLOOKUP(Y27,シフト記号表!$D$6:$X$47,21,FALSE))</f>
        <v/>
      </c>
      <c r="Z28" s="322" t="str">
        <f>IF(Z27="","",VLOOKUP(Z27,シフト記号表!$D$6:$X$47,21,FALSE))</f>
        <v/>
      </c>
      <c r="AA28" s="323" t="str">
        <f>IF(AA27="","",VLOOKUP(AA27,シフト記号表!$D$6:$X$47,21,FALSE))</f>
        <v/>
      </c>
      <c r="AB28" s="321" t="str">
        <f>IF(AB27="","",VLOOKUP(AB27,シフト記号表!$D$6:$X$47,21,FALSE))</f>
        <v/>
      </c>
      <c r="AC28" s="322" t="str">
        <f>IF(AC27="","",VLOOKUP(AC27,シフト記号表!$D$6:$X$47,21,FALSE))</f>
        <v/>
      </c>
      <c r="AD28" s="322" t="str">
        <f>IF(AD27="","",VLOOKUP(AD27,シフト記号表!$D$6:$X$47,21,FALSE))</f>
        <v/>
      </c>
      <c r="AE28" s="322" t="str">
        <f>IF(AE27="","",VLOOKUP(AE27,シフト記号表!$D$6:$X$47,21,FALSE))</f>
        <v/>
      </c>
      <c r="AF28" s="322" t="str">
        <f>IF(AF27="","",VLOOKUP(AF27,シフト記号表!$D$6:$X$47,21,FALSE))</f>
        <v/>
      </c>
      <c r="AG28" s="322" t="str">
        <f>IF(AG27="","",VLOOKUP(AG27,シフト記号表!$D$6:$X$47,21,FALSE))</f>
        <v/>
      </c>
      <c r="AH28" s="323" t="str">
        <f>IF(AH27="","",VLOOKUP(AH27,シフト記号表!$D$6:$X$47,21,FALSE))</f>
        <v/>
      </c>
      <c r="AI28" s="321" t="str">
        <f>IF(AI27="","",VLOOKUP(AI27,シフト記号表!$D$6:$X$47,21,FALSE))</f>
        <v/>
      </c>
      <c r="AJ28" s="322" t="str">
        <f>IF(AJ27="","",VLOOKUP(AJ27,シフト記号表!$D$6:$X$47,21,FALSE))</f>
        <v/>
      </c>
      <c r="AK28" s="322" t="str">
        <f>IF(AK27="","",VLOOKUP(AK27,シフト記号表!$D$6:$X$47,21,FALSE))</f>
        <v/>
      </c>
      <c r="AL28" s="322" t="str">
        <f>IF(AL27="","",VLOOKUP(AL27,シフト記号表!$D$6:$X$47,21,FALSE))</f>
        <v/>
      </c>
      <c r="AM28" s="322" t="str">
        <f>IF(AM27="","",VLOOKUP(AM27,シフト記号表!$D$6:$X$47,21,FALSE))</f>
        <v/>
      </c>
      <c r="AN28" s="322" t="str">
        <f>IF(AN27="","",VLOOKUP(AN27,シフト記号表!$D$6:$X$47,21,FALSE))</f>
        <v/>
      </c>
      <c r="AO28" s="323" t="str">
        <f>IF(AO27="","",VLOOKUP(AO27,シフト記号表!$D$6:$X$47,21,FALSE))</f>
        <v/>
      </c>
      <c r="AP28" s="321" t="str">
        <f>IF(AP27="","",VLOOKUP(AP27,シフト記号表!$D$6:$X$47,21,FALSE))</f>
        <v/>
      </c>
      <c r="AQ28" s="322" t="str">
        <f>IF(AQ27="","",VLOOKUP(AQ27,シフト記号表!$D$6:$X$47,21,FALSE))</f>
        <v/>
      </c>
      <c r="AR28" s="322" t="str">
        <f>IF(AR27="","",VLOOKUP(AR27,シフト記号表!$D$6:$X$47,21,FALSE))</f>
        <v/>
      </c>
      <c r="AS28" s="322" t="str">
        <f>IF(AS27="","",VLOOKUP(AS27,シフト記号表!$D$6:$X$47,21,FALSE))</f>
        <v/>
      </c>
      <c r="AT28" s="322" t="str">
        <f>IF(AT27="","",VLOOKUP(AT27,シフト記号表!$D$6:$X$47,21,FALSE))</f>
        <v/>
      </c>
      <c r="AU28" s="322" t="str">
        <f>IF(AU27="","",VLOOKUP(AU27,シフト記号表!$D$6:$X$47,21,FALSE))</f>
        <v/>
      </c>
      <c r="AV28" s="323" t="str">
        <f>IF(AV27="","",VLOOKUP(AV27,シフト記号表!$D$6:$X$47,21,FALSE))</f>
        <v/>
      </c>
      <c r="AW28" s="321" t="str">
        <f>IF(AW27="","",VLOOKUP(AW27,シフト記号表!$D$6:$X$47,21,FALSE))</f>
        <v/>
      </c>
      <c r="AX28" s="322" t="str">
        <f>IF(AX27="","",VLOOKUP(AX27,シフト記号表!$D$6:$X$47,21,FALSE))</f>
        <v/>
      </c>
      <c r="AY28" s="322" t="str">
        <f>IF(AY27="","",VLOOKUP(AY27,シフト記号表!$D$6:$X$47,21,FALSE))</f>
        <v/>
      </c>
      <c r="AZ28" s="975">
        <f>IF($BC$3="４週",SUM(U28:AV28),IF($BC$3="暦月",SUM(U28:AY28),""))</f>
        <v>0</v>
      </c>
      <c r="BA28" s="976"/>
      <c r="BB28" s="977">
        <f>IF($BC$3="４週",AZ28/4,IF($BC$3="暦月",(AZ28/($BC$8/7)),""))</f>
        <v>0</v>
      </c>
      <c r="BC28" s="976"/>
      <c r="BD28" s="969"/>
      <c r="BE28" s="970"/>
      <c r="BF28" s="970"/>
      <c r="BG28" s="970"/>
      <c r="BH28" s="971"/>
    </row>
    <row r="29" spans="2:60" ht="20.25" customHeight="1">
      <c r="B29" s="324"/>
      <c r="C29" s="927"/>
      <c r="D29" s="928"/>
      <c r="E29" s="929"/>
      <c r="F29" s="325"/>
      <c r="G29" s="326">
        <f>C27</f>
        <v>0</v>
      </c>
      <c r="H29" s="932"/>
      <c r="I29" s="939"/>
      <c r="J29" s="940"/>
      <c r="K29" s="940"/>
      <c r="L29" s="941"/>
      <c r="M29" s="948"/>
      <c r="N29" s="949"/>
      <c r="O29" s="950"/>
      <c r="P29" s="327" t="s">
        <v>672</v>
      </c>
      <c r="Q29" s="344"/>
      <c r="R29" s="344"/>
      <c r="S29" s="345"/>
      <c r="T29" s="346"/>
      <c r="U29" s="331" t="str">
        <f>IF(U27="","",VLOOKUP(U27,シフト記号表!$D$6:$Z$47,23,FALSE))</f>
        <v/>
      </c>
      <c r="V29" s="332" t="str">
        <f>IF(V27="","",VLOOKUP(V27,シフト記号表!$D$6:$Z$47,23,FALSE))</f>
        <v/>
      </c>
      <c r="W29" s="332" t="str">
        <f>IF(W27="","",VLOOKUP(W27,シフト記号表!$D$6:$Z$47,23,FALSE))</f>
        <v/>
      </c>
      <c r="X29" s="332" t="str">
        <f>IF(X27="","",VLOOKUP(X27,シフト記号表!$D$6:$Z$47,23,FALSE))</f>
        <v/>
      </c>
      <c r="Y29" s="332" t="str">
        <f>IF(Y27="","",VLOOKUP(Y27,シフト記号表!$D$6:$Z$47,23,FALSE))</f>
        <v/>
      </c>
      <c r="Z29" s="332" t="str">
        <f>IF(Z27="","",VLOOKUP(Z27,シフト記号表!$D$6:$Z$47,23,FALSE))</f>
        <v/>
      </c>
      <c r="AA29" s="333" t="str">
        <f>IF(AA27="","",VLOOKUP(AA27,シフト記号表!$D$6:$Z$47,23,FALSE))</f>
        <v/>
      </c>
      <c r="AB29" s="331" t="str">
        <f>IF(AB27="","",VLOOKUP(AB27,シフト記号表!$D$6:$Z$47,23,FALSE))</f>
        <v/>
      </c>
      <c r="AC29" s="332" t="str">
        <f>IF(AC27="","",VLOOKUP(AC27,シフト記号表!$D$6:$Z$47,23,FALSE))</f>
        <v/>
      </c>
      <c r="AD29" s="332" t="str">
        <f>IF(AD27="","",VLOOKUP(AD27,シフト記号表!$D$6:$Z$47,23,FALSE))</f>
        <v/>
      </c>
      <c r="AE29" s="332" t="str">
        <f>IF(AE27="","",VLOOKUP(AE27,シフト記号表!$D$6:$Z$47,23,FALSE))</f>
        <v/>
      </c>
      <c r="AF29" s="332" t="str">
        <f>IF(AF27="","",VLOOKUP(AF27,シフト記号表!$D$6:$Z$47,23,FALSE))</f>
        <v/>
      </c>
      <c r="AG29" s="332" t="str">
        <f>IF(AG27="","",VLOOKUP(AG27,シフト記号表!$D$6:$Z$47,23,FALSE))</f>
        <v/>
      </c>
      <c r="AH29" s="333" t="str">
        <f>IF(AH27="","",VLOOKUP(AH27,シフト記号表!$D$6:$Z$47,23,FALSE))</f>
        <v/>
      </c>
      <c r="AI29" s="331" t="str">
        <f>IF(AI27="","",VLOOKUP(AI27,シフト記号表!$D$6:$Z$47,23,FALSE))</f>
        <v/>
      </c>
      <c r="AJ29" s="332" t="str">
        <f>IF(AJ27="","",VLOOKUP(AJ27,シフト記号表!$D$6:$Z$47,23,FALSE))</f>
        <v/>
      </c>
      <c r="AK29" s="332" t="str">
        <f>IF(AK27="","",VLOOKUP(AK27,シフト記号表!$D$6:$Z$47,23,FALSE))</f>
        <v/>
      </c>
      <c r="AL29" s="332" t="str">
        <f>IF(AL27="","",VLOOKUP(AL27,シフト記号表!$D$6:$Z$47,23,FALSE))</f>
        <v/>
      </c>
      <c r="AM29" s="332" t="str">
        <f>IF(AM27="","",VLOOKUP(AM27,シフト記号表!$D$6:$Z$47,23,FALSE))</f>
        <v/>
      </c>
      <c r="AN29" s="332" t="str">
        <f>IF(AN27="","",VLOOKUP(AN27,シフト記号表!$D$6:$Z$47,23,FALSE))</f>
        <v/>
      </c>
      <c r="AO29" s="333" t="str">
        <f>IF(AO27="","",VLOOKUP(AO27,シフト記号表!$D$6:$Z$47,23,FALSE))</f>
        <v/>
      </c>
      <c r="AP29" s="331" t="str">
        <f>IF(AP27="","",VLOOKUP(AP27,シフト記号表!$D$6:$Z$47,23,FALSE))</f>
        <v/>
      </c>
      <c r="AQ29" s="332" t="str">
        <f>IF(AQ27="","",VLOOKUP(AQ27,シフト記号表!$D$6:$Z$47,23,FALSE))</f>
        <v/>
      </c>
      <c r="AR29" s="332" t="str">
        <f>IF(AR27="","",VLOOKUP(AR27,シフト記号表!$D$6:$Z$47,23,FALSE))</f>
        <v/>
      </c>
      <c r="AS29" s="332" t="str">
        <f>IF(AS27="","",VLOOKUP(AS27,シフト記号表!$D$6:$Z$47,23,FALSE))</f>
        <v/>
      </c>
      <c r="AT29" s="332" t="str">
        <f>IF(AT27="","",VLOOKUP(AT27,シフト記号表!$D$6:$Z$47,23,FALSE))</f>
        <v/>
      </c>
      <c r="AU29" s="332" t="str">
        <f>IF(AU27="","",VLOOKUP(AU27,シフト記号表!$D$6:$Z$47,23,FALSE))</f>
        <v/>
      </c>
      <c r="AV29" s="333" t="str">
        <f>IF(AV27="","",VLOOKUP(AV27,シフト記号表!$D$6:$Z$47,23,FALSE))</f>
        <v/>
      </c>
      <c r="AW29" s="331" t="str">
        <f>IF(AW27="","",VLOOKUP(AW27,シフト記号表!$D$6:$Z$47,23,FALSE))</f>
        <v/>
      </c>
      <c r="AX29" s="332" t="str">
        <f>IF(AX27="","",VLOOKUP(AX27,シフト記号表!$D$6:$Z$47,23,FALSE))</f>
        <v/>
      </c>
      <c r="AY29" s="332" t="str">
        <f>IF(AY27="","",VLOOKUP(AY27,シフト記号表!$D$6:$Z$47,23,FALSE))</f>
        <v/>
      </c>
      <c r="AZ29" s="978">
        <f>IF($BC$3="４週",SUM(U29:AV29),IF($BC$3="暦月",SUM(U29:AY29),""))</f>
        <v>0</v>
      </c>
      <c r="BA29" s="979"/>
      <c r="BB29" s="980">
        <f>IF($BC$3="４週",AZ29/4,IF($BC$3="暦月",(AZ29/($BC$8/7)),""))</f>
        <v>0</v>
      </c>
      <c r="BC29" s="979"/>
      <c r="BD29" s="972"/>
      <c r="BE29" s="973"/>
      <c r="BF29" s="973"/>
      <c r="BG29" s="973"/>
      <c r="BH29" s="974"/>
    </row>
    <row r="30" spans="2:60" ht="20.25" customHeight="1">
      <c r="B30" s="334"/>
      <c r="C30" s="921"/>
      <c r="D30" s="922"/>
      <c r="E30" s="923"/>
      <c r="F30" s="315"/>
      <c r="G30" s="316"/>
      <c r="H30" s="985"/>
      <c r="I30" s="933"/>
      <c r="J30" s="934"/>
      <c r="K30" s="934"/>
      <c r="L30" s="935"/>
      <c r="M30" s="942"/>
      <c r="N30" s="943"/>
      <c r="O30" s="944"/>
      <c r="P30" s="337" t="s">
        <v>666</v>
      </c>
      <c r="Q30" s="338"/>
      <c r="R30" s="338"/>
      <c r="S30" s="339"/>
      <c r="T30" s="340"/>
      <c r="U30" s="341"/>
      <c r="V30" s="342"/>
      <c r="W30" s="342"/>
      <c r="X30" s="342"/>
      <c r="Y30" s="342"/>
      <c r="Z30" s="342"/>
      <c r="AA30" s="343"/>
      <c r="AB30" s="341"/>
      <c r="AC30" s="342"/>
      <c r="AD30" s="342"/>
      <c r="AE30" s="342"/>
      <c r="AF30" s="342"/>
      <c r="AG30" s="342"/>
      <c r="AH30" s="343"/>
      <c r="AI30" s="341"/>
      <c r="AJ30" s="342"/>
      <c r="AK30" s="342"/>
      <c r="AL30" s="342"/>
      <c r="AM30" s="342"/>
      <c r="AN30" s="342"/>
      <c r="AO30" s="343"/>
      <c r="AP30" s="341"/>
      <c r="AQ30" s="342"/>
      <c r="AR30" s="342"/>
      <c r="AS30" s="342"/>
      <c r="AT30" s="342"/>
      <c r="AU30" s="342"/>
      <c r="AV30" s="343"/>
      <c r="AW30" s="341"/>
      <c r="AX30" s="342"/>
      <c r="AY30" s="342"/>
      <c r="AZ30" s="951"/>
      <c r="BA30" s="952"/>
      <c r="BB30" s="965"/>
      <c r="BC30" s="952"/>
      <c r="BD30" s="966"/>
      <c r="BE30" s="967"/>
      <c r="BF30" s="967"/>
      <c r="BG30" s="967"/>
      <c r="BH30" s="968"/>
    </row>
    <row r="31" spans="2:60" ht="20.25" customHeight="1">
      <c r="B31" s="314">
        <f>B28+1</f>
        <v>4</v>
      </c>
      <c r="C31" s="924"/>
      <c r="D31" s="925"/>
      <c r="E31" s="926"/>
      <c r="F31" s="315">
        <f>C30</f>
        <v>0</v>
      </c>
      <c r="G31" s="316"/>
      <c r="H31" s="931"/>
      <c r="I31" s="936"/>
      <c r="J31" s="937"/>
      <c r="K31" s="937"/>
      <c r="L31" s="938"/>
      <c r="M31" s="945"/>
      <c r="N31" s="946"/>
      <c r="O31" s="947"/>
      <c r="P31" s="317" t="s">
        <v>671</v>
      </c>
      <c r="Q31" s="318"/>
      <c r="R31" s="318"/>
      <c r="S31" s="319"/>
      <c r="T31" s="320"/>
      <c r="U31" s="321" t="str">
        <f>IF(U30="","",VLOOKUP(U30,シフト記号表!$D$6:$X$47,21,FALSE))</f>
        <v/>
      </c>
      <c r="V31" s="322" t="str">
        <f>IF(V30="","",VLOOKUP(V30,シフト記号表!$D$6:$X$47,21,FALSE))</f>
        <v/>
      </c>
      <c r="W31" s="322" t="str">
        <f>IF(W30="","",VLOOKUP(W30,シフト記号表!$D$6:$X$47,21,FALSE))</f>
        <v/>
      </c>
      <c r="X31" s="322" t="str">
        <f>IF(X30="","",VLOOKUP(X30,シフト記号表!$D$6:$X$47,21,FALSE))</f>
        <v/>
      </c>
      <c r="Y31" s="322" t="str">
        <f>IF(Y30="","",VLOOKUP(Y30,シフト記号表!$D$6:$X$47,21,FALSE))</f>
        <v/>
      </c>
      <c r="Z31" s="322" t="str">
        <f>IF(Z30="","",VLOOKUP(Z30,シフト記号表!$D$6:$X$47,21,FALSE))</f>
        <v/>
      </c>
      <c r="AA31" s="323" t="str">
        <f>IF(AA30="","",VLOOKUP(AA30,シフト記号表!$D$6:$X$47,21,FALSE))</f>
        <v/>
      </c>
      <c r="AB31" s="321" t="str">
        <f>IF(AB30="","",VLOOKUP(AB30,シフト記号表!$D$6:$X$47,21,FALSE))</f>
        <v/>
      </c>
      <c r="AC31" s="322" t="str">
        <f>IF(AC30="","",VLOOKUP(AC30,シフト記号表!$D$6:$X$47,21,FALSE))</f>
        <v/>
      </c>
      <c r="AD31" s="322" t="str">
        <f>IF(AD30="","",VLOOKUP(AD30,シフト記号表!$D$6:$X$47,21,FALSE))</f>
        <v/>
      </c>
      <c r="AE31" s="322" t="str">
        <f>IF(AE30="","",VLOOKUP(AE30,シフト記号表!$D$6:$X$47,21,FALSE))</f>
        <v/>
      </c>
      <c r="AF31" s="322" t="str">
        <f>IF(AF30="","",VLOOKUP(AF30,シフト記号表!$D$6:$X$47,21,FALSE))</f>
        <v/>
      </c>
      <c r="AG31" s="322" t="str">
        <f>IF(AG30="","",VLOOKUP(AG30,シフト記号表!$D$6:$X$47,21,FALSE))</f>
        <v/>
      </c>
      <c r="AH31" s="323" t="str">
        <f>IF(AH30="","",VLOOKUP(AH30,シフト記号表!$D$6:$X$47,21,FALSE))</f>
        <v/>
      </c>
      <c r="AI31" s="321" t="str">
        <f>IF(AI30="","",VLOOKUP(AI30,シフト記号表!$D$6:$X$47,21,FALSE))</f>
        <v/>
      </c>
      <c r="AJ31" s="322" t="str">
        <f>IF(AJ30="","",VLOOKUP(AJ30,シフト記号表!$D$6:$X$47,21,FALSE))</f>
        <v/>
      </c>
      <c r="AK31" s="322" t="str">
        <f>IF(AK30="","",VLOOKUP(AK30,シフト記号表!$D$6:$X$47,21,FALSE))</f>
        <v/>
      </c>
      <c r="AL31" s="322" t="str">
        <f>IF(AL30="","",VLOOKUP(AL30,シフト記号表!$D$6:$X$47,21,FALSE))</f>
        <v/>
      </c>
      <c r="AM31" s="322" t="str">
        <f>IF(AM30="","",VLOOKUP(AM30,シフト記号表!$D$6:$X$47,21,FALSE))</f>
        <v/>
      </c>
      <c r="AN31" s="322" t="str">
        <f>IF(AN30="","",VLOOKUP(AN30,シフト記号表!$D$6:$X$47,21,FALSE))</f>
        <v/>
      </c>
      <c r="AO31" s="323" t="str">
        <f>IF(AO30="","",VLOOKUP(AO30,シフト記号表!$D$6:$X$47,21,FALSE))</f>
        <v/>
      </c>
      <c r="AP31" s="321" t="str">
        <f>IF(AP30="","",VLOOKUP(AP30,シフト記号表!$D$6:$X$47,21,FALSE))</f>
        <v/>
      </c>
      <c r="AQ31" s="322" t="str">
        <f>IF(AQ30="","",VLOOKUP(AQ30,シフト記号表!$D$6:$X$47,21,FALSE))</f>
        <v/>
      </c>
      <c r="AR31" s="322" t="str">
        <f>IF(AR30="","",VLOOKUP(AR30,シフト記号表!$D$6:$X$47,21,FALSE))</f>
        <v/>
      </c>
      <c r="AS31" s="322" t="str">
        <f>IF(AS30="","",VLOOKUP(AS30,シフト記号表!$D$6:$X$47,21,FALSE))</f>
        <v/>
      </c>
      <c r="AT31" s="322" t="str">
        <f>IF(AT30="","",VLOOKUP(AT30,シフト記号表!$D$6:$X$47,21,FALSE))</f>
        <v/>
      </c>
      <c r="AU31" s="322" t="str">
        <f>IF(AU30="","",VLOOKUP(AU30,シフト記号表!$D$6:$X$47,21,FALSE))</f>
        <v/>
      </c>
      <c r="AV31" s="323" t="str">
        <f>IF(AV30="","",VLOOKUP(AV30,シフト記号表!$D$6:$X$47,21,FALSE))</f>
        <v/>
      </c>
      <c r="AW31" s="321" t="str">
        <f>IF(AW30="","",VLOOKUP(AW30,シフト記号表!$D$6:$X$47,21,FALSE))</f>
        <v/>
      </c>
      <c r="AX31" s="322" t="str">
        <f>IF(AX30="","",VLOOKUP(AX30,シフト記号表!$D$6:$X$47,21,FALSE))</f>
        <v/>
      </c>
      <c r="AY31" s="322" t="str">
        <f>IF(AY30="","",VLOOKUP(AY30,シフト記号表!$D$6:$X$47,21,FALSE))</f>
        <v/>
      </c>
      <c r="AZ31" s="975">
        <f>IF($BC$3="４週",SUM(U31:AV31),IF($BC$3="暦月",SUM(U31:AY31),""))</f>
        <v>0</v>
      </c>
      <c r="BA31" s="976"/>
      <c r="BB31" s="977">
        <f>IF($BC$3="４週",AZ31/4,IF($BC$3="暦月",(AZ31/($BC$8/7)),""))</f>
        <v>0</v>
      </c>
      <c r="BC31" s="976"/>
      <c r="BD31" s="969"/>
      <c r="BE31" s="970"/>
      <c r="BF31" s="970"/>
      <c r="BG31" s="970"/>
      <c r="BH31" s="971"/>
    </row>
    <row r="32" spans="2:60" ht="20.25" customHeight="1">
      <c r="B32" s="324"/>
      <c r="C32" s="927"/>
      <c r="D32" s="928"/>
      <c r="E32" s="929"/>
      <c r="F32" s="325"/>
      <c r="G32" s="326">
        <f>C30</f>
        <v>0</v>
      </c>
      <c r="H32" s="932"/>
      <c r="I32" s="939"/>
      <c r="J32" s="940"/>
      <c r="K32" s="940"/>
      <c r="L32" s="941"/>
      <c r="M32" s="948"/>
      <c r="N32" s="949"/>
      <c r="O32" s="950"/>
      <c r="P32" s="327" t="s">
        <v>672</v>
      </c>
      <c r="Q32" s="347"/>
      <c r="R32" s="347"/>
      <c r="S32" s="329"/>
      <c r="T32" s="330"/>
      <c r="U32" s="331" t="str">
        <f>IF(U30="","",VLOOKUP(U30,シフト記号表!$D$6:$Z$47,23,FALSE))</f>
        <v/>
      </c>
      <c r="V32" s="332" t="str">
        <f>IF(V30="","",VLOOKUP(V30,シフト記号表!$D$6:$Z$47,23,FALSE))</f>
        <v/>
      </c>
      <c r="W32" s="332" t="str">
        <f>IF(W30="","",VLOOKUP(W30,シフト記号表!$D$6:$Z$47,23,FALSE))</f>
        <v/>
      </c>
      <c r="X32" s="332" t="str">
        <f>IF(X30="","",VLOOKUP(X30,シフト記号表!$D$6:$Z$47,23,FALSE))</f>
        <v/>
      </c>
      <c r="Y32" s="332" t="str">
        <f>IF(Y30="","",VLOOKUP(Y30,シフト記号表!$D$6:$Z$47,23,FALSE))</f>
        <v/>
      </c>
      <c r="Z32" s="332" t="str">
        <f>IF(Z30="","",VLOOKUP(Z30,シフト記号表!$D$6:$Z$47,23,FALSE))</f>
        <v/>
      </c>
      <c r="AA32" s="333" t="str">
        <f>IF(AA30="","",VLOOKUP(AA30,シフト記号表!$D$6:$Z$47,23,FALSE))</f>
        <v/>
      </c>
      <c r="AB32" s="331" t="str">
        <f>IF(AB30="","",VLOOKUP(AB30,シフト記号表!$D$6:$Z$47,23,FALSE))</f>
        <v/>
      </c>
      <c r="AC32" s="332" t="str">
        <f>IF(AC30="","",VLOOKUP(AC30,シフト記号表!$D$6:$Z$47,23,FALSE))</f>
        <v/>
      </c>
      <c r="AD32" s="332" t="str">
        <f>IF(AD30="","",VLOOKUP(AD30,シフト記号表!$D$6:$Z$47,23,FALSE))</f>
        <v/>
      </c>
      <c r="AE32" s="332" t="str">
        <f>IF(AE30="","",VLOOKUP(AE30,シフト記号表!$D$6:$Z$47,23,FALSE))</f>
        <v/>
      </c>
      <c r="AF32" s="332" t="str">
        <f>IF(AF30="","",VLOOKUP(AF30,シフト記号表!$D$6:$Z$47,23,FALSE))</f>
        <v/>
      </c>
      <c r="AG32" s="332" t="str">
        <f>IF(AG30="","",VLOOKUP(AG30,シフト記号表!$D$6:$Z$47,23,FALSE))</f>
        <v/>
      </c>
      <c r="AH32" s="333" t="str">
        <f>IF(AH30="","",VLOOKUP(AH30,シフト記号表!$D$6:$Z$47,23,FALSE))</f>
        <v/>
      </c>
      <c r="AI32" s="331" t="str">
        <f>IF(AI30="","",VLOOKUP(AI30,シフト記号表!$D$6:$Z$47,23,FALSE))</f>
        <v/>
      </c>
      <c r="AJ32" s="332" t="str">
        <f>IF(AJ30="","",VLOOKUP(AJ30,シフト記号表!$D$6:$Z$47,23,FALSE))</f>
        <v/>
      </c>
      <c r="AK32" s="332" t="str">
        <f>IF(AK30="","",VLOOKUP(AK30,シフト記号表!$D$6:$Z$47,23,FALSE))</f>
        <v/>
      </c>
      <c r="AL32" s="332" t="str">
        <f>IF(AL30="","",VLOOKUP(AL30,シフト記号表!$D$6:$Z$47,23,FALSE))</f>
        <v/>
      </c>
      <c r="AM32" s="332" t="str">
        <f>IF(AM30="","",VLOOKUP(AM30,シフト記号表!$D$6:$Z$47,23,FALSE))</f>
        <v/>
      </c>
      <c r="AN32" s="332" t="str">
        <f>IF(AN30="","",VLOOKUP(AN30,シフト記号表!$D$6:$Z$47,23,FALSE))</f>
        <v/>
      </c>
      <c r="AO32" s="333" t="str">
        <f>IF(AO30="","",VLOOKUP(AO30,シフト記号表!$D$6:$Z$47,23,FALSE))</f>
        <v/>
      </c>
      <c r="AP32" s="331" t="str">
        <f>IF(AP30="","",VLOOKUP(AP30,シフト記号表!$D$6:$Z$47,23,FALSE))</f>
        <v/>
      </c>
      <c r="AQ32" s="332" t="str">
        <f>IF(AQ30="","",VLOOKUP(AQ30,シフト記号表!$D$6:$Z$47,23,FALSE))</f>
        <v/>
      </c>
      <c r="AR32" s="332" t="str">
        <f>IF(AR30="","",VLOOKUP(AR30,シフト記号表!$D$6:$Z$47,23,FALSE))</f>
        <v/>
      </c>
      <c r="AS32" s="332" t="str">
        <f>IF(AS30="","",VLOOKUP(AS30,シフト記号表!$D$6:$Z$47,23,FALSE))</f>
        <v/>
      </c>
      <c r="AT32" s="332" t="str">
        <f>IF(AT30="","",VLOOKUP(AT30,シフト記号表!$D$6:$Z$47,23,FALSE))</f>
        <v/>
      </c>
      <c r="AU32" s="332" t="str">
        <f>IF(AU30="","",VLOOKUP(AU30,シフト記号表!$D$6:$Z$47,23,FALSE))</f>
        <v/>
      </c>
      <c r="AV32" s="333" t="str">
        <f>IF(AV30="","",VLOOKUP(AV30,シフト記号表!$D$6:$Z$47,23,FALSE))</f>
        <v/>
      </c>
      <c r="AW32" s="331" t="str">
        <f>IF(AW30="","",VLOOKUP(AW30,シフト記号表!$D$6:$Z$47,23,FALSE))</f>
        <v/>
      </c>
      <c r="AX32" s="332" t="str">
        <f>IF(AX30="","",VLOOKUP(AX30,シフト記号表!$D$6:$Z$47,23,FALSE))</f>
        <v/>
      </c>
      <c r="AY32" s="332" t="str">
        <f>IF(AY30="","",VLOOKUP(AY30,シフト記号表!$D$6:$Z$47,23,FALSE))</f>
        <v/>
      </c>
      <c r="AZ32" s="978">
        <f>IF($BC$3="４週",SUM(U32:AV32),IF($BC$3="暦月",SUM(U32:AY32),""))</f>
        <v>0</v>
      </c>
      <c r="BA32" s="979"/>
      <c r="BB32" s="980">
        <f>IF($BC$3="４週",AZ32/4,IF($BC$3="暦月",(AZ32/($BC$8/7)),""))</f>
        <v>0</v>
      </c>
      <c r="BC32" s="979"/>
      <c r="BD32" s="972"/>
      <c r="BE32" s="973"/>
      <c r="BF32" s="973"/>
      <c r="BG32" s="973"/>
      <c r="BH32" s="974"/>
    </row>
    <row r="33" spans="2:60" ht="20.25" customHeight="1">
      <c r="B33" s="334"/>
      <c r="C33" s="921"/>
      <c r="D33" s="922"/>
      <c r="E33" s="923"/>
      <c r="F33" s="315"/>
      <c r="G33" s="316"/>
      <c r="H33" s="985"/>
      <c r="I33" s="933"/>
      <c r="J33" s="934"/>
      <c r="K33" s="934"/>
      <c r="L33" s="935"/>
      <c r="M33" s="942"/>
      <c r="N33" s="943"/>
      <c r="O33" s="944"/>
      <c r="P33" s="337" t="s">
        <v>666</v>
      </c>
      <c r="Q33" s="338"/>
      <c r="R33" s="338"/>
      <c r="S33" s="339"/>
      <c r="T33" s="340"/>
      <c r="U33" s="341"/>
      <c r="V33" s="342"/>
      <c r="W33" s="342"/>
      <c r="X33" s="342"/>
      <c r="Y33" s="342"/>
      <c r="Z33" s="342"/>
      <c r="AA33" s="343"/>
      <c r="AB33" s="341"/>
      <c r="AC33" s="342"/>
      <c r="AD33" s="342"/>
      <c r="AE33" s="342"/>
      <c r="AF33" s="342"/>
      <c r="AG33" s="342"/>
      <c r="AH33" s="343"/>
      <c r="AI33" s="341"/>
      <c r="AJ33" s="342"/>
      <c r="AK33" s="342"/>
      <c r="AL33" s="342"/>
      <c r="AM33" s="342"/>
      <c r="AN33" s="342"/>
      <c r="AO33" s="343"/>
      <c r="AP33" s="341"/>
      <c r="AQ33" s="342"/>
      <c r="AR33" s="342"/>
      <c r="AS33" s="342"/>
      <c r="AT33" s="342"/>
      <c r="AU33" s="342"/>
      <c r="AV33" s="343"/>
      <c r="AW33" s="341"/>
      <c r="AX33" s="342"/>
      <c r="AY33" s="342"/>
      <c r="AZ33" s="951"/>
      <c r="BA33" s="952"/>
      <c r="BB33" s="965"/>
      <c r="BC33" s="952"/>
      <c r="BD33" s="966"/>
      <c r="BE33" s="967"/>
      <c r="BF33" s="967"/>
      <c r="BG33" s="967"/>
      <c r="BH33" s="968"/>
    </row>
    <row r="34" spans="2:60" ht="20.25" customHeight="1">
      <c r="B34" s="314">
        <f>B31+1</f>
        <v>5</v>
      </c>
      <c r="C34" s="924"/>
      <c r="D34" s="925"/>
      <c r="E34" s="926"/>
      <c r="F34" s="315">
        <f>C33</f>
        <v>0</v>
      </c>
      <c r="G34" s="316"/>
      <c r="H34" s="931"/>
      <c r="I34" s="936"/>
      <c r="J34" s="937"/>
      <c r="K34" s="937"/>
      <c r="L34" s="938"/>
      <c r="M34" s="945"/>
      <c r="N34" s="946"/>
      <c r="O34" s="947"/>
      <c r="P34" s="317" t="s">
        <v>671</v>
      </c>
      <c r="Q34" s="318"/>
      <c r="R34" s="318"/>
      <c r="S34" s="319"/>
      <c r="T34" s="320"/>
      <c r="U34" s="321" t="str">
        <f>IF(U33="","",VLOOKUP(U33,シフト記号表!$D$6:$X$47,21,FALSE))</f>
        <v/>
      </c>
      <c r="V34" s="322" t="str">
        <f>IF(V33="","",VLOOKUP(V33,シフト記号表!$D$6:$X$47,21,FALSE))</f>
        <v/>
      </c>
      <c r="W34" s="322" t="str">
        <f>IF(W33="","",VLOOKUP(W33,シフト記号表!$D$6:$X$47,21,FALSE))</f>
        <v/>
      </c>
      <c r="X34" s="322" t="str">
        <f>IF(X33="","",VLOOKUP(X33,シフト記号表!$D$6:$X$47,21,FALSE))</f>
        <v/>
      </c>
      <c r="Y34" s="322" t="str">
        <f>IF(Y33="","",VLOOKUP(Y33,シフト記号表!$D$6:$X$47,21,FALSE))</f>
        <v/>
      </c>
      <c r="Z34" s="322" t="str">
        <f>IF(Z33="","",VLOOKUP(Z33,シフト記号表!$D$6:$X$47,21,FALSE))</f>
        <v/>
      </c>
      <c r="AA34" s="323" t="str">
        <f>IF(AA33="","",VLOOKUP(AA33,シフト記号表!$D$6:$X$47,21,FALSE))</f>
        <v/>
      </c>
      <c r="AB34" s="321" t="str">
        <f>IF(AB33="","",VLOOKUP(AB33,シフト記号表!$D$6:$X$47,21,FALSE))</f>
        <v/>
      </c>
      <c r="AC34" s="322" t="str">
        <f>IF(AC33="","",VLOOKUP(AC33,シフト記号表!$D$6:$X$47,21,FALSE))</f>
        <v/>
      </c>
      <c r="AD34" s="322" t="str">
        <f>IF(AD33="","",VLOOKUP(AD33,シフト記号表!$D$6:$X$47,21,FALSE))</f>
        <v/>
      </c>
      <c r="AE34" s="322" t="str">
        <f>IF(AE33="","",VLOOKUP(AE33,シフト記号表!$D$6:$X$47,21,FALSE))</f>
        <v/>
      </c>
      <c r="AF34" s="322" t="str">
        <f>IF(AF33="","",VLOOKUP(AF33,シフト記号表!$D$6:$X$47,21,FALSE))</f>
        <v/>
      </c>
      <c r="AG34" s="322" t="str">
        <f>IF(AG33="","",VLOOKUP(AG33,シフト記号表!$D$6:$X$47,21,FALSE))</f>
        <v/>
      </c>
      <c r="AH34" s="323" t="str">
        <f>IF(AH33="","",VLOOKUP(AH33,シフト記号表!$D$6:$X$47,21,FALSE))</f>
        <v/>
      </c>
      <c r="AI34" s="321" t="str">
        <f>IF(AI33="","",VLOOKUP(AI33,シフト記号表!$D$6:$X$47,21,FALSE))</f>
        <v/>
      </c>
      <c r="AJ34" s="322" t="str">
        <f>IF(AJ33="","",VLOOKUP(AJ33,シフト記号表!$D$6:$X$47,21,FALSE))</f>
        <v/>
      </c>
      <c r="AK34" s="322" t="str">
        <f>IF(AK33="","",VLOOKUP(AK33,シフト記号表!$D$6:$X$47,21,FALSE))</f>
        <v/>
      </c>
      <c r="AL34" s="322" t="str">
        <f>IF(AL33="","",VLOOKUP(AL33,シフト記号表!$D$6:$X$47,21,FALSE))</f>
        <v/>
      </c>
      <c r="AM34" s="322" t="str">
        <f>IF(AM33="","",VLOOKUP(AM33,シフト記号表!$D$6:$X$47,21,FALSE))</f>
        <v/>
      </c>
      <c r="AN34" s="322" t="str">
        <f>IF(AN33="","",VLOOKUP(AN33,シフト記号表!$D$6:$X$47,21,FALSE))</f>
        <v/>
      </c>
      <c r="AO34" s="323" t="str">
        <f>IF(AO33="","",VLOOKUP(AO33,シフト記号表!$D$6:$X$47,21,FALSE))</f>
        <v/>
      </c>
      <c r="AP34" s="321" t="str">
        <f>IF(AP33="","",VLOOKUP(AP33,シフト記号表!$D$6:$X$47,21,FALSE))</f>
        <v/>
      </c>
      <c r="AQ34" s="322" t="str">
        <f>IF(AQ33="","",VLOOKUP(AQ33,シフト記号表!$D$6:$X$47,21,FALSE))</f>
        <v/>
      </c>
      <c r="AR34" s="322" t="str">
        <f>IF(AR33="","",VLOOKUP(AR33,シフト記号表!$D$6:$X$47,21,FALSE))</f>
        <v/>
      </c>
      <c r="AS34" s="322" t="str">
        <f>IF(AS33="","",VLOOKUP(AS33,シフト記号表!$D$6:$X$47,21,FALSE))</f>
        <v/>
      </c>
      <c r="AT34" s="322" t="str">
        <f>IF(AT33="","",VLOOKUP(AT33,シフト記号表!$D$6:$X$47,21,FALSE))</f>
        <v/>
      </c>
      <c r="AU34" s="322" t="str">
        <f>IF(AU33="","",VLOOKUP(AU33,シフト記号表!$D$6:$X$47,21,FALSE))</f>
        <v/>
      </c>
      <c r="AV34" s="323" t="str">
        <f>IF(AV33="","",VLOOKUP(AV33,シフト記号表!$D$6:$X$47,21,FALSE))</f>
        <v/>
      </c>
      <c r="AW34" s="321" t="str">
        <f>IF(AW33="","",VLOOKUP(AW33,シフト記号表!$D$6:$X$47,21,FALSE))</f>
        <v/>
      </c>
      <c r="AX34" s="322" t="str">
        <f>IF(AX33="","",VLOOKUP(AX33,シフト記号表!$D$6:$X$47,21,FALSE))</f>
        <v/>
      </c>
      <c r="AY34" s="322" t="str">
        <f>IF(AY33="","",VLOOKUP(AY33,シフト記号表!$D$6:$X$47,21,FALSE))</f>
        <v/>
      </c>
      <c r="AZ34" s="975">
        <f>IF($BC$3="４週",SUM(U34:AV34),IF($BC$3="暦月",SUM(U34:AY34),""))</f>
        <v>0</v>
      </c>
      <c r="BA34" s="976"/>
      <c r="BB34" s="977">
        <f>IF($BC$3="４週",AZ34/4,IF($BC$3="暦月",(AZ34/($BC$8/7)),""))</f>
        <v>0</v>
      </c>
      <c r="BC34" s="976"/>
      <c r="BD34" s="969"/>
      <c r="BE34" s="970"/>
      <c r="BF34" s="970"/>
      <c r="BG34" s="970"/>
      <c r="BH34" s="971"/>
    </row>
    <row r="35" spans="2:60" ht="20.25" customHeight="1">
      <c r="B35" s="324"/>
      <c r="C35" s="927"/>
      <c r="D35" s="928"/>
      <c r="E35" s="929"/>
      <c r="F35" s="325"/>
      <c r="G35" s="326">
        <f>C33</f>
        <v>0</v>
      </c>
      <c r="H35" s="932"/>
      <c r="I35" s="939"/>
      <c r="J35" s="940"/>
      <c r="K35" s="940"/>
      <c r="L35" s="941"/>
      <c r="M35" s="948"/>
      <c r="N35" s="949"/>
      <c r="O35" s="950"/>
      <c r="P35" s="327" t="s">
        <v>672</v>
      </c>
      <c r="Q35" s="328"/>
      <c r="R35" s="328"/>
      <c r="S35" s="348"/>
      <c r="T35" s="349"/>
      <c r="U35" s="331" t="str">
        <f>IF(U33="","",VLOOKUP(U33,シフト記号表!$D$6:$Z$47,23,FALSE))</f>
        <v/>
      </c>
      <c r="V35" s="332" t="str">
        <f>IF(V33="","",VLOOKUP(V33,シフト記号表!$D$6:$Z$47,23,FALSE))</f>
        <v/>
      </c>
      <c r="W35" s="332" t="str">
        <f>IF(W33="","",VLOOKUP(W33,シフト記号表!$D$6:$Z$47,23,FALSE))</f>
        <v/>
      </c>
      <c r="X35" s="332" t="str">
        <f>IF(X33="","",VLOOKUP(X33,シフト記号表!$D$6:$Z$47,23,FALSE))</f>
        <v/>
      </c>
      <c r="Y35" s="332" t="str">
        <f>IF(Y33="","",VLOOKUP(Y33,シフト記号表!$D$6:$Z$47,23,FALSE))</f>
        <v/>
      </c>
      <c r="Z35" s="332" t="str">
        <f>IF(Z33="","",VLOOKUP(Z33,シフト記号表!$D$6:$Z$47,23,FALSE))</f>
        <v/>
      </c>
      <c r="AA35" s="333" t="str">
        <f>IF(AA33="","",VLOOKUP(AA33,シフト記号表!$D$6:$Z$47,23,FALSE))</f>
        <v/>
      </c>
      <c r="AB35" s="331" t="str">
        <f>IF(AB33="","",VLOOKUP(AB33,シフト記号表!$D$6:$Z$47,23,FALSE))</f>
        <v/>
      </c>
      <c r="AC35" s="332" t="str">
        <f>IF(AC33="","",VLOOKUP(AC33,シフト記号表!$D$6:$Z$47,23,FALSE))</f>
        <v/>
      </c>
      <c r="AD35" s="332" t="str">
        <f>IF(AD33="","",VLOOKUP(AD33,シフト記号表!$D$6:$Z$47,23,FALSE))</f>
        <v/>
      </c>
      <c r="AE35" s="332" t="str">
        <f>IF(AE33="","",VLOOKUP(AE33,シフト記号表!$D$6:$Z$47,23,FALSE))</f>
        <v/>
      </c>
      <c r="AF35" s="332" t="str">
        <f>IF(AF33="","",VLOOKUP(AF33,シフト記号表!$D$6:$Z$47,23,FALSE))</f>
        <v/>
      </c>
      <c r="AG35" s="332" t="str">
        <f>IF(AG33="","",VLOOKUP(AG33,シフト記号表!$D$6:$Z$47,23,FALSE))</f>
        <v/>
      </c>
      <c r="AH35" s="333" t="str">
        <f>IF(AH33="","",VLOOKUP(AH33,シフト記号表!$D$6:$Z$47,23,FALSE))</f>
        <v/>
      </c>
      <c r="AI35" s="331" t="str">
        <f>IF(AI33="","",VLOOKUP(AI33,シフト記号表!$D$6:$Z$47,23,FALSE))</f>
        <v/>
      </c>
      <c r="AJ35" s="332" t="str">
        <f>IF(AJ33="","",VLOOKUP(AJ33,シフト記号表!$D$6:$Z$47,23,FALSE))</f>
        <v/>
      </c>
      <c r="AK35" s="332" t="str">
        <f>IF(AK33="","",VLOOKUP(AK33,シフト記号表!$D$6:$Z$47,23,FALSE))</f>
        <v/>
      </c>
      <c r="AL35" s="332" t="str">
        <f>IF(AL33="","",VLOOKUP(AL33,シフト記号表!$D$6:$Z$47,23,FALSE))</f>
        <v/>
      </c>
      <c r="AM35" s="332" t="str">
        <f>IF(AM33="","",VLOOKUP(AM33,シフト記号表!$D$6:$Z$47,23,FALSE))</f>
        <v/>
      </c>
      <c r="AN35" s="332" t="str">
        <f>IF(AN33="","",VLOOKUP(AN33,シフト記号表!$D$6:$Z$47,23,FALSE))</f>
        <v/>
      </c>
      <c r="AO35" s="333" t="str">
        <f>IF(AO33="","",VLOOKUP(AO33,シフト記号表!$D$6:$Z$47,23,FALSE))</f>
        <v/>
      </c>
      <c r="AP35" s="331" t="str">
        <f>IF(AP33="","",VLOOKUP(AP33,シフト記号表!$D$6:$Z$47,23,FALSE))</f>
        <v/>
      </c>
      <c r="AQ35" s="332" t="str">
        <f>IF(AQ33="","",VLOOKUP(AQ33,シフト記号表!$D$6:$Z$47,23,FALSE))</f>
        <v/>
      </c>
      <c r="AR35" s="332" t="str">
        <f>IF(AR33="","",VLOOKUP(AR33,シフト記号表!$D$6:$Z$47,23,FALSE))</f>
        <v/>
      </c>
      <c r="AS35" s="332" t="str">
        <f>IF(AS33="","",VLOOKUP(AS33,シフト記号表!$D$6:$Z$47,23,FALSE))</f>
        <v/>
      </c>
      <c r="AT35" s="332" t="str">
        <f>IF(AT33="","",VLOOKUP(AT33,シフト記号表!$D$6:$Z$47,23,FALSE))</f>
        <v/>
      </c>
      <c r="AU35" s="332" t="str">
        <f>IF(AU33="","",VLOOKUP(AU33,シフト記号表!$D$6:$Z$47,23,FALSE))</f>
        <v/>
      </c>
      <c r="AV35" s="333" t="str">
        <f>IF(AV33="","",VLOOKUP(AV33,シフト記号表!$D$6:$Z$47,23,FALSE))</f>
        <v/>
      </c>
      <c r="AW35" s="331" t="str">
        <f>IF(AW33="","",VLOOKUP(AW33,シフト記号表!$D$6:$Z$47,23,FALSE))</f>
        <v/>
      </c>
      <c r="AX35" s="332" t="str">
        <f>IF(AX33="","",VLOOKUP(AX33,シフト記号表!$D$6:$Z$47,23,FALSE))</f>
        <v/>
      </c>
      <c r="AY35" s="332" t="str">
        <f>IF(AY33="","",VLOOKUP(AY33,シフト記号表!$D$6:$Z$47,23,FALSE))</f>
        <v/>
      </c>
      <c r="AZ35" s="978">
        <f>IF($BC$3="４週",SUM(U35:AV35),IF($BC$3="暦月",SUM(U35:AY35),""))</f>
        <v>0</v>
      </c>
      <c r="BA35" s="979"/>
      <c r="BB35" s="980">
        <f>IF($BC$3="４週",AZ35/4,IF($BC$3="暦月",(AZ35/($BC$8/7)),""))</f>
        <v>0</v>
      </c>
      <c r="BC35" s="979"/>
      <c r="BD35" s="972"/>
      <c r="BE35" s="973"/>
      <c r="BF35" s="973"/>
      <c r="BG35" s="973"/>
      <c r="BH35" s="974"/>
    </row>
    <row r="36" spans="2:60" ht="20.25" customHeight="1">
      <c r="B36" s="334"/>
      <c r="C36" s="921"/>
      <c r="D36" s="922"/>
      <c r="E36" s="923"/>
      <c r="F36" s="315"/>
      <c r="G36" s="316"/>
      <c r="H36" s="985"/>
      <c r="I36" s="933"/>
      <c r="J36" s="934"/>
      <c r="K36" s="934"/>
      <c r="L36" s="935"/>
      <c r="M36" s="942"/>
      <c r="N36" s="943"/>
      <c r="O36" s="944"/>
      <c r="P36" s="337" t="s">
        <v>666</v>
      </c>
      <c r="Q36" s="344"/>
      <c r="R36" s="344"/>
      <c r="S36" s="345"/>
      <c r="T36" s="350"/>
      <c r="U36" s="341"/>
      <c r="V36" s="342"/>
      <c r="W36" s="342"/>
      <c r="X36" s="342"/>
      <c r="Y36" s="342"/>
      <c r="Z36" s="342"/>
      <c r="AA36" s="343"/>
      <c r="AB36" s="341"/>
      <c r="AC36" s="342"/>
      <c r="AD36" s="342"/>
      <c r="AE36" s="342"/>
      <c r="AF36" s="342"/>
      <c r="AG36" s="342"/>
      <c r="AH36" s="343"/>
      <c r="AI36" s="341"/>
      <c r="AJ36" s="342"/>
      <c r="AK36" s="342"/>
      <c r="AL36" s="342"/>
      <c r="AM36" s="342"/>
      <c r="AN36" s="342"/>
      <c r="AO36" s="343"/>
      <c r="AP36" s="341"/>
      <c r="AQ36" s="342"/>
      <c r="AR36" s="342"/>
      <c r="AS36" s="342"/>
      <c r="AT36" s="342"/>
      <c r="AU36" s="342"/>
      <c r="AV36" s="343"/>
      <c r="AW36" s="341"/>
      <c r="AX36" s="342"/>
      <c r="AY36" s="342"/>
      <c r="AZ36" s="951"/>
      <c r="BA36" s="952"/>
      <c r="BB36" s="965"/>
      <c r="BC36" s="952"/>
      <c r="BD36" s="966"/>
      <c r="BE36" s="967"/>
      <c r="BF36" s="967"/>
      <c r="BG36" s="967"/>
      <c r="BH36" s="968"/>
    </row>
    <row r="37" spans="2:60" ht="20.25" customHeight="1">
      <c r="B37" s="314">
        <f>B34+1</f>
        <v>6</v>
      </c>
      <c r="C37" s="924"/>
      <c r="D37" s="925"/>
      <c r="E37" s="926"/>
      <c r="F37" s="315">
        <f>C36</f>
        <v>0</v>
      </c>
      <c r="G37" s="316"/>
      <c r="H37" s="931"/>
      <c r="I37" s="936"/>
      <c r="J37" s="937"/>
      <c r="K37" s="937"/>
      <c r="L37" s="938"/>
      <c r="M37" s="945"/>
      <c r="N37" s="946"/>
      <c r="O37" s="947"/>
      <c r="P37" s="317" t="s">
        <v>671</v>
      </c>
      <c r="Q37" s="318"/>
      <c r="R37" s="318"/>
      <c r="S37" s="319"/>
      <c r="T37" s="320"/>
      <c r="U37" s="321" t="str">
        <f>IF(U36="","",VLOOKUP(U36,シフト記号表!$D$6:$X$47,21,FALSE))</f>
        <v/>
      </c>
      <c r="V37" s="322" t="str">
        <f>IF(V36="","",VLOOKUP(V36,シフト記号表!$D$6:$X$47,21,FALSE))</f>
        <v/>
      </c>
      <c r="W37" s="322" t="str">
        <f>IF(W36="","",VLOOKUP(W36,シフト記号表!$D$6:$X$47,21,FALSE))</f>
        <v/>
      </c>
      <c r="X37" s="322" t="str">
        <f>IF(X36="","",VLOOKUP(X36,シフト記号表!$D$6:$X$47,21,FALSE))</f>
        <v/>
      </c>
      <c r="Y37" s="322" t="str">
        <f>IF(Y36="","",VLOOKUP(Y36,シフト記号表!$D$6:$X$47,21,FALSE))</f>
        <v/>
      </c>
      <c r="Z37" s="322" t="str">
        <f>IF(Z36="","",VLOOKUP(Z36,シフト記号表!$D$6:$X$47,21,FALSE))</f>
        <v/>
      </c>
      <c r="AA37" s="323" t="str">
        <f>IF(AA36="","",VLOOKUP(AA36,シフト記号表!$D$6:$X$47,21,FALSE))</f>
        <v/>
      </c>
      <c r="AB37" s="321" t="str">
        <f>IF(AB36="","",VLOOKUP(AB36,シフト記号表!$D$6:$X$47,21,FALSE))</f>
        <v/>
      </c>
      <c r="AC37" s="322" t="str">
        <f>IF(AC36="","",VLOOKUP(AC36,シフト記号表!$D$6:$X$47,21,FALSE))</f>
        <v/>
      </c>
      <c r="AD37" s="322" t="str">
        <f>IF(AD36="","",VLOOKUP(AD36,シフト記号表!$D$6:$X$47,21,FALSE))</f>
        <v/>
      </c>
      <c r="AE37" s="322" t="str">
        <f>IF(AE36="","",VLOOKUP(AE36,シフト記号表!$D$6:$X$47,21,FALSE))</f>
        <v/>
      </c>
      <c r="AF37" s="322" t="str">
        <f>IF(AF36="","",VLOOKUP(AF36,シフト記号表!$D$6:$X$47,21,FALSE))</f>
        <v/>
      </c>
      <c r="AG37" s="322" t="str">
        <f>IF(AG36="","",VLOOKUP(AG36,シフト記号表!$D$6:$X$47,21,FALSE))</f>
        <v/>
      </c>
      <c r="AH37" s="323" t="str">
        <f>IF(AH36="","",VLOOKUP(AH36,シフト記号表!$D$6:$X$47,21,FALSE))</f>
        <v/>
      </c>
      <c r="AI37" s="321" t="str">
        <f>IF(AI36="","",VLOOKUP(AI36,シフト記号表!$D$6:$X$47,21,FALSE))</f>
        <v/>
      </c>
      <c r="AJ37" s="322" t="str">
        <f>IF(AJ36="","",VLOOKUP(AJ36,シフト記号表!$D$6:$X$47,21,FALSE))</f>
        <v/>
      </c>
      <c r="AK37" s="322" t="str">
        <f>IF(AK36="","",VLOOKUP(AK36,シフト記号表!$D$6:$X$47,21,FALSE))</f>
        <v/>
      </c>
      <c r="AL37" s="322" t="str">
        <f>IF(AL36="","",VLOOKUP(AL36,シフト記号表!$D$6:$X$47,21,FALSE))</f>
        <v/>
      </c>
      <c r="AM37" s="322" t="str">
        <f>IF(AM36="","",VLOOKUP(AM36,シフト記号表!$D$6:$X$47,21,FALSE))</f>
        <v/>
      </c>
      <c r="AN37" s="322" t="str">
        <f>IF(AN36="","",VLOOKUP(AN36,シフト記号表!$D$6:$X$47,21,FALSE))</f>
        <v/>
      </c>
      <c r="AO37" s="323" t="str">
        <f>IF(AO36="","",VLOOKUP(AO36,シフト記号表!$D$6:$X$47,21,FALSE))</f>
        <v/>
      </c>
      <c r="AP37" s="321" t="str">
        <f>IF(AP36="","",VLOOKUP(AP36,シフト記号表!$D$6:$X$47,21,FALSE))</f>
        <v/>
      </c>
      <c r="AQ37" s="322" t="str">
        <f>IF(AQ36="","",VLOOKUP(AQ36,シフト記号表!$D$6:$X$47,21,FALSE))</f>
        <v/>
      </c>
      <c r="AR37" s="322" t="str">
        <f>IF(AR36="","",VLOOKUP(AR36,シフト記号表!$D$6:$X$47,21,FALSE))</f>
        <v/>
      </c>
      <c r="AS37" s="322" t="str">
        <f>IF(AS36="","",VLOOKUP(AS36,シフト記号表!$D$6:$X$47,21,FALSE))</f>
        <v/>
      </c>
      <c r="AT37" s="322" t="str">
        <f>IF(AT36="","",VLOOKUP(AT36,シフト記号表!$D$6:$X$47,21,FALSE))</f>
        <v/>
      </c>
      <c r="AU37" s="322" t="str">
        <f>IF(AU36="","",VLOOKUP(AU36,シフト記号表!$D$6:$X$47,21,FALSE))</f>
        <v/>
      </c>
      <c r="AV37" s="323" t="str">
        <f>IF(AV36="","",VLOOKUP(AV36,シフト記号表!$D$6:$X$47,21,FALSE))</f>
        <v/>
      </c>
      <c r="AW37" s="321" t="str">
        <f>IF(AW36="","",VLOOKUP(AW36,シフト記号表!$D$6:$X$47,21,FALSE))</f>
        <v/>
      </c>
      <c r="AX37" s="322" t="str">
        <f>IF(AX36="","",VLOOKUP(AX36,シフト記号表!$D$6:$X$47,21,FALSE))</f>
        <v/>
      </c>
      <c r="AY37" s="322" t="str">
        <f>IF(AY36="","",VLOOKUP(AY36,シフト記号表!$D$6:$X$47,21,FALSE))</f>
        <v/>
      </c>
      <c r="AZ37" s="975">
        <f>IF($BC$3="４週",SUM(U37:AV37),IF($BC$3="暦月",SUM(U37:AY37),""))</f>
        <v>0</v>
      </c>
      <c r="BA37" s="976"/>
      <c r="BB37" s="977">
        <f>IF($BC$3="４週",AZ37/4,IF($BC$3="暦月",(AZ37/($BC$8/7)),""))</f>
        <v>0</v>
      </c>
      <c r="BC37" s="976"/>
      <c r="BD37" s="969"/>
      <c r="BE37" s="970"/>
      <c r="BF37" s="970"/>
      <c r="BG37" s="970"/>
      <c r="BH37" s="971"/>
    </row>
    <row r="38" spans="2:60" ht="20.25" customHeight="1">
      <c r="B38" s="324"/>
      <c r="C38" s="927"/>
      <c r="D38" s="928"/>
      <c r="E38" s="929"/>
      <c r="F38" s="325"/>
      <c r="G38" s="326">
        <f>C36</f>
        <v>0</v>
      </c>
      <c r="H38" s="932"/>
      <c r="I38" s="939"/>
      <c r="J38" s="940"/>
      <c r="K38" s="940"/>
      <c r="L38" s="941"/>
      <c r="M38" s="948"/>
      <c r="N38" s="949"/>
      <c r="O38" s="950"/>
      <c r="P38" s="327" t="s">
        <v>672</v>
      </c>
      <c r="Q38" s="347"/>
      <c r="R38" s="347"/>
      <c r="S38" s="329"/>
      <c r="T38" s="330"/>
      <c r="U38" s="331" t="str">
        <f>IF(U36="","",VLOOKUP(U36,シフト記号表!$D$6:$Z$47,23,FALSE))</f>
        <v/>
      </c>
      <c r="V38" s="332" t="str">
        <f>IF(V36="","",VLOOKUP(V36,シフト記号表!$D$6:$Z$47,23,FALSE))</f>
        <v/>
      </c>
      <c r="W38" s="332" t="str">
        <f>IF(W36="","",VLOOKUP(W36,シフト記号表!$D$6:$Z$47,23,FALSE))</f>
        <v/>
      </c>
      <c r="X38" s="332" t="str">
        <f>IF(X36="","",VLOOKUP(X36,シフト記号表!$D$6:$Z$47,23,FALSE))</f>
        <v/>
      </c>
      <c r="Y38" s="332" t="str">
        <f>IF(Y36="","",VLOOKUP(Y36,シフト記号表!$D$6:$Z$47,23,FALSE))</f>
        <v/>
      </c>
      <c r="Z38" s="332" t="str">
        <f>IF(Z36="","",VLOOKUP(Z36,シフト記号表!$D$6:$Z$47,23,FALSE))</f>
        <v/>
      </c>
      <c r="AA38" s="333" t="str">
        <f>IF(AA36="","",VLOOKUP(AA36,シフト記号表!$D$6:$Z$47,23,FALSE))</f>
        <v/>
      </c>
      <c r="AB38" s="331" t="str">
        <f>IF(AB36="","",VLOOKUP(AB36,シフト記号表!$D$6:$Z$47,23,FALSE))</f>
        <v/>
      </c>
      <c r="AC38" s="332" t="str">
        <f>IF(AC36="","",VLOOKUP(AC36,シフト記号表!$D$6:$Z$47,23,FALSE))</f>
        <v/>
      </c>
      <c r="AD38" s="332" t="str">
        <f>IF(AD36="","",VLOOKUP(AD36,シフト記号表!$D$6:$Z$47,23,FALSE))</f>
        <v/>
      </c>
      <c r="AE38" s="332" t="str">
        <f>IF(AE36="","",VLOOKUP(AE36,シフト記号表!$D$6:$Z$47,23,FALSE))</f>
        <v/>
      </c>
      <c r="AF38" s="332" t="str">
        <f>IF(AF36="","",VLOOKUP(AF36,シフト記号表!$D$6:$Z$47,23,FALSE))</f>
        <v/>
      </c>
      <c r="AG38" s="332" t="str">
        <f>IF(AG36="","",VLOOKUP(AG36,シフト記号表!$D$6:$Z$47,23,FALSE))</f>
        <v/>
      </c>
      <c r="AH38" s="333" t="str">
        <f>IF(AH36="","",VLOOKUP(AH36,シフト記号表!$D$6:$Z$47,23,FALSE))</f>
        <v/>
      </c>
      <c r="AI38" s="331" t="str">
        <f>IF(AI36="","",VLOOKUP(AI36,シフト記号表!$D$6:$Z$47,23,FALSE))</f>
        <v/>
      </c>
      <c r="AJ38" s="332" t="str">
        <f>IF(AJ36="","",VLOOKUP(AJ36,シフト記号表!$D$6:$Z$47,23,FALSE))</f>
        <v/>
      </c>
      <c r="AK38" s="332" t="str">
        <f>IF(AK36="","",VLOOKUP(AK36,シフト記号表!$D$6:$Z$47,23,FALSE))</f>
        <v/>
      </c>
      <c r="AL38" s="332" t="str">
        <f>IF(AL36="","",VLOOKUP(AL36,シフト記号表!$D$6:$Z$47,23,FALSE))</f>
        <v/>
      </c>
      <c r="AM38" s="332" t="str">
        <f>IF(AM36="","",VLOOKUP(AM36,シフト記号表!$D$6:$Z$47,23,FALSE))</f>
        <v/>
      </c>
      <c r="AN38" s="332" t="str">
        <f>IF(AN36="","",VLOOKUP(AN36,シフト記号表!$D$6:$Z$47,23,FALSE))</f>
        <v/>
      </c>
      <c r="AO38" s="333" t="str">
        <f>IF(AO36="","",VLOOKUP(AO36,シフト記号表!$D$6:$Z$47,23,FALSE))</f>
        <v/>
      </c>
      <c r="AP38" s="331" t="str">
        <f>IF(AP36="","",VLOOKUP(AP36,シフト記号表!$D$6:$Z$47,23,FALSE))</f>
        <v/>
      </c>
      <c r="AQ38" s="332" t="str">
        <f>IF(AQ36="","",VLOOKUP(AQ36,シフト記号表!$D$6:$Z$47,23,FALSE))</f>
        <v/>
      </c>
      <c r="AR38" s="332" t="str">
        <f>IF(AR36="","",VLOOKUP(AR36,シフト記号表!$D$6:$Z$47,23,FALSE))</f>
        <v/>
      </c>
      <c r="AS38" s="332" t="str">
        <f>IF(AS36="","",VLOOKUP(AS36,シフト記号表!$D$6:$Z$47,23,FALSE))</f>
        <v/>
      </c>
      <c r="AT38" s="332" t="str">
        <f>IF(AT36="","",VLOOKUP(AT36,シフト記号表!$D$6:$Z$47,23,FALSE))</f>
        <v/>
      </c>
      <c r="AU38" s="332" t="str">
        <f>IF(AU36="","",VLOOKUP(AU36,シフト記号表!$D$6:$Z$47,23,FALSE))</f>
        <v/>
      </c>
      <c r="AV38" s="333" t="str">
        <f>IF(AV36="","",VLOOKUP(AV36,シフト記号表!$D$6:$Z$47,23,FALSE))</f>
        <v/>
      </c>
      <c r="AW38" s="331" t="str">
        <f>IF(AW36="","",VLOOKUP(AW36,シフト記号表!$D$6:$Z$47,23,FALSE))</f>
        <v/>
      </c>
      <c r="AX38" s="332" t="str">
        <f>IF(AX36="","",VLOOKUP(AX36,シフト記号表!$D$6:$Z$47,23,FALSE))</f>
        <v/>
      </c>
      <c r="AY38" s="332" t="str">
        <f>IF(AY36="","",VLOOKUP(AY36,シフト記号表!$D$6:$Z$47,23,FALSE))</f>
        <v/>
      </c>
      <c r="AZ38" s="978">
        <f>IF($BC$3="４週",SUM(U38:AV38),IF($BC$3="暦月",SUM(U38:AY38),""))</f>
        <v>0</v>
      </c>
      <c r="BA38" s="979"/>
      <c r="BB38" s="980">
        <f>IF($BC$3="４週",AZ38/4,IF($BC$3="暦月",(AZ38/($BC$8/7)),""))</f>
        <v>0</v>
      </c>
      <c r="BC38" s="979"/>
      <c r="BD38" s="972"/>
      <c r="BE38" s="973"/>
      <c r="BF38" s="973"/>
      <c r="BG38" s="973"/>
      <c r="BH38" s="974"/>
    </row>
    <row r="39" spans="2:60" ht="20.25" customHeight="1">
      <c r="B39" s="334"/>
      <c r="C39" s="921"/>
      <c r="D39" s="922"/>
      <c r="E39" s="923"/>
      <c r="F39" s="315"/>
      <c r="G39" s="316"/>
      <c r="H39" s="985"/>
      <c r="I39" s="933"/>
      <c r="J39" s="934"/>
      <c r="K39" s="934"/>
      <c r="L39" s="935"/>
      <c r="M39" s="942"/>
      <c r="N39" s="943"/>
      <c r="O39" s="944"/>
      <c r="P39" s="337" t="s">
        <v>666</v>
      </c>
      <c r="Q39" s="338"/>
      <c r="R39" s="338"/>
      <c r="S39" s="339"/>
      <c r="T39" s="340"/>
      <c r="U39" s="341"/>
      <c r="V39" s="342"/>
      <c r="W39" s="342"/>
      <c r="X39" s="342"/>
      <c r="Y39" s="342"/>
      <c r="Z39" s="342"/>
      <c r="AA39" s="343"/>
      <c r="AB39" s="341"/>
      <c r="AC39" s="342"/>
      <c r="AD39" s="342"/>
      <c r="AE39" s="342"/>
      <c r="AF39" s="342"/>
      <c r="AG39" s="342"/>
      <c r="AH39" s="343"/>
      <c r="AI39" s="341"/>
      <c r="AJ39" s="342"/>
      <c r="AK39" s="342"/>
      <c r="AL39" s="342"/>
      <c r="AM39" s="342"/>
      <c r="AN39" s="342"/>
      <c r="AO39" s="343"/>
      <c r="AP39" s="341"/>
      <c r="AQ39" s="342"/>
      <c r="AR39" s="342"/>
      <c r="AS39" s="342"/>
      <c r="AT39" s="342"/>
      <c r="AU39" s="342"/>
      <c r="AV39" s="343"/>
      <c r="AW39" s="341"/>
      <c r="AX39" s="342"/>
      <c r="AY39" s="342"/>
      <c r="AZ39" s="951"/>
      <c r="BA39" s="952"/>
      <c r="BB39" s="965"/>
      <c r="BC39" s="952"/>
      <c r="BD39" s="966"/>
      <c r="BE39" s="967"/>
      <c r="BF39" s="967"/>
      <c r="BG39" s="967"/>
      <c r="BH39" s="968"/>
    </row>
    <row r="40" spans="2:60" ht="20.25" customHeight="1">
      <c r="B40" s="314">
        <f>B37+1</f>
        <v>7</v>
      </c>
      <c r="C40" s="924"/>
      <c r="D40" s="925"/>
      <c r="E40" s="926"/>
      <c r="F40" s="315">
        <f>C39</f>
        <v>0</v>
      </c>
      <c r="G40" s="316"/>
      <c r="H40" s="931"/>
      <c r="I40" s="936"/>
      <c r="J40" s="937"/>
      <c r="K40" s="937"/>
      <c r="L40" s="938"/>
      <c r="M40" s="945"/>
      <c r="N40" s="946"/>
      <c r="O40" s="947"/>
      <c r="P40" s="317" t="s">
        <v>671</v>
      </c>
      <c r="Q40" s="318"/>
      <c r="R40" s="318"/>
      <c r="S40" s="319"/>
      <c r="T40" s="320"/>
      <c r="U40" s="321" t="str">
        <f>IF(U39="","",VLOOKUP(U39,シフト記号表!$D$6:$X$47,21,FALSE))</f>
        <v/>
      </c>
      <c r="V40" s="322" t="str">
        <f>IF(V39="","",VLOOKUP(V39,シフト記号表!$D$6:$X$47,21,FALSE))</f>
        <v/>
      </c>
      <c r="W40" s="322" t="str">
        <f>IF(W39="","",VLOOKUP(W39,シフト記号表!$D$6:$X$47,21,FALSE))</f>
        <v/>
      </c>
      <c r="X40" s="322" t="str">
        <f>IF(X39="","",VLOOKUP(X39,シフト記号表!$D$6:$X$47,21,FALSE))</f>
        <v/>
      </c>
      <c r="Y40" s="322" t="str">
        <f>IF(Y39="","",VLOOKUP(Y39,シフト記号表!$D$6:$X$47,21,FALSE))</f>
        <v/>
      </c>
      <c r="Z40" s="322" t="str">
        <f>IF(Z39="","",VLOOKUP(Z39,シフト記号表!$D$6:$X$47,21,FALSE))</f>
        <v/>
      </c>
      <c r="AA40" s="323" t="str">
        <f>IF(AA39="","",VLOOKUP(AA39,シフト記号表!$D$6:$X$47,21,FALSE))</f>
        <v/>
      </c>
      <c r="AB40" s="321" t="str">
        <f>IF(AB39="","",VLOOKUP(AB39,シフト記号表!$D$6:$X$47,21,FALSE))</f>
        <v/>
      </c>
      <c r="AC40" s="322" t="str">
        <f>IF(AC39="","",VLOOKUP(AC39,シフト記号表!$D$6:$X$47,21,FALSE))</f>
        <v/>
      </c>
      <c r="AD40" s="322" t="str">
        <f>IF(AD39="","",VLOOKUP(AD39,シフト記号表!$D$6:$X$47,21,FALSE))</f>
        <v/>
      </c>
      <c r="AE40" s="322" t="str">
        <f>IF(AE39="","",VLOOKUP(AE39,シフト記号表!$D$6:$X$47,21,FALSE))</f>
        <v/>
      </c>
      <c r="AF40" s="322" t="str">
        <f>IF(AF39="","",VLOOKUP(AF39,シフト記号表!$D$6:$X$47,21,FALSE))</f>
        <v/>
      </c>
      <c r="AG40" s="322" t="str">
        <f>IF(AG39="","",VLOOKUP(AG39,シフト記号表!$D$6:$X$47,21,FALSE))</f>
        <v/>
      </c>
      <c r="AH40" s="323" t="str">
        <f>IF(AH39="","",VLOOKUP(AH39,シフト記号表!$D$6:$X$47,21,FALSE))</f>
        <v/>
      </c>
      <c r="AI40" s="321" t="str">
        <f>IF(AI39="","",VLOOKUP(AI39,シフト記号表!$D$6:$X$47,21,FALSE))</f>
        <v/>
      </c>
      <c r="AJ40" s="322" t="str">
        <f>IF(AJ39="","",VLOOKUP(AJ39,シフト記号表!$D$6:$X$47,21,FALSE))</f>
        <v/>
      </c>
      <c r="AK40" s="322" t="str">
        <f>IF(AK39="","",VLOOKUP(AK39,シフト記号表!$D$6:$X$47,21,FALSE))</f>
        <v/>
      </c>
      <c r="AL40" s="322" t="str">
        <f>IF(AL39="","",VLOOKUP(AL39,シフト記号表!$D$6:$X$47,21,FALSE))</f>
        <v/>
      </c>
      <c r="AM40" s="322" t="str">
        <f>IF(AM39="","",VLOOKUP(AM39,シフト記号表!$D$6:$X$47,21,FALSE))</f>
        <v/>
      </c>
      <c r="AN40" s="322" t="str">
        <f>IF(AN39="","",VLOOKUP(AN39,シフト記号表!$D$6:$X$47,21,FALSE))</f>
        <v/>
      </c>
      <c r="AO40" s="323" t="str">
        <f>IF(AO39="","",VLOOKUP(AO39,シフト記号表!$D$6:$X$47,21,FALSE))</f>
        <v/>
      </c>
      <c r="AP40" s="321" t="str">
        <f>IF(AP39="","",VLOOKUP(AP39,シフト記号表!$D$6:$X$47,21,FALSE))</f>
        <v/>
      </c>
      <c r="AQ40" s="322" t="str">
        <f>IF(AQ39="","",VLOOKUP(AQ39,シフト記号表!$D$6:$X$47,21,FALSE))</f>
        <v/>
      </c>
      <c r="AR40" s="322" t="str">
        <f>IF(AR39="","",VLOOKUP(AR39,シフト記号表!$D$6:$X$47,21,FALSE))</f>
        <v/>
      </c>
      <c r="AS40" s="322" t="str">
        <f>IF(AS39="","",VLOOKUP(AS39,シフト記号表!$D$6:$X$47,21,FALSE))</f>
        <v/>
      </c>
      <c r="AT40" s="322" t="str">
        <f>IF(AT39="","",VLOOKUP(AT39,シフト記号表!$D$6:$X$47,21,FALSE))</f>
        <v/>
      </c>
      <c r="AU40" s="322" t="str">
        <f>IF(AU39="","",VLOOKUP(AU39,シフト記号表!$D$6:$X$47,21,FALSE))</f>
        <v/>
      </c>
      <c r="AV40" s="323" t="str">
        <f>IF(AV39="","",VLOOKUP(AV39,シフト記号表!$D$6:$X$47,21,FALSE))</f>
        <v/>
      </c>
      <c r="AW40" s="321" t="str">
        <f>IF(AW39="","",VLOOKUP(AW39,シフト記号表!$D$6:$X$47,21,FALSE))</f>
        <v/>
      </c>
      <c r="AX40" s="322" t="str">
        <f>IF(AX39="","",VLOOKUP(AX39,シフト記号表!$D$6:$X$47,21,FALSE))</f>
        <v/>
      </c>
      <c r="AY40" s="322" t="str">
        <f>IF(AY39="","",VLOOKUP(AY39,シフト記号表!$D$6:$X$47,21,FALSE))</f>
        <v/>
      </c>
      <c r="AZ40" s="975">
        <f>IF($BC$3="４週",SUM(U40:AV40),IF($BC$3="暦月",SUM(U40:AY40),""))</f>
        <v>0</v>
      </c>
      <c r="BA40" s="976"/>
      <c r="BB40" s="977">
        <f>IF($BC$3="４週",AZ40/4,IF($BC$3="暦月",(AZ40/($BC$8/7)),""))</f>
        <v>0</v>
      </c>
      <c r="BC40" s="976"/>
      <c r="BD40" s="969"/>
      <c r="BE40" s="970"/>
      <c r="BF40" s="970"/>
      <c r="BG40" s="970"/>
      <c r="BH40" s="971"/>
    </row>
    <row r="41" spans="2:60" ht="20.25" customHeight="1">
      <c r="B41" s="324"/>
      <c r="C41" s="927"/>
      <c r="D41" s="928"/>
      <c r="E41" s="929"/>
      <c r="F41" s="325"/>
      <c r="G41" s="326">
        <f>C39</f>
        <v>0</v>
      </c>
      <c r="H41" s="932"/>
      <c r="I41" s="939"/>
      <c r="J41" s="940"/>
      <c r="K41" s="940"/>
      <c r="L41" s="941"/>
      <c r="M41" s="948"/>
      <c r="N41" s="949"/>
      <c r="O41" s="950"/>
      <c r="P41" s="327" t="s">
        <v>672</v>
      </c>
      <c r="Q41" s="344"/>
      <c r="R41" s="344"/>
      <c r="S41" s="345"/>
      <c r="T41" s="346"/>
      <c r="U41" s="331" t="str">
        <f>IF(U39="","",VLOOKUP(U39,シフト記号表!$D$6:$Z$47,23,FALSE))</f>
        <v/>
      </c>
      <c r="V41" s="332" t="str">
        <f>IF(V39="","",VLOOKUP(V39,シフト記号表!$D$6:$Z$47,23,FALSE))</f>
        <v/>
      </c>
      <c r="W41" s="332" t="str">
        <f>IF(W39="","",VLOOKUP(W39,シフト記号表!$D$6:$Z$47,23,FALSE))</f>
        <v/>
      </c>
      <c r="X41" s="332" t="str">
        <f>IF(X39="","",VLOOKUP(X39,シフト記号表!$D$6:$Z$47,23,FALSE))</f>
        <v/>
      </c>
      <c r="Y41" s="332" t="str">
        <f>IF(Y39="","",VLOOKUP(Y39,シフト記号表!$D$6:$Z$47,23,FALSE))</f>
        <v/>
      </c>
      <c r="Z41" s="332" t="str">
        <f>IF(Z39="","",VLOOKUP(Z39,シフト記号表!$D$6:$Z$47,23,FALSE))</f>
        <v/>
      </c>
      <c r="AA41" s="333" t="str">
        <f>IF(AA39="","",VLOOKUP(AA39,シフト記号表!$D$6:$Z$47,23,FALSE))</f>
        <v/>
      </c>
      <c r="AB41" s="331" t="str">
        <f>IF(AB39="","",VLOOKUP(AB39,シフト記号表!$D$6:$Z$47,23,FALSE))</f>
        <v/>
      </c>
      <c r="AC41" s="332" t="str">
        <f>IF(AC39="","",VLOOKUP(AC39,シフト記号表!$D$6:$Z$47,23,FALSE))</f>
        <v/>
      </c>
      <c r="AD41" s="332" t="str">
        <f>IF(AD39="","",VLOOKUP(AD39,シフト記号表!$D$6:$Z$47,23,FALSE))</f>
        <v/>
      </c>
      <c r="AE41" s="332" t="str">
        <f>IF(AE39="","",VLOOKUP(AE39,シフト記号表!$D$6:$Z$47,23,FALSE))</f>
        <v/>
      </c>
      <c r="AF41" s="332" t="str">
        <f>IF(AF39="","",VLOOKUP(AF39,シフト記号表!$D$6:$Z$47,23,FALSE))</f>
        <v/>
      </c>
      <c r="AG41" s="332" t="str">
        <f>IF(AG39="","",VLOOKUP(AG39,シフト記号表!$D$6:$Z$47,23,FALSE))</f>
        <v/>
      </c>
      <c r="AH41" s="333" t="str">
        <f>IF(AH39="","",VLOOKUP(AH39,シフト記号表!$D$6:$Z$47,23,FALSE))</f>
        <v/>
      </c>
      <c r="AI41" s="331" t="str">
        <f>IF(AI39="","",VLOOKUP(AI39,シフト記号表!$D$6:$Z$47,23,FALSE))</f>
        <v/>
      </c>
      <c r="AJ41" s="332" t="str">
        <f>IF(AJ39="","",VLOOKUP(AJ39,シフト記号表!$D$6:$Z$47,23,FALSE))</f>
        <v/>
      </c>
      <c r="AK41" s="332" t="str">
        <f>IF(AK39="","",VLOOKUP(AK39,シフト記号表!$D$6:$Z$47,23,FALSE))</f>
        <v/>
      </c>
      <c r="AL41" s="332" t="str">
        <f>IF(AL39="","",VLOOKUP(AL39,シフト記号表!$D$6:$Z$47,23,FALSE))</f>
        <v/>
      </c>
      <c r="AM41" s="332" t="str">
        <f>IF(AM39="","",VLOOKUP(AM39,シフト記号表!$D$6:$Z$47,23,FALSE))</f>
        <v/>
      </c>
      <c r="AN41" s="332" t="str">
        <f>IF(AN39="","",VLOOKUP(AN39,シフト記号表!$D$6:$Z$47,23,FALSE))</f>
        <v/>
      </c>
      <c r="AO41" s="333" t="str">
        <f>IF(AO39="","",VLOOKUP(AO39,シフト記号表!$D$6:$Z$47,23,FALSE))</f>
        <v/>
      </c>
      <c r="AP41" s="331" t="str">
        <f>IF(AP39="","",VLOOKUP(AP39,シフト記号表!$D$6:$Z$47,23,FALSE))</f>
        <v/>
      </c>
      <c r="AQ41" s="332" t="str">
        <f>IF(AQ39="","",VLOOKUP(AQ39,シフト記号表!$D$6:$Z$47,23,FALSE))</f>
        <v/>
      </c>
      <c r="AR41" s="332" t="str">
        <f>IF(AR39="","",VLOOKUP(AR39,シフト記号表!$D$6:$Z$47,23,FALSE))</f>
        <v/>
      </c>
      <c r="AS41" s="332" t="str">
        <f>IF(AS39="","",VLOOKUP(AS39,シフト記号表!$D$6:$Z$47,23,FALSE))</f>
        <v/>
      </c>
      <c r="AT41" s="332" t="str">
        <f>IF(AT39="","",VLOOKUP(AT39,シフト記号表!$D$6:$Z$47,23,FALSE))</f>
        <v/>
      </c>
      <c r="AU41" s="332" t="str">
        <f>IF(AU39="","",VLOOKUP(AU39,シフト記号表!$D$6:$Z$47,23,FALSE))</f>
        <v/>
      </c>
      <c r="AV41" s="333" t="str">
        <f>IF(AV39="","",VLOOKUP(AV39,シフト記号表!$D$6:$Z$47,23,FALSE))</f>
        <v/>
      </c>
      <c r="AW41" s="331" t="str">
        <f>IF(AW39="","",VLOOKUP(AW39,シフト記号表!$D$6:$Z$47,23,FALSE))</f>
        <v/>
      </c>
      <c r="AX41" s="332" t="str">
        <f>IF(AX39="","",VLOOKUP(AX39,シフト記号表!$D$6:$Z$47,23,FALSE))</f>
        <v/>
      </c>
      <c r="AY41" s="332" t="str">
        <f>IF(AY39="","",VLOOKUP(AY39,シフト記号表!$D$6:$Z$47,23,FALSE))</f>
        <v/>
      </c>
      <c r="AZ41" s="978">
        <f>IF($BC$3="４週",SUM(U41:AV41),IF($BC$3="暦月",SUM(U41:AY41),""))</f>
        <v>0</v>
      </c>
      <c r="BA41" s="979"/>
      <c r="BB41" s="980">
        <f>IF($BC$3="４週",AZ41/4,IF($BC$3="暦月",(AZ41/($BC$8/7)),""))</f>
        <v>0</v>
      </c>
      <c r="BC41" s="979"/>
      <c r="BD41" s="972"/>
      <c r="BE41" s="973"/>
      <c r="BF41" s="973"/>
      <c r="BG41" s="973"/>
      <c r="BH41" s="974"/>
    </row>
    <row r="42" spans="2:60" ht="20.25" customHeight="1">
      <c r="B42" s="334"/>
      <c r="C42" s="921"/>
      <c r="D42" s="922"/>
      <c r="E42" s="923"/>
      <c r="F42" s="315"/>
      <c r="G42" s="316"/>
      <c r="H42" s="985"/>
      <c r="I42" s="933"/>
      <c r="J42" s="934"/>
      <c r="K42" s="934"/>
      <c r="L42" s="935"/>
      <c r="M42" s="942"/>
      <c r="N42" s="943"/>
      <c r="O42" s="944"/>
      <c r="P42" s="337" t="s">
        <v>666</v>
      </c>
      <c r="Q42" s="338"/>
      <c r="R42" s="338"/>
      <c r="S42" s="339"/>
      <c r="T42" s="340"/>
      <c r="U42" s="341"/>
      <c r="V42" s="342"/>
      <c r="W42" s="342"/>
      <c r="X42" s="342"/>
      <c r="Y42" s="342"/>
      <c r="Z42" s="342"/>
      <c r="AA42" s="343"/>
      <c r="AB42" s="341"/>
      <c r="AC42" s="342"/>
      <c r="AD42" s="342"/>
      <c r="AE42" s="342"/>
      <c r="AF42" s="342"/>
      <c r="AG42" s="342"/>
      <c r="AH42" s="343"/>
      <c r="AI42" s="341"/>
      <c r="AJ42" s="342"/>
      <c r="AK42" s="342"/>
      <c r="AL42" s="342"/>
      <c r="AM42" s="342"/>
      <c r="AN42" s="342"/>
      <c r="AO42" s="343"/>
      <c r="AP42" s="341"/>
      <c r="AQ42" s="342"/>
      <c r="AR42" s="342"/>
      <c r="AS42" s="342"/>
      <c r="AT42" s="342"/>
      <c r="AU42" s="342"/>
      <c r="AV42" s="343"/>
      <c r="AW42" s="341"/>
      <c r="AX42" s="342"/>
      <c r="AY42" s="342"/>
      <c r="AZ42" s="951"/>
      <c r="BA42" s="952"/>
      <c r="BB42" s="965"/>
      <c r="BC42" s="952"/>
      <c r="BD42" s="966"/>
      <c r="BE42" s="967"/>
      <c r="BF42" s="967"/>
      <c r="BG42" s="967"/>
      <c r="BH42" s="968"/>
    </row>
    <row r="43" spans="2:60" ht="20.25" customHeight="1">
      <c r="B43" s="314">
        <f>B40+1</f>
        <v>8</v>
      </c>
      <c r="C43" s="924"/>
      <c r="D43" s="925"/>
      <c r="E43" s="926"/>
      <c r="F43" s="315">
        <f>C42</f>
        <v>0</v>
      </c>
      <c r="G43" s="316"/>
      <c r="H43" s="931"/>
      <c r="I43" s="936"/>
      <c r="J43" s="937"/>
      <c r="K43" s="937"/>
      <c r="L43" s="938"/>
      <c r="M43" s="945"/>
      <c r="N43" s="946"/>
      <c r="O43" s="947"/>
      <c r="P43" s="317" t="s">
        <v>671</v>
      </c>
      <c r="Q43" s="318"/>
      <c r="R43" s="318"/>
      <c r="S43" s="319"/>
      <c r="T43" s="320"/>
      <c r="U43" s="321" t="str">
        <f>IF(U42="","",VLOOKUP(U42,シフト記号表!$D$6:$X$47,21,FALSE))</f>
        <v/>
      </c>
      <c r="V43" s="322" t="str">
        <f>IF(V42="","",VLOOKUP(V42,シフト記号表!$D$6:$X$47,21,FALSE))</f>
        <v/>
      </c>
      <c r="W43" s="322" t="str">
        <f>IF(W42="","",VLOOKUP(W42,シフト記号表!$D$6:$X$47,21,FALSE))</f>
        <v/>
      </c>
      <c r="X43" s="322" t="str">
        <f>IF(X42="","",VLOOKUP(X42,シフト記号表!$D$6:$X$47,21,FALSE))</f>
        <v/>
      </c>
      <c r="Y43" s="322" t="str">
        <f>IF(Y42="","",VLOOKUP(Y42,シフト記号表!$D$6:$X$47,21,FALSE))</f>
        <v/>
      </c>
      <c r="Z43" s="322" t="str">
        <f>IF(Z42="","",VLOOKUP(Z42,シフト記号表!$D$6:$X$47,21,FALSE))</f>
        <v/>
      </c>
      <c r="AA43" s="323" t="str">
        <f>IF(AA42="","",VLOOKUP(AA42,シフト記号表!$D$6:$X$47,21,FALSE))</f>
        <v/>
      </c>
      <c r="AB43" s="321" t="str">
        <f>IF(AB42="","",VLOOKUP(AB42,シフト記号表!$D$6:$X$47,21,FALSE))</f>
        <v/>
      </c>
      <c r="AC43" s="322" t="str">
        <f>IF(AC42="","",VLOOKUP(AC42,シフト記号表!$D$6:$X$47,21,FALSE))</f>
        <v/>
      </c>
      <c r="AD43" s="322" t="str">
        <f>IF(AD42="","",VLOOKUP(AD42,シフト記号表!$D$6:$X$47,21,FALSE))</f>
        <v/>
      </c>
      <c r="AE43" s="322" t="str">
        <f>IF(AE42="","",VLOOKUP(AE42,シフト記号表!$D$6:$X$47,21,FALSE))</f>
        <v/>
      </c>
      <c r="AF43" s="322" t="str">
        <f>IF(AF42="","",VLOOKUP(AF42,シフト記号表!$D$6:$X$47,21,FALSE))</f>
        <v/>
      </c>
      <c r="AG43" s="322" t="str">
        <f>IF(AG42="","",VLOOKUP(AG42,シフト記号表!$D$6:$X$47,21,FALSE))</f>
        <v/>
      </c>
      <c r="AH43" s="323" t="str">
        <f>IF(AH42="","",VLOOKUP(AH42,シフト記号表!$D$6:$X$47,21,FALSE))</f>
        <v/>
      </c>
      <c r="AI43" s="321" t="str">
        <f>IF(AI42="","",VLOOKUP(AI42,シフト記号表!$D$6:$X$47,21,FALSE))</f>
        <v/>
      </c>
      <c r="AJ43" s="322" t="str">
        <f>IF(AJ42="","",VLOOKUP(AJ42,シフト記号表!$D$6:$X$47,21,FALSE))</f>
        <v/>
      </c>
      <c r="AK43" s="322" t="str">
        <f>IF(AK42="","",VLOOKUP(AK42,シフト記号表!$D$6:$X$47,21,FALSE))</f>
        <v/>
      </c>
      <c r="AL43" s="322" t="str">
        <f>IF(AL42="","",VLOOKUP(AL42,シフト記号表!$D$6:$X$47,21,FALSE))</f>
        <v/>
      </c>
      <c r="AM43" s="322" t="str">
        <f>IF(AM42="","",VLOOKUP(AM42,シフト記号表!$D$6:$X$47,21,FALSE))</f>
        <v/>
      </c>
      <c r="AN43" s="322" t="str">
        <f>IF(AN42="","",VLOOKUP(AN42,シフト記号表!$D$6:$X$47,21,FALSE))</f>
        <v/>
      </c>
      <c r="AO43" s="323" t="str">
        <f>IF(AO42="","",VLOOKUP(AO42,シフト記号表!$D$6:$X$47,21,FALSE))</f>
        <v/>
      </c>
      <c r="AP43" s="321" t="str">
        <f>IF(AP42="","",VLOOKUP(AP42,シフト記号表!$D$6:$X$47,21,FALSE))</f>
        <v/>
      </c>
      <c r="AQ43" s="322" t="str">
        <f>IF(AQ42="","",VLOOKUP(AQ42,シフト記号表!$D$6:$X$47,21,FALSE))</f>
        <v/>
      </c>
      <c r="AR43" s="322" t="str">
        <f>IF(AR42="","",VLOOKUP(AR42,シフト記号表!$D$6:$X$47,21,FALSE))</f>
        <v/>
      </c>
      <c r="AS43" s="322" t="str">
        <f>IF(AS42="","",VLOOKUP(AS42,シフト記号表!$D$6:$X$47,21,FALSE))</f>
        <v/>
      </c>
      <c r="AT43" s="322" t="str">
        <f>IF(AT42="","",VLOOKUP(AT42,シフト記号表!$D$6:$X$47,21,FALSE))</f>
        <v/>
      </c>
      <c r="AU43" s="322" t="str">
        <f>IF(AU42="","",VLOOKUP(AU42,シフト記号表!$D$6:$X$47,21,FALSE))</f>
        <v/>
      </c>
      <c r="AV43" s="323" t="str">
        <f>IF(AV42="","",VLOOKUP(AV42,シフト記号表!$D$6:$X$47,21,FALSE))</f>
        <v/>
      </c>
      <c r="AW43" s="321" t="str">
        <f>IF(AW42="","",VLOOKUP(AW42,シフト記号表!$D$6:$X$47,21,FALSE))</f>
        <v/>
      </c>
      <c r="AX43" s="322" t="str">
        <f>IF(AX42="","",VLOOKUP(AX42,シフト記号表!$D$6:$X$47,21,FALSE))</f>
        <v/>
      </c>
      <c r="AY43" s="322" t="str">
        <f>IF(AY42="","",VLOOKUP(AY42,シフト記号表!$D$6:$X$47,21,FALSE))</f>
        <v/>
      </c>
      <c r="AZ43" s="975">
        <f>IF($BC$3="４週",SUM(U43:AV43),IF($BC$3="暦月",SUM(U43:AY43),""))</f>
        <v>0</v>
      </c>
      <c r="BA43" s="976"/>
      <c r="BB43" s="977">
        <f>IF($BC$3="４週",AZ43/4,IF($BC$3="暦月",(AZ43/($BC$8/7)),""))</f>
        <v>0</v>
      </c>
      <c r="BC43" s="976"/>
      <c r="BD43" s="969"/>
      <c r="BE43" s="970"/>
      <c r="BF43" s="970"/>
      <c r="BG43" s="970"/>
      <c r="BH43" s="971"/>
    </row>
    <row r="44" spans="2:60" ht="20.25" customHeight="1">
      <c r="B44" s="324"/>
      <c r="C44" s="927"/>
      <c r="D44" s="928"/>
      <c r="E44" s="929"/>
      <c r="F44" s="325"/>
      <c r="G44" s="326">
        <f>C42</f>
        <v>0</v>
      </c>
      <c r="H44" s="932"/>
      <c r="I44" s="939"/>
      <c r="J44" s="940"/>
      <c r="K44" s="940"/>
      <c r="L44" s="941"/>
      <c r="M44" s="948"/>
      <c r="N44" s="949"/>
      <c r="O44" s="950"/>
      <c r="P44" s="327" t="s">
        <v>672</v>
      </c>
      <c r="Q44" s="347"/>
      <c r="R44" s="347"/>
      <c r="S44" s="329"/>
      <c r="T44" s="330"/>
      <c r="U44" s="331" t="str">
        <f>IF(U42="","",VLOOKUP(U42,シフト記号表!$D$6:$Z$47,23,FALSE))</f>
        <v/>
      </c>
      <c r="V44" s="332" t="str">
        <f>IF(V42="","",VLOOKUP(V42,シフト記号表!$D$6:$Z$47,23,FALSE))</f>
        <v/>
      </c>
      <c r="W44" s="332" t="str">
        <f>IF(W42="","",VLOOKUP(W42,シフト記号表!$D$6:$Z$47,23,FALSE))</f>
        <v/>
      </c>
      <c r="X44" s="332" t="str">
        <f>IF(X42="","",VLOOKUP(X42,シフト記号表!$D$6:$Z$47,23,FALSE))</f>
        <v/>
      </c>
      <c r="Y44" s="332" t="str">
        <f>IF(Y42="","",VLOOKUP(Y42,シフト記号表!$D$6:$Z$47,23,FALSE))</f>
        <v/>
      </c>
      <c r="Z44" s="332" t="str">
        <f>IF(Z42="","",VLOOKUP(Z42,シフト記号表!$D$6:$Z$47,23,FALSE))</f>
        <v/>
      </c>
      <c r="AA44" s="333" t="str">
        <f>IF(AA42="","",VLOOKUP(AA42,シフト記号表!$D$6:$Z$47,23,FALSE))</f>
        <v/>
      </c>
      <c r="AB44" s="331" t="str">
        <f>IF(AB42="","",VLOOKUP(AB42,シフト記号表!$D$6:$Z$47,23,FALSE))</f>
        <v/>
      </c>
      <c r="AC44" s="332" t="str">
        <f>IF(AC42="","",VLOOKUP(AC42,シフト記号表!$D$6:$Z$47,23,FALSE))</f>
        <v/>
      </c>
      <c r="AD44" s="332" t="str">
        <f>IF(AD42="","",VLOOKUP(AD42,シフト記号表!$D$6:$Z$47,23,FALSE))</f>
        <v/>
      </c>
      <c r="AE44" s="332" t="str">
        <f>IF(AE42="","",VLOOKUP(AE42,シフト記号表!$D$6:$Z$47,23,FALSE))</f>
        <v/>
      </c>
      <c r="AF44" s="332" t="str">
        <f>IF(AF42="","",VLOOKUP(AF42,シフト記号表!$D$6:$Z$47,23,FALSE))</f>
        <v/>
      </c>
      <c r="AG44" s="332" t="str">
        <f>IF(AG42="","",VLOOKUP(AG42,シフト記号表!$D$6:$Z$47,23,FALSE))</f>
        <v/>
      </c>
      <c r="AH44" s="333" t="str">
        <f>IF(AH42="","",VLOOKUP(AH42,シフト記号表!$D$6:$Z$47,23,FALSE))</f>
        <v/>
      </c>
      <c r="AI44" s="331" t="str">
        <f>IF(AI42="","",VLOOKUP(AI42,シフト記号表!$D$6:$Z$47,23,FALSE))</f>
        <v/>
      </c>
      <c r="AJ44" s="332" t="str">
        <f>IF(AJ42="","",VLOOKUP(AJ42,シフト記号表!$D$6:$Z$47,23,FALSE))</f>
        <v/>
      </c>
      <c r="AK44" s="332" t="str">
        <f>IF(AK42="","",VLOOKUP(AK42,シフト記号表!$D$6:$Z$47,23,FALSE))</f>
        <v/>
      </c>
      <c r="AL44" s="332" t="str">
        <f>IF(AL42="","",VLOOKUP(AL42,シフト記号表!$D$6:$Z$47,23,FALSE))</f>
        <v/>
      </c>
      <c r="AM44" s="332" t="str">
        <f>IF(AM42="","",VLOOKUP(AM42,シフト記号表!$D$6:$Z$47,23,FALSE))</f>
        <v/>
      </c>
      <c r="AN44" s="332" t="str">
        <f>IF(AN42="","",VLOOKUP(AN42,シフト記号表!$D$6:$Z$47,23,FALSE))</f>
        <v/>
      </c>
      <c r="AO44" s="333" t="str">
        <f>IF(AO42="","",VLOOKUP(AO42,シフト記号表!$D$6:$Z$47,23,FALSE))</f>
        <v/>
      </c>
      <c r="AP44" s="331" t="str">
        <f>IF(AP42="","",VLOOKUP(AP42,シフト記号表!$D$6:$Z$47,23,FALSE))</f>
        <v/>
      </c>
      <c r="AQ44" s="332" t="str">
        <f>IF(AQ42="","",VLOOKUP(AQ42,シフト記号表!$D$6:$Z$47,23,FALSE))</f>
        <v/>
      </c>
      <c r="AR44" s="332" t="str">
        <f>IF(AR42="","",VLOOKUP(AR42,シフト記号表!$D$6:$Z$47,23,FALSE))</f>
        <v/>
      </c>
      <c r="AS44" s="332" t="str">
        <f>IF(AS42="","",VLOOKUP(AS42,シフト記号表!$D$6:$Z$47,23,FALSE))</f>
        <v/>
      </c>
      <c r="AT44" s="332" t="str">
        <f>IF(AT42="","",VLOOKUP(AT42,シフト記号表!$D$6:$Z$47,23,FALSE))</f>
        <v/>
      </c>
      <c r="AU44" s="332" t="str">
        <f>IF(AU42="","",VLOOKUP(AU42,シフト記号表!$D$6:$Z$47,23,FALSE))</f>
        <v/>
      </c>
      <c r="AV44" s="333" t="str">
        <f>IF(AV42="","",VLOOKUP(AV42,シフト記号表!$D$6:$Z$47,23,FALSE))</f>
        <v/>
      </c>
      <c r="AW44" s="331" t="str">
        <f>IF(AW42="","",VLOOKUP(AW42,シフト記号表!$D$6:$Z$47,23,FALSE))</f>
        <v/>
      </c>
      <c r="AX44" s="332" t="str">
        <f>IF(AX42="","",VLOOKUP(AX42,シフト記号表!$D$6:$Z$47,23,FALSE))</f>
        <v/>
      </c>
      <c r="AY44" s="332" t="str">
        <f>IF(AY42="","",VLOOKUP(AY42,シフト記号表!$D$6:$Z$47,23,FALSE))</f>
        <v/>
      </c>
      <c r="AZ44" s="978">
        <f>IF($BC$3="４週",SUM(U44:AV44),IF($BC$3="暦月",SUM(U44:AY44),""))</f>
        <v>0</v>
      </c>
      <c r="BA44" s="979"/>
      <c r="BB44" s="980">
        <f>IF($BC$3="４週",AZ44/4,IF($BC$3="暦月",(AZ44/($BC$8/7)),""))</f>
        <v>0</v>
      </c>
      <c r="BC44" s="979"/>
      <c r="BD44" s="972"/>
      <c r="BE44" s="973"/>
      <c r="BF44" s="973"/>
      <c r="BG44" s="973"/>
      <c r="BH44" s="974"/>
    </row>
    <row r="45" spans="2:60" ht="20.25" customHeight="1">
      <c r="B45" s="334"/>
      <c r="C45" s="921"/>
      <c r="D45" s="922"/>
      <c r="E45" s="923"/>
      <c r="F45" s="315"/>
      <c r="G45" s="316"/>
      <c r="H45" s="985"/>
      <c r="I45" s="933"/>
      <c r="J45" s="934"/>
      <c r="K45" s="934"/>
      <c r="L45" s="935"/>
      <c r="M45" s="942"/>
      <c r="N45" s="943"/>
      <c r="O45" s="944"/>
      <c r="P45" s="337" t="s">
        <v>666</v>
      </c>
      <c r="Q45" s="338"/>
      <c r="R45" s="338"/>
      <c r="S45" s="339"/>
      <c r="T45" s="340"/>
      <c r="U45" s="341"/>
      <c r="V45" s="342"/>
      <c r="W45" s="342"/>
      <c r="X45" s="342"/>
      <c r="Y45" s="342"/>
      <c r="Z45" s="342"/>
      <c r="AA45" s="343"/>
      <c r="AB45" s="341"/>
      <c r="AC45" s="342"/>
      <c r="AD45" s="342"/>
      <c r="AE45" s="342"/>
      <c r="AF45" s="342"/>
      <c r="AG45" s="342"/>
      <c r="AH45" s="343"/>
      <c r="AI45" s="341"/>
      <c r="AJ45" s="342"/>
      <c r="AK45" s="342"/>
      <c r="AL45" s="342"/>
      <c r="AM45" s="342"/>
      <c r="AN45" s="342"/>
      <c r="AO45" s="343"/>
      <c r="AP45" s="341"/>
      <c r="AQ45" s="342"/>
      <c r="AR45" s="342"/>
      <c r="AS45" s="342"/>
      <c r="AT45" s="342"/>
      <c r="AU45" s="342"/>
      <c r="AV45" s="343"/>
      <c r="AW45" s="341"/>
      <c r="AX45" s="342"/>
      <c r="AY45" s="342"/>
      <c r="AZ45" s="951"/>
      <c r="BA45" s="952"/>
      <c r="BB45" s="965"/>
      <c r="BC45" s="952"/>
      <c r="BD45" s="966"/>
      <c r="BE45" s="967"/>
      <c r="BF45" s="967"/>
      <c r="BG45" s="967"/>
      <c r="BH45" s="968"/>
    </row>
    <row r="46" spans="2:60" ht="20.25" customHeight="1">
      <c r="B46" s="314">
        <f>B43+1</f>
        <v>9</v>
      </c>
      <c r="C46" s="924"/>
      <c r="D46" s="925"/>
      <c r="E46" s="926"/>
      <c r="F46" s="315">
        <f>C45</f>
        <v>0</v>
      </c>
      <c r="G46" s="316"/>
      <c r="H46" s="931"/>
      <c r="I46" s="936"/>
      <c r="J46" s="937"/>
      <c r="K46" s="937"/>
      <c r="L46" s="938"/>
      <c r="M46" s="945"/>
      <c r="N46" s="946"/>
      <c r="O46" s="947"/>
      <c r="P46" s="317" t="s">
        <v>671</v>
      </c>
      <c r="Q46" s="318"/>
      <c r="R46" s="318"/>
      <c r="S46" s="319"/>
      <c r="T46" s="320"/>
      <c r="U46" s="321" t="str">
        <f>IF(U45="","",VLOOKUP(U45,シフト記号表!$D$6:$X$47,21,FALSE))</f>
        <v/>
      </c>
      <c r="V46" s="322" t="str">
        <f>IF(V45="","",VLOOKUP(V45,シフト記号表!$D$6:$X$47,21,FALSE))</f>
        <v/>
      </c>
      <c r="W46" s="322" t="str">
        <f>IF(W45="","",VLOOKUP(W45,シフト記号表!$D$6:$X$47,21,FALSE))</f>
        <v/>
      </c>
      <c r="X46" s="322" t="str">
        <f>IF(X45="","",VLOOKUP(X45,シフト記号表!$D$6:$X$47,21,FALSE))</f>
        <v/>
      </c>
      <c r="Y46" s="322" t="str">
        <f>IF(Y45="","",VLOOKUP(Y45,シフト記号表!$D$6:$X$47,21,FALSE))</f>
        <v/>
      </c>
      <c r="Z46" s="322" t="str">
        <f>IF(Z45="","",VLOOKUP(Z45,シフト記号表!$D$6:$X$47,21,FALSE))</f>
        <v/>
      </c>
      <c r="AA46" s="323" t="str">
        <f>IF(AA45="","",VLOOKUP(AA45,シフト記号表!$D$6:$X$47,21,FALSE))</f>
        <v/>
      </c>
      <c r="AB46" s="321" t="str">
        <f>IF(AB45="","",VLOOKUP(AB45,シフト記号表!$D$6:$X$47,21,FALSE))</f>
        <v/>
      </c>
      <c r="AC46" s="322" t="str">
        <f>IF(AC45="","",VLOOKUP(AC45,シフト記号表!$D$6:$X$47,21,FALSE))</f>
        <v/>
      </c>
      <c r="AD46" s="322" t="str">
        <f>IF(AD45="","",VLOOKUP(AD45,シフト記号表!$D$6:$X$47,21,FALSE))</f>
        <v/>
      </c>
      <c r="AE46" s="322" t="str">
        <f>IF(AE45="","",VLOOKUP(AE45,シフト記号表!$D$6:$X$47,21,FALSE))</f>
        <v/>
      </c>
      <c r="AF46" s="322" t="str">
        <f>IF(AF45="","",VLOOKUP(AF45,シフト記号表!$D$6:$X$47,21,FALSE))</f>
        <v/>
      </c>
      <c r="AG46" s="322" t="str">
        <f>IF(AG45="","",VLOOKUP(AG45,シフト記号表!$D$6:$X$47,21,FALSE))</f>
        <v/>
      </c>
      <c r="AH46" s="323" t="str">
        <f>IF(AH45="","",VLOOKUP(AH45,シフト記号表!$D$6:$X$47,21,FALSE))</f>
        <v/>
      </c>
      <c r="AI46" s="321" t="str">
        <f>IF(AI45="","",VLOOKUP(AI45,シフト記号表!$D$6:$X$47,21,FALSE))</f>
        <v/>
      </c>
      <c r="AJ46" s="322" t="str">
        <f>IF(AJ45="","",VLOOKUP(AJ45,シフト記号表!$D$6:$X$47,21,FALSE))</f>
        <v/>
      </c>
      <c r="AK46" s="322" t="str">
        <f>IF(AK45="","",VLOOKUP(AK45,シフト記号表!$D$6:$X$47,21,FALSE))</f>
        <v/>
      </c>
      <c r="AL46" s="322" t="str">
        <f>IF(AL45="","",VLOOKUP(AL45,シフト記号表!$D$6:$X$47,21,FALSE))</f>
        <v/>
      </c>
      <c r="AM46" s="322" t="str">
        <f>IF(AM45="","",VLOOKUP(AM45,シフト記号表!$D$6:$X$47,21,FALSE))</f>
        <v/>
      </c>
      <c r="AN46" s="322" t="str">
        <f>IF(AN45="","",VLOOKUP(AN45,シフト記号表!$D$6:$X$47,21,FALSE))</f>
        <v/>
      </c>
      <c r="AO46" s="323" t="str">
        <f>IF(AO45="","",VLOOKUP(AO45,シフト記号表!$D$6:$X$47,21,FALSE))</f>
        <v/>
      </c>
      <c r="AP46" s="321" t="str">
        <f>IF(AP45="","",VLOOKUP(AP45,シフト記号表!$D$6:$X$47,21,FALSE))</f>
        <v/>
      </c>
      <c r="AQ46" s="322" t="str">
        <f>IF(AQ45="","",VLOOKUP(AQ45,シフト記号表!$D$6:$X$47,21,FALSE))</f>
        <v/>
      </c>
      <c r="AR46" s="322" t="str">
        <f>IF(AR45="","",VLOOKUP(AR45,シフト記号表!$D$6:$X$47,21,FALSE))</f>
        <v/>
      </c>
      <c r="AS46" s="322" t="str">
        <f>IF(AS45="","",VLOOKUP(AS45,シフト記号表!$D$6:$X$47,21,FALSE))</f>
        <v/>
      </c>
      <c r="AT46" s="322" t="str">
        <f>IF(AT45="","",VLOOKUP(AT45,シフト記号表!$D$6:$X$47,21,FALSE))</f>
        <v/>
      </c>
      <c r="AU46" s="322" t="str">
        <f>IF(AU45="","",VLOOKUP(AU45,シフト記号表!$D$6:$X$47,21,FALSE))</f>
        <v/>
      </c>
      <c r="AV46" s="323" t="str">
        <f>IF(AV45="","",VLOOKUP(AV45,シフト記号表!$D$6:$X$47,21,FALSE))</f>
        <v/>
      </c>
      <c r="AW46" s="321" t="str">
        <f>IF(AW45="","",VLOOKUP(AW45,シフト記号表!$D$6:$X$47,21,FALSE))</f>
        <v/>
      </c>
      <c r="AX46" s="322" t="str">
        <f>IF(AX45="","",VLOOKUP(AX45,シフト記号表!$D$6:$X$47,21,FALSE))</f>
        <v/>
      </c>
      <c r="AY46" s="322" t="str">
        <f>IF(AY45="","",VLOOKUP(AY45,シフト記号表!$D$6:$X$47,21,FALSE))</f>
        <v/>
      </c>
      <c r="AZ46" s="975">
        <f>IF($BC$3="４週",SUM(U46:AV46),IF($BC$3="暦月",SUM(U46:AY46),""))</f>
        <v>0</v>
      </c>
      <c r="BA46" s="976"/>
      <c r="BB46" s="977">
        <f>IF($BC$3="４週",AZ46/4,IF($BC$3="暦月",(AZ46/($BC$8/7)),""))</f>
        <v>0</v>
      </c>
      <c r="BC46" s="976"/>
      <c r="BD46" s="969"/>
      <c r="BE46" s="970"/>
      <c r="BF46" s="970"/>
      <c r="BG46" s="970"/>
      <c r="BH46" s="971"/>
    </row>
    <row r="47" spans="2:60" ht="20.25" customHeight="1">
      <c r="B47" s="324"/>
      <c r="C47" s="927"/>
      <c r="D47" s="928"/>
      <c r="E47" s="929"/>
      <c r="F47" s="325"/>
      <c r="G47" s="326">
        <f>C45</f>
        <v>0</v>
      </c>
      <c r="H47" s="932"/>
      <c r="I47" s="939"/>
      <c r="J47" s="940"/>
      <c r="K47" s="940"/>
      <c r="L47" s="941"/>
      <c r="M47" s="948"/>
      <c r="N47" s="949"/>
      <c r="O47" s="950"/>
      <c r="P47" s="327" t="s">
        <v>672</v>
      </c>
      <c r="Q47" s="328"/>
      <c r="R47" s="328"/>
      <c r="S47" s="348"/>
      <c r="T47" s="349"/>
      <c r="U47" s="331" t="str">
        <f>IF(U45="","",VLOOKUP(U45,シフト記号表!$D$6:$Z$47,23,FALSE))</f>
        <v/>
      </c>
      <c r="V47" s="332" t="str">
        <f>IF(V45="","",VLOOKUP(V45,シフト記号表!$D$6:$Z$47,23,FALSE))</f>
        <v/>
      </c>
      <c r="W47" s="332" t="str">
        <f>IF(W45="","",VLOOKUP(W45,シフト記号表!$D$6:$Z$47,23,FALSE))</f>
        <v/>
      </c>
      <c r="X47" s="332" t="str">
        <f>IF(X45="","",VLOOKUP(X45,シフト記号表!$D$6:$Z$47,23,FALSE))</f>
        <v/>
      </c>
      <c r="Y47" s="332" t="str">
        <f>IF(Y45="","",VLOOKUP(Y45,シフト記号表!$D$6:$Z$47,23,FALSE))</f>
        <v/>
      </c>
      <c r="Z47" s="332" t="str">
        <f>IF(Z45="","",VLOOKUP(Z45,シフト記号表!$D$6:$Z$47,23,FALSE))</f>
        <v/>
      </c>
      <c r="AA47" s="333" t="str">
        <f>IF(AA45="","",VLOOKUP(AA45,シフト記号表!$D$6:$Z$47,23,FALSE))</f>
        <v/>
      </c>
      <c r="AB47" s="331" t="str">
        <f>IF(AB45="","",VLOOKUP(AB45,シフト記号表!$D$6:$Z$47,23,FALSE))</f>
        <v/>
      </c>
      <c r="AC47" s="332" t="str">
        <f>IF(AC45="","",VLOOKUP(AC45,シフト記号表!$D$6:$Z$47,23,FALSE))</f>
        <v/>
      </c>
      <c r="AD47" s="332" t="str">
        <f>IF(AD45="","",VLOOKUP(AD45,シフト記号表!$D$6:$Z$47,23,FALSE))</f>
        <v/>
      </c>
      <c r="AE47" s="332" t="str">
        <f>IF(AE45="","",VLOOKUP(AE45,シフト記号表!$D$6:$Z$47,23,FALSE))</f>
        <v/>
      </c>
      <c r="AF47" s="332" t="str">
        <f>IF(AF45="","",VLOOKUP(AF45,シフト記号表!$D$6:$Z$47,23,FALSE))</f>
        <v/>
      </c>
      <c r="AG47" s="332" t="str">
        <f>IF(AG45="","",VLOOKUP(AG45,シフト記号表!$D$6:$Z$47,23,FALSE))</f>
        <v/>
      </c>
      <c r="AH47" s="333" t="str">
        <f>IF(AH45="","",VLOOKUP(AH45,シフト記号表!$D$6:$Z$47,23,FALSE))</f>
        <v/>
      </c>
      <c r="AI47" s="331" t="str">
        <f>IF(AI45="","",VLOOKUP(AI45,シフト記号表!$D$6:$Z$47,23,FALSE))</f>
        <v/>
      </c>
      <c r="AJ47" s="332" t="str">
        <f>IF(AJ45="","",VLOOKUP(AJ45,シフト記号表!$D$6:$Z$47,23,FALSE))</f>
        <v/>
      </c>
      <c r="AK47" s="332" t="str">
        <f>IF(AK45="","",VLOOKUP(AK45,シフト記号表!$D$6:$Z$47,23,FALSE))</f>
        <v/>
      </c>
      <c r="AL47" s="332" t="str">
        <f>IF(AL45="","",VLOOKUP(AL45,シフト記号表!$D$6:$Z$47,23,FALSE))</f>
        <v/>
      </c>
      <c r="AM47" s="332" t="str">
        <f>IF(AM45="","",VLOOKUP(AM45,シフト記号表!$D$6:$Z$47,23,FALSE))</f>
        <v/>
      </c>
      <c r="AN47" s="332" t="str">
        <f>IF(AN45="","",VLOOKUP(AN45,シフト記号表!$D$6:$Z$47,23,FALSE))</f>
        <v/>
      </c>
      <c r="AO47" s="333" t="str">
        <f>IF(AO45="","",VLOOKUP(AO45,シフト記号表!$D$6:$Z$47,23,FALSE))</f>
        <v/>
      </c>
      <c r="AP47" s="331" t="str">
        <f>IF(AP45="","",VLOOKUP(AP45,シフト記号表!$D$6:$Z$47,23,FALSE))</f>
        <v/>
      </c>
      <c r="AQ47" s="332" t="str">
        <f>IF(AQ45="","",VLOOKUP(AQ45,シフト記号表!$D$6:$Z$47,23,FALSE))</f>
        <v/>
      </c>
      <c r="AR47" s="332" t="str">
        <f>IF(AR45="","",VLOOKUP(AR45,シフト記号表!$D$6:$Z$47,23,FALSE))</f>
        <v/>
      </c>
      <c r="AS47" s="332" t="str">
        <f>IF(AS45="","",VLOOKUP(AS45,シフト記号表!$D$6:$Z$47,23,FALSE))</f>
        <v/>
      </c>
      <c r="AT47" s="332" t="str">
        <f>IF(AT45="","",VLOOKUP(AT45,シフト記号表!$D$6:$Z$47,23,FALSE))</f>
        <v/>
      </c>
      <c r="AU47" s="332" t="str">
        <f>IF(AU45="","",VLOOKUP(AU45,シフト記号表!$D$6:$Z$47,23,FALSE))</f>
        <v/>
      </c>
      <c r="AV47" s="333" t="str">
        <f>IF(AV45="","",VLOOKUP(AV45,シフト記号表!$D$6:$Z$47,23,FALSE))</f>
        <v/>
      </c>
      <c r="AW47" s="331" t="str">
        <f>IF(AW45="","",VLOOKUP(AW45,シフト記号表!$D$6:$Z$47,23,FALSE))</f>
        <v/>
      </c>
      <c r="AX47" s="332" t="str">
        <f>IF(AX45="","",VLOOKUP(AX45,シフト記号表!$D$6:$Z$47,23,FALSE))</f>
        <v/>
      </c>
      <c r="AY47" s="332" t="str">
        <f>IF(AY45="","",VLOOKUP(AY45,シフト記号表!$D$6:$Z$47,23,FALSE))</f>
        <v/>
      </c>
      <c r="AZ47" s="978">
        <f>IF($BC$3="４週",SUM(U47:AV47),IF($BC$3="暦月",SUM(U47:AY47),""))</f>
        <v>0</v>
      </c>
      <c r="BA47" s="979"/>
      <c r="BB47" s="980">
        <f>IF($BC$3="４週",AZ47/4,IF($BC$3="暦月",(AZ47/($BC$8/7)),""))</f>
        <v>0</v>
      </c>
      <c r="BC47" s="979"/>
      <c r="BD47" s="972"/>
      <c r="BE47" s="973"/>
      <c r="BF47" s="973"/>
      <c r="BG47" s="973"/>
      <c r="BH47" s="974"/>
    </row>
    <row r="48" spans="2:60" ht="20.25" customHeight="1">
      <c r="B48" s="334"/>
      <c r="C48" s="921"/>
      <c r="D48" s="922"/>
      <c r="E48" s="923"/>
      <c r="F48" s="315"/>
      <c r="G48" s="316"/>
      <c r="H48" s="985"/>
      <c r="I48" s="933"/>
      <c r="J48" s="934"/>
      <c r="K48" s="934"/>
      <c r="L48" s="935"/>
      <c r="M48" s="942"/>
      <c r="N48" s="943"/>
      <c r="O48" s="944"/>
      <c r="P48" s="337" t="s">
        <v>666</v>
      </c>
      <c r="Q48" s="344"/>
      <c r="R48" s="344"/>
      <c r="S48" s="345"/>
      <c r="T48" s="350"/>
      <c r="U48" s="341"/>
      <c r="V48" s="342"/>
      <c r="W48" s="342"/>
      <c r="X48" s="342"/>
      <c r="Y48" s="342"/>
      <c r="Z48" s="342"/>
      <c r="AA48" s="343"/>
      <c r="AB48" s="341"/>
      <c r="AC48" s="342"/>
      <c r="AD48" s="342"/>
      <c r="AE48" s="342"/>
      <c r="AF48" s="342"/>
      <c r="AG48" s="342"/>
      <c r="AH48" s="343"/>
      <c r="AI48" s="341"/>
      <c r="AJ48" s="342"/>
      <c r="AK48" s="342"/>
      <c r="AL48" s="342"/>
      <c r="AM48" s="342"/>
      <c r="AN48" s="342"/>
      <c r="AO48" s="343"/>
      <c r="AP48" s="341"/>
      <c r="AQ48" s="342"/>
      <c r="AR48" s="342"/>
      <c r="AS48" s="342"/>
      <c r="AT48" s="342"/>
      <c r="AU48" s="342"/>
      <c r="AV48" s="343"/>
      <c r="AW48" s="341"/>
      <c r="AX48" s="342"/>
      <c r="AY48" s="342"/>
      <c r="AZ48" s="951"/>
      <c r="BA48" s="952"/>
      <c r="BB48" s="965"/>
      <c r="BC48" s="952"/>
      <c r="BD48" s="966"/>
      <c r="BE48" s="967"/>
      <c r="BF48" s="967"/>
      <c r="BG48" s="967"/>
      <c r="BH48" s="968"/>
    </row>
    <row r="49" spans="2:60" ht="20.25" customHeight="1">
      <c r="B49" s="314">
        <f>B46+1</f>
        <v>10</v>
      </c>
      <c r="C49" s="924"/>
      <c r="D49" s="925"/>
      <c r="E49" s="926"/>
      <c r="F49" s="315">
        <f>C48</f>
        <v>0</v>
      </c>
      <c r="G49" s="316"/>
      <c r="H49" s="931"/>
      <c r="I49" s="936"/>
      <c r="J49" s="937"/>
      <c r="K49" s="937"/>
      <c r="L49" s="938"/>
      <c r="M49" s="945"/>
      <c r="N49" s="946"/>
      <c r="O49" s="947"/>
      <c r="P49" s="317" t="s">
        <v>671</v>
      </c>
      <c r="Q49" s="318"/>
      <c r="R49" s="318"/>
      <c r="S49" s="319"/>
      <c r="T49" s="320"/>
      <c r="U49" s="321" t="str">
        <f>IF(U48="","",VLOOKUP(U48,シフト記号表!$D$6:$X$47,21,FALSE))</f>
        <v/>
      </c>
      <c r="V49" s="322" t="str">
        <f>IF(V48="","",VLOOKUP(V48,シフト記号表!$D$6:$X$47,21,FALSE))</f>
        <v/>
      </c>
      <c r="W49" s="322" t="str">
        <f>IF(W48="","",VLOOKUP(W48,シフト記号表!$D$6:$X$47,21,FALSE))</f>
        <v/>
      </c>
      <c r="X49" s="322" t="str">
        <f>IF(X48="","",VLOOKUP(X48,シフト記号表!$D$6:$X$47,21,FALSE))</f>
        <v/>
      </c>
      <c r="Y49" s="322" t="str">
        <f>IF(Y48="","",VLOOKUP(Y48,シフト記号表!$D$6:$X$47,21,FALSE))</f>
        <v/>
      </c>
      <c r="Z49" s="322" t="str">
        <f>IF(Z48="","",VLOOKUP(Z48,シフト記号表!$D$6:$X$47,21,FALSE))</f>
        <v/>
      </c>
      <c r="AA49" s="323" t="str">
        <f>IF(AA48="","",VLOOKUP(AA48,シフト記号表!$D$6:$X$47,21,FALSE))</f>
        <v/>
      </c>
      <c r="AB49" s="321" t="str">
        <f>IF(AB48="","",VLOOKUP(AB48,シフト記号表!$D$6:$X$47,21,FALSE))</f>
        <v/>
      </c>
      <c r="AC49" s="322" t="str">
        <f>IF(AC48="","",VLOOKUP(AC48,シフト記号表!$D$6:$X$47,21,FALSE))</f>
        <v/>
      </c>
      <c r="AD49" s="322" t="str">
        <f>IF(AD48="","",VLOOKUP(AD48,シフト記号表!$D$6:$X$47,21,FALSE))</f>
        <v/>
      </c>
      <c r="AE49" s="322" t="str">
        <f>IF(AE48="","",VLOOKUP(AE48,シフト記号表!$D$6:$X$47,21,FALSE))</f>
        <v/>
      </c>
      <c r="AF49" s="322" t="str">
        <f>IF(AF48="","",VLOOKUP(AF48,シフト記号表!$D$6:$X$47,21,FALSE))</f>
        <v/>
      </c>
      <c r="AG49" s="322" t="str">
        <f>IF(AG48="","",VLOOKUP(AG48,シフト記号表!$D$6:$X$47,21,FALSE))</f>
        <v/>
      </c>
      <c r="AH49" s="323" t="str">
        <f>IF(AH48="","",VLOOKUP(AH48,シフト記号表!$D$6:$X$47,21,FALSE))</f>
        <v/>
      </c>
      <c r="AI49" s="321" t="str">
        <f>IF(AI48="","",VLOOKUP(AI48,シフト記号表!$D$6:$X$47,21,FALSE))</f>
        <v/>
      </c>
      <c r="AJ49" s="322" t="str">
        <f>IF(AJ48="","",VLOOKUP(AJ48,シフト記号表!$D$6:$X$47,21,FALSE))</f>
        <v/>
      </c>
      <c r="AK49" s="322" t="str">
        <f>IF(AK48="","",VLOOKUP(AK48,シフト記号表!$D$6:$X$47,21,FALSE))</f>
        <v/>
      </c>
      <c r="AL49" s="322" t="str">
        <f>IF(AL48="","",VLOOKUP(AL48,シフト記号表!$D$6:$X$47,21,FALSE))</f>
        <v/>
      </c>
      <c r="AM49" s="322" t="str">
        <f>IF(AM48="","",VLOOKUP(AM48,シフト記号表!$D$6:$X$47,21,FALSE))</f>
        <v/>
      </c>
      <c r="AN49" s="322" t="str">
        <f>IF(AN48="","",VLOOKUP(AN48,シフト記号表!$D$6:$X$47,21,FALSE))</f>
        <v/>
      </c>
      <c r="AO49" s="323" t="str">
        <f>IF(AO48="","",VLOOKUP(AO48,シフト記号表!$D$6:$X$47,21,FALSE))</f>
        <v/>
      </c>
      <c r="AP49" s="321" t="str">
        <f>IF(AP48="","",VLOOKUP(AP48,シフト記号表!$D$6:$X$47,21,FALSE))</f>
        <v/>
      </c>
      <c r="AQ49" s="322" t="str">
        <f>IF(AQ48="","",VLOOKUP(AQ48,シフト記号表!$D$6:$X$47,21,FALSE))</f>
        <v/>
      </c>
      <c r="AR49" s="322" t="str">
        <f>IF(AR48="","",VLOOKUP(AR48,シフト記号表!$D$6:$X$47,21,FALSE))</f>
        <v/>
      </c>
      <c r="AS49" s="322" t="str">
        <f>IF(AS48="","",VLOOKUP(AS48,シフト記号表!$D$6:$X$47,21,FALSE))</f>
        <v/>
      </c>
      <c r="AT49" s="322" t="str">
        <f>IF(AT48="","",VLOOKUP(AT48,シフト記号表!$D$6:$X$47,21,FALSE))</f>
        <v/>
      </c>
      <c r="AU49" s="322" t="str">
        <f>IF(AU48="","",VLOOKUP(AU48,シフト記号表!$D$6:$X$47,21,FALSE))</f>
        <v/>
      </c>
      <c r="AV49" s="323" t="str">
        <f>IF(AV48="","",VLOOKUP(AV48,シフト記号表!$D$6:$X$47,21,FALSE))</f>
        <v/>
      </c>
      <c r="AW49" s="321" t="str">
        <f>IF(AW48="","",VLOOKUP(AW48,シフト記号表!$D$6:$X$47,21,FALSE))</f>
        <v/>
      </c>
      <c r="AX49" s="322" t="str">
        <f>IF(AX48="","",VLOOKUP(AX48,シフト記号表!$D$6:$X$47,21,FALSE))</f>
        <v/>
      </c>
      <c r="AY49" s="322" t="str">
        <f>IF(AY48="","",VLOOKUP(AY48,シフト記号表!$D$6:$X$47,21,FALSE))</f>
        <v/>
      </c>
      <c r="AZ49" s="975">
        <f>IF($BC$3="４週",SUM(U49:AV49),IF($BC$3="暦月",SUM(U49:AY49),""))</f>
        <v>0</v>
      </c>
      <c r="BA49" s="976"/>
      <c r="BB49" s="977">
        <f>IF($BC$3="４週",AZ49/4,IF($BC$3="暦月",(AZ49/($BC$8/7)),""))</f>
        <v>0</v>
      </c>
      <c r="BC49" s="976"/>
      <c r="BD49" s="969"/>
      <c r="BE49" s="970"/>
      <c r="BF49" s="970"/>
      <c r="BG49" s="970"/>
      <c r="BH49" s="971"/>
    </row>
    <row r="50" spans="2:60" ht="20.25" customHeight="1">
      <c r="B50" s="324"/>
      <c r="C50" s="927"/>
      <c r="D50" s="928"/>
      <c r="E50" s="929"/>
      <c r="F50" s="325"/>
      <c r="G50" s="326">
        <f>C48</f>
        <v>0</v>
      </c>
      <c r="H50" s="932"/>
      <c r="I50" s="939"/>
      <c r="J50" s="940"/>
      <c r="K50" s="940"/>
      <c r="L50" s="941"/>
      <c r="M50" s="948"/>
      <c r="N50" s="949"/>
      <c r="O50" s="950"/>
      <c r="P50" s="351" t="s">
        <v>672</v>
      </c>
      <c r="Q50" s="352"/>
      <c r="R50" s="352"/>
      <c r="S50" s="353"/>
      <c r="T50" s="354"/>
      <c r="U50" s="331" t="str">
        <f>IF(U48="","",VLOOKUP(U48,シフト記号表!$D$6:$Z$47,23,FALSE))</f>
        <v/>
      </c>
      <c r="V50" s="332" t="str">
        <f>IF(V48="","",VLOOKUP(V48,シフト記号表!$D$6:$Z$47,23,FALSE))</f>
        <v/>
      </c>
      <c r="W50" s="332" t="str">
        <f>IF(W48="","",VLOOKUP(W48,シフト記号表!$D$6:$Z$47,23,FALSE))</f>
        <v/>
      </c>
      <c r="X50" s="332" t="str">
        <f>IF(X48="","",VLOOKUP(X48,シフト記号表!$D$6:$Z$47,23,FALSE))</f>
        <v/>
      </c>
      <c r="Y50" s="332" t="str">
        <f>IF(Y48="","",VLOOKUP(Y48,シフト記号表!$D$6:$Z$47,23,FALSE))</f>
        <v/>
      </c>
      <c r="Z50" s="332" t="str">
        <f>IF(Z48="","",VLOOKUP(Z48,シフト記号表!$D$6:$Z$47,23,FALSE))</f>
        <v/>
      </c>
      <c r="AA50" s="333" t="str">
        <f>IF(AA48="","",VLOOKUP(AA48,シフト記号表!$D$6:$Z$47,23,FALSE))</f>
        <v/>
      </c>
      <c r="AB50" s="331" t="str">
        <f>IF(AB48="","",VLOOKUP(AB48,シフト記号表!$D$6:$Z$47,23,FALSE))</f>
        <v/>
      </c>
      <c r="AC50" s="332" t="str">
        <f>IF(AC48="","",VLOOKUP(AC48,シフト記号表!$D$6:$Z$47,23,FALSE))</f>
        <v/>
      </c>
      <c r="AD50" s="332" t="str">
        <f>IF(AD48="","",VLOOKUP(AD48,シフト記号表!$D$6:$Z$47,23,FALSE))</f>
        <v/>
      </c>
      <c r="AE50" s="332" t="str">
        <f>IF(AE48="","",VLOOKUP(AE48,シフト記号表!$D$6:$Z$47,23,FALSE))</f>
        <v/>
      </c>
      <c r="AF50" s="332" t="str">
        <f>IF(AF48="","",VLOOKUP(AF48,シフト記号表!$D$6:$Z$47,23,FALSE))</f>
        <v/>
      </c>
      <c r="AG50" s="332" t="str">
        <f>IF(AG48="","",VLOOKUP(AG48,シフト記号表!$D$6:$Z$47,23,FALSE))</f>
        <v/>
      </c>
      <c r="AH50" s="333" t="str">
        <f>IF(AH48="","",VLOOKUP(AH48,シフト記号表!$D$6:$Z$47,23,FALSE))</f>
        <v/>
      </c>
      <c r="AI50" s="331" t="str">
        <f>IF(AI48="","",VLOOKUP(AI48,シフト記号表!$D$6:$Z$47,23,FALSE))</f>
        <v/>
      </c>
      <c r="AJ50" s="332" t="str">
        <f>IF(AJ48="","",VLOOKUP(AJ48,シフト記号表!$D$6:$Z$47,23,FALSE))</f>
        <v/>
      </c>
      <c r="AK50" s="332" t="str">
        <f>IF(AK48="","",VLOOKUP(AK48,シフト記号表!$D$6:$Z$47,23,FALSE))</f>
        <v/>
      </c>
      <c r="AL50" s="332" t="str">
        <f>IF(AL48="","",VLOOKUP(AL48,シフト記号表!$D$6:$Z$47,23,FALSE))</f>
        <v/>
      </c>
      <c r="AM50" s="332" t="str">
        <f>IF(AM48="","",VLOOKUP(AM48,シフト記号表!$D$6:$Z$47,23,FALSE))</f>
        <v/>
      </c>
      <c r="AN50" s="332" t="str">
        <f>IF(AN48="","",VLOOKUP(AN48,シフト記号表!$D$6:$Z$47,23,FALSE))</f>
        <v/>
      </c>
      <c r="AO50" s="333" t="str">
        <f>IF(AO48="","",VLOOKUP(AO48,シフト記号表!$D$6:$Z$47,23,FALSE))</f>
        <v/>
      </c>
      <c r="AP50" s="331" t="str">
        <f>IF(AP48="","",VLOOKUP(AP48,シフト記号表!$D$6:$Z$47,23,FALSE))</f>
        <v/>
      </c>
      <c r="AQ50" s="332" t="str">
        <f>IF(AQ48="","",VLOOKUP(AQ48,シフト記号表!$D$6:$Z$47,23,FALSE))</f>
        <v/>
      </c>
      <c r="AR50" s="332" t="str">
        <f>IF(AR48="","",VLOOKUP(AR48,シフト記号表!$D$6:$Z$47,23,FALSE))</f>
        <v/>
      </c>
      <c r="AS50" s="332" t="str">
        <f>IF(AS48="","",VLOOKUP(AS48,シフト記号表!$D$6:$Z$47,23,FALSE))</f>
        <v/>
      </c>
      <c r="AT50" s="332" t="str">
        <f>IF(AT48="","",VLOOKUP(AT48,シフト記号表!$D$6:$Z$47,23,FALSE))</f>
        <v/>
      </c>
      <c r="AU50" s="332" t="str">
        <f>IF(AU48="","",VLOOKUP(AU48,シフト記号表!$D$6:$Z$47,23,FALSE))</f>
        <v/>
      </c>
      <c r="AV50" s="333" t="str">
        <f>IF(AV48="","",VLOOKUP(AV48,シフト記号表!$D$6:$Z$47,23,FALSE))</f>
        <v/>
      </c>
      <c r="AW50" s="331" t="str">
        <f>IF(AW48="","",VLOOKUP(AW48,シフト記号表!$D$6:$Z$47,23,FALSE))</f>
        <v/>
      </c>
      <c r="AX50" s="332" t="str">
        <f>IF(AX48="","",VLOOKUP(AX48,シフト記号表!$D$6:$Z$47,23,FALSE))</f>
        <v/>
      </c>
      <c r="AY50" s="332" t="str">
        <f>IF(AY48="","",VLOOKUP(AY48,シフト記号表!$D$6:$Z$47,23,FALSE))</f>
        <v/>
      </c>
      <c r="AZ50" s="978">
        <f>IF($BC$3="４週",SUM(U50:AV50),IF($BC$3="暦月",SUM(U50:AY50),""))</f>
        <v>0</v>
      </c>
      <c r="BA50" s="979"/>
      <c r="BB50" s="980">
        <f>IF($BC$3="４週",AZ50/4,IF($BC$3="暦月",(AZ50/($BC$8/7)),""))</f>
        <v>0</v>
      </c>
      <c r="BC50" s="979"/>
      <c r="BD50" s="972"/>
      <c r="BE50" s="973"/>
      <c r="BF50" s="973"/>
      <c r="BG50" s="973"/>
      <c r="BH50" s="974"/>
    </row>
    <row r="51" spans="2:60" ht="20.25" customHeight="1">
      <c r="B51" s="334"/>
      <c r="C51" s="921"/>
      <c r="D51" s="922"/>
      <c r="E51" s="923"/>
      <c r="F51" s="315"/>
      <c r="G51" s="316"/>
      <c r="H51" s="985"/>
      <c r="I51" s="933"/>
      <c r="J51" s="934"/>
      <c r="K51" s="934"/>
      <c r="L51" s="935"/>
      <c r="M51" s="942"/>
      <c r="N51" s="943"/>
      <c r="O51" s="944"/>
      <c r="P51" s="337" t="s">
        <v>666</v>
      </c>
      <c r="Q51" s="344"/>
      <c r="R51" s="344"/>
      <c r="S51" s="345"/>
      <c r="T51" s="350"/>
      <c r="U51" s="341"/>
      <c r="V51" s="342"/>
      <c r="W51" s="342"/>
      <c r="X51" s="342"/>
      <c r="Y51" s="342"/>
      <c r="Z51" s="342"/>
      <c r="AA51" s="343"/>
      <c r="AB51" s="341"/>
      <c r="AC51" s="342"/>
      <c r="AD51" s="342"/>
      <c r="AE51" s="342"/>
      <c r="AF51" s="342"/>
      <c r="AG51" s="342"/>
      <c r="AH51" s="343"/>
      <c r="AI51" s="341"/>
      <c r="AJ51" s="342"/>
      <c r="AK51" s="342"/>
      <c r="AL51" s="342"/>
      <c r="AM51" s="342"/>
      <c r="AN51" s="342"/>
      <c r="AO51" s="343"/>
      <c r="AP51" s="341"/>
      <c r="AQ51" s="342"/>
      <c r="AR51" s="342"/>
      <c r="AS51" s="342"/>
      <c r="AT51" s="342"/>
      <c r="AU51" s="342"/>
      <c r="AV51" s="343"/>
      <c r="AW51" s="341"/>
      <c r="AX51" s="342"/>
      <c r="AY51" s="342"/>
      <c r="AZ51" s="951"/>
      <c r="BA51" s="952"/>
      <c r="BB51" s="965"/>
      <c r="BC51" s="952"/>
      <c r="BD51" s="966"/>
      <c r="BE51" s="967"/>
      <c r="BF51" s="967"/>
      <c r="BG51" s="967"/>
      <c r="BH51" s="968"/>
    </row>
    <row r="52" spans="2:60" ht="20.25" customHeight="1">
      <c r="B52" s="314">
        <f>B49+1</f>
        <v>11</v>
      </c>
      <c r="C52" s="924"/>
      <c r="D52" s="925"/>
      <c r="E52" s="926"/>
      <c r="F52" s="315">
        <f>C51</f>
        <v>0</v>
      </c>
      <c r="G52" s="316"/>
      <c r="H52" s="931"/>
      <c r="I52" s="936"/>
      <c r="J52" s="937"/>
      <c r="K52" s="937"/>
      <c r="L52" s="938"/>
      <c r="M52" s="945"/>
      <c r="N52" s="946"/>
      <c r="O52" s="947"/>
      <c r="P52" s="317" t="s">
        <v>671</v>
      </c>
      <c r="Q52" s="318"/>
      <c r="R52" s="318"/>
      <c r="S52" s="319"/>
      <c r="T52" s="320"/>
      <c r="U52" s="321" t="str">
        <f>IF(U51="","",VLOOKUP(U51,シフト記号表!$D$6:$X$47,21,FALSE))</f>
        <v/>
      </c>
      <c r="V52" s="322" t="str">
        <f>IF(V51="","",VLOOKUP(V51,シフト記号表!$D$6:$X$47,21,FALSE))</f>
        <v/>
      </c>
      <c r="W52" s="322" t="str">
        <f>IF(W51="","",VLOOKUP(W51,シフト記号表!$D$6:$X$47,21,FALSE))</f>
        <v/>
      </c>
      <c r="X52" s="322" t="str">
        <f>IF(X51="","",VLOOKUP(X51,シフト記号表!$D$6:$X$47,21,FALSE))</f>
        <v/>
      </c>
      <c r="Y52" s="322" t="str">
        <f>IF(Y51="","",VLOOKUP(Y51,シフト記号表!$D$6:$X$47,21,FALSE))</f>
        <v/>
      </c>
      <c r="Z52" s="322" t="str">
        <f>IF(Z51="","",VLOOKUP(Z51,シフト記号表!$D$6:$X$47,21,FALSE))</f>
        <v/>
      </c>
      <c r="AA52" s="323" t="str">
        <f>IF(AA51="","",VLOOKUP(AA51,シフト記号表!$D$6:$X$47,21,FALSE))</f>
        <v/>
      </c>
      <c r="AB52" s="321" t="str">
        <f>IF(AB51="","",VLOOKUP(AB51,シフト記号表!$D$6:$X$47,21,FALSE))</f>
        <v/>
      </c>
      <c r="AC52" s="322" t="str">
        <f>IF(AC51="","",VLOOKUP(AC51,シフト記号表!$D$6:$X$47,21,FALSE))</f>
        <v/>
      </c>
      <c r="AD52" s="322" t="str">
        <f>IF(AD51="","",VLOOKUP(AD51,シフト記号表!$D$6:$X$47,21,FALSE))</f>
        <v/>
      </c>
      <c r="AE52" s="322" t="str">
        <f>IF(AE51="","",VLOOKUP(AE51,シフト記号表!$D$6:$X$47,21,FALSE))</f>
        <v/>
      </c>
      <c r="AF52" s="322" t="str">
        <f>IF(AF51="","",VLOOKUP(AF51,シフト記号表!$D$6:$X$47,21,FALSE))</f>
        <v/>
      </c>
      <c r="AG52" s="322" t="str">
        <f>IF(AG51="","",VLOOKUP(AG51,シフト記号表!$D$6:$X$47,21,FALSE))</f>
        <v/>
      </c>
      <c r="AH52" s="323" t="str">
        <f>IF(AH51="","",VLOOKUP(AH51,シフト記号表!$D$6:$X$47,21,FALSE))</f>
        <v/>
      </c>
      <c r="AI52" s="321" t="str">
        <f>IF(AI51="","",VLOOKUP(AI51,シフト記号表!$D$6:$X$47,21,FALSE))</f>
        <v/>
      </c>
      <c r="AJ52" s="322" t="str">
        <f>IF(AJ51="","",VLOOKUP(AJ51,シフト記号表!$D$6:$X$47,21,FALSE))</f>
        <v/>
      </c>
      <c r="AK52" s="322" t="str">
        <f>IF(AK51="","",VLOOKUP(AK51,シフト記号表!$D$6:$X$47,21,FALSE))</f>
        <v/>
      </c>
      <c r="AL52" s="322" t="str">
        <f>IF(AL51="","",VLOOKUP(AL51,シフト記号表!$D$6:$X$47,21,FALSE))</f>
        <v/>
      </c>
      <c r="AM52" s="322" t="str">
        <f>IF(AM51="","",VLOOKUP(AM51,シフト記号表!$D$6:$X$47,21,FALSE))</f>
        <v/>
      </c>
      <c r="AN52" s="322" t="str">
        <f>IF(AN51="","",VLOOKUP(AN51,シフト記号表!$D$6:$X$47,21,FALSE))</f>
        <v/>
      </c>
      <c r="AO52" s="323" t="str">
        <f>IF(AO51="","",VLOOKUP(AO51,シフト記号表!$D$6:$X$47,21,FALSE))</f>
        <v/>
      </c>
      <c r="AP52" s="321" t="str">
        <f>IF(AP51="","",VLOOKUP(AP51,シフト記号表!$D$6:$X$47,21,FALSE))</f>
        <v/>
      </c>
      <c r="AQ52" s="322" t="str">
        <f>IF(AQ51="","",VLOOKUP(AQ51,シフト記号表!$D$6:$X$47,21,FALSE))</f>
        <v/>
      </c>
      <c r="AR52" s="322" t="str">
        <f>IF(AR51="","",VLOOKUP(AR51,シフト記号表!$D$6:$X$47,21,FALSE))</f>
        <v/>
      </c>
      <c r="AS52" s="322" t="str">
        <f>IF(AS51="","",VLOOKUP(AS51,シフト記号表!$D$6:$X$47,21,FALSE))</f>
        <v/>
      </c>
      <c r="AT52" s="322" t="str">
        <f>IF(AT51="","",VLOOKUP(AT51,シフト記号表!$D$6:$X$47,21,FALSE))</f>
        <v/>
      </c>
      <c r="AU52" s="322" t="str">
        <f>IF(AU51="","",VLOOKUP(AU51,シフト記号表!$D$6:$X$47,21,FALSE))</f>
        <v/>
      </c>
      <c r="AV52" s="323" t="str">
        <f>IF(AV51="","",VLOOKUP(AV51,シフト記号表!$D$6:$X$47,21,FALSE))</f>
        <v/>
      </c>
      <c r="AW52" s="321" t="str">
        <f>IF(AW51="","",VLOOKUP(AW51,シフト記号表!$D$6:$X$47,21,FALSE))</f>
        <v/>
      </c>
      <c r="AX52" s="322" t="str">
        <f>IF(AX51="","",VLOOKUP(AX51,シフト記号表!$D$6:$X$47,21,FALSE))</f>
        <v/>
      </c>
      <c r="AY52" s="322" t="str">
        <f>IF(AY51="","",VLOOKUP(AY51,シフト記号表!$D$6:$X$47,21,FALSE))</f>
        <v/>
      </c>
      <c r="AZ52" s="975">
        <f>IF($BC$3="４週",SUM(U52:AV52),IF($BC$3="暦月",SUM(U52:AY52),""))</f>
        <v>0</v>
      </c>
      <c r="BA52" s="976"/>
      <c r="BB52" s="977">
        <f>IF($BC$3="４週",AZ52/4,IF($BC$3="暦月",(AZ52/($BC$8/7)),""))</f>
        <v>0</v>
      </c>
      <c r="BC52" s="976"/>
      <c r="BD52" s="969"/>
      <c r="BE52" s="970"/>
      <c r="BF52" s="970"/>
      <c r="BG52" s="970"/>
      <c r="BH52" s="971"/>
    </row>
    <row r="53" spans="2:60" ht="20.25" customHeight="1">
      <c r="B53" s="324"/>
      <c r="C53" s="927"/>
      <c r="D53" s="928"/>
      <c r="E53" s="929"/>
      <c r="F53" s="325"/>
      <c r="G53" s="326">
        <f>C51</f>
        <v>0</v>
      </c>
      <c r="H53" s="932"/>
      <c r="I53" s="939"/>
      <c r="J53" s="940"/>
      <c r="K53" s="940"/>
      <c r="L53" s="941"/>
      <c r="M53" s="948"/>
      <c r="N53" s="949"/>
      <c r="O53" s="950"/>
      <c r="P53" s="351" t="s">
        <v>672</v>
      </c>
      <c r="Q53" s="352"/>
      <c r="R53" s="352"/>
      <c r="S53" s="353"/>
      <c r="T53" s="354"/>
      <c r="U53" s="331" t="str">
        <f>IF(U51="","",VLOOKUP(U51,シフト記号表!$D$6:$Z$47,23,FALSE))</f>
        <v/>
      </c>
      <c r="V53" s="332" t="str">
        <f>IF(V51="","",VLOOKUP(V51,シフト記号表!$D$6:$Z$47,23,FALSE))</f>
        <v/>
      </c>
      <c r="W53" s="332" t="str">
        <f>IF(W51="","",VLOOKUP(W51,シフト記号表!$D$6:$Z$47,23,FALSE))</f>
        <v/>
      </c>
      <c r="X53" s="332" t="str">
        <f>IF(X51="","",VLOOKUP(X51,シフト記号表!$D$6:$Z$47,23,FALSE))</f>
        <v/>
      </c>
      <c r="Y53" s="332" t="str">
        <f>IF(Y51="","",VLOOKUP(Y51,シフト記号表!$D$6:$Z$47,23,FALSE))</f>
        <v/>
      </c>
      <c r="Z53" s="332" t="str">
        <f>IF(Z51="","",VLOOKUP(Z51,シフト記号表!$D$6:$Z$47,23,FALSE))</f>
        <v/>
      </c>
      <c r="AA53" s="333" t="str">
        <f>IF(AA51="","",VLOOKUP(AA51,シフト記号表!$D$6:$Z$47,23,FALSE))</f>
        <v/>
      </c>
      <c r="AB53" s="331" t="str">
        <f>IF(AB51="","",VLOOKUP(AB51,シフト記号表!$D$6:$Z$47,23,FALSE))</f>
        <v/>
      </c>
      <c r="AC53" s="332" t="str">
        <f>IF(AC51="","",VLOOKUP(AC51,シフト記号表!$D$6:$Z$47,23,FALSE))</f>
        <v/>
      </c>
      <c r="AD53" s="332" t="str">
        <f>IF(AD51="","",VLOOKUP(AD51,シフト記号表!$D$6:$Z$47,23,FALSE))</f>
        <v/>
      </c>
      <c r="AE53" s="332" t="str">
        <f>IF(AE51="","",VLOOKUP(AE51,シフト記号表!$D$6:$Z$47,23,FALSE))</f>
        <v/>
      </c>
      <c r="AF53" s="332" t="str">
        <f>IF(AF51="","",VLOOKUP(AF51,シフト記号表!$D$6:$Z$47,23,FALSE))</f>
        <v/>
      </c>
      <c r="AG53" s="332" t="str">
        <f>IF(AG51="","",VLOOKUP(AG51,シフト記号表!$D$6:$Z$47,23,FALSE))</f>
        <v/>
      </c>
      <c r="AH53" s="333" t="str">
        <f>IF(AH51="","",VLOOKUP(AH51,シフト記号表!$D$6:$Z$47,23,FALSE))</f>
        <v/>
      </c>
      <c r="AI53" s="331" t="str">
        <f>IF(AI51="","",VLOOKUP(AI51,シフト記号表!$D$6:$Z$47,23,FALSE))</f>
        <v/>
      </c>
      <c r="AJ53" s="332" t="str">
        <f>IF(AJ51="","",VLOOKUP(AJ51,シフト記号表!$D$6:$Z$47,23,FALSE))</f>
        <v/>
      </c>
      <c r="AK53" s="332" t="str">
        <f>IF(AK51="","",VLOOKUP(AK51,シフト記号表!$D$6:$Z$47,23,FALSE))</f>
        <v/>
      </c>
      <c r="AL53" s="332" t="str">
        <f>IF(AL51="","",VLOOKUP(AL51,シフト記号表!$D$6:$Z$47,23,FALSE))</f>
        <v/>
      </c>
      <c r="AM53" s="332" t="str">
        <f>IF(AM51="","",VLOOKUP(AM51,シフト記号表!$D$6:$Z$47,23,FALSE))</f>
        <v/>
      </c>
      <c r="AN53" s="332" t="str">
        <f>IF(AN51="","",VLOOKUP(AN51,シフト記号表!$D$6:$Z$47,23,FALSE))</f>
        <v/>
      </c>
      <c r="AO53" s="333" t="str">
        <f>IF(AO51="","",VLOOKUP(AO51,シフト記号表!$D$6:$Z$47,23,FALSE))</f>
        <v/>
      </c>
      <c r="AP53" s="331" t="str">
        <f>IF(AP51="","",VLOOKUP(AP51,シフト記号表!$D$6:$Z$47,23,FALSE))</f>
        <v/>
      </c>
      <c r="AQ53" s="332" t="str">
        <f>IF(AQ51="","",VLOOKUP(AQ51,シフト記号表!$D$6:$Z$47,23,FALSE))</f>
        <v/>
      </c>
      <c r="AR53" s="332" t="str">
        <f>IF(AR51="","",VLOOKUP(AR51,シフト記号表!$D$6:$Z$47,23,FALSE))</f>
        <v/>
      </c>
      <c r="AS53" s="332" t="str">
        <f>IF(AS51="","",VLOOKUP(AS51,シフト記号表!$D$6:$Z$47,23,FALSE))</f>
        <v/>
      </c>
      <c r="AT53" s="332" t="str">
        <f>IF(AT51="","",VLOOKUP(AT51,シフト記号表!$D$6:$Z$47,23,FALSE))</f>
        <v/>
      </c>
      <c r="AU53" s="332" t="str">
        <f>IF(AU51="","",VLOOKUP(AU51,シフト記号表!$D$6:$Z$47,23,FALSE))</f>
        <v/>
      </c>
      <c r="AV53" s="333" t="str">
        <f>IF(AV51="","",VLOOKUP(AV51,シフト記号表!$D$6:$Z$47,23,FALSE))</f>
        <v/>
      </c>
      <c r="AW53" s="331" t="str">
        <f>IF(AW51="","",VLOOKUP(AW51,シフト記号表!$D$6:$Z$47,23,FALSE))</f>
        <v/>
      </c>
      <c r="AX53" s="332" t="str">
        <f>IF(AX51="","",VLOOKUP(AX51,シフト記号表!$D$6:$Z$47,23,FALSE))</f>
        <v/>
      </c>
      <c r="AY53" s="332" t="str">
        <f>IF(AY51="","",VLOOKUP(AY51,シフト記号表!$D$6:$Z$47,23,FALSE))</f>
        <v/>
      </c>
      <c r="AZ53" s="978">
        <f>IF($BC$3="４週",SUM(U53:AV53),IF($BC$3="暦月",SUM(U53:AY53),""))</f>
        <v>0</v>
      </c>
      <c r="BA53" s="979"/>
      <c r="BB53" s="980">
        <f>IF($BC$3="４週",AZ53/4,IF($BC$3="暦月",(AZ53/($BC$8/7)),""))</f>
        <v>0</v>
      </c>
      <c r="BC53" s="979"/>
      <c r="BD53" s="972"/>
      <c r="BE53" s="973"/>
      <c r="BF53" s="973"/>
      <c r="BG53" s="973"/>
      <c r="BH53" s="974"/>
    </row>
    <row r="54" spans="2:60" ht="20.25" customHeight="1">
      <c r="B54" s="334"/>
      <c r="C54" s="921"/>
      <c r="D54" s="922"/>
      <c r="E54" s="923"/>
      <c r="F54" s="315"/>
      <c r="G54" s="316"/>
      <c r="H54" s="985"/>
      <c r="I54" s="933"/>
      <c r="J54" s="934"/>
      <c r="K54" s="934"/>
      <c r="L54" s="935"/>
      <c r="M54" s="942"/>
      <c r="N54" s="943"/>
      <c r="O54" s="944"/>
      <c r="P54" s="337" t="s">
        <v>666</v>
      </c>
      <c r="Q54" s="344"/>
      <c r="R54" s="344"/>
      <c r="S54" s="345"/>
      <c r="T54" s="350"/>
      <c r="U54" s="341"/>
      <c r="V54" s="342"/>
      <c r="W54" s="342"/>
      <c r="X54" s="342"/>
      <c r="Y54" s="342"/>
      <c r="Z54" s="342"/>
      <c r="AA54" s="343"/>
      <c r="AB54" s="341"/>
      <c r="AC54" s="342"/>
      <c r="AD54" s="342"/>
      <c r="AE54" s="342"/>
      <c r="AF54" s="342"/>
      <c r="AG54" s="342"/>
      <c r="AH54" s="343"/>
      <c r="AI54" s="341"/>
      <c r="AJ54" s="342"/>
      <c r="AK54" s="342"/>
      <c r="AL54" s="342"/>
      <c r="AM54" s="342"/>
      <c r="AN54" s="342"/>
      <c r="AO54" s="343"/>
      <c r="AP54" s="341"/>
      <c r="AQ54" s="342"/>
      <c r="AR54" s="342"/>
      <c r="AS54" s="342"/>
      <c r="AT54" s="342"/>
      <c r="AU54" s="342"/>
      <c r="AV54" s="343"/>
      <c r="AW54" s="341"/>
      <c r="AX54" s="342"/>
      <c r="AY54" s="342"/>
      <c r="AZ54" s="951"/>
      <c r="BA54" s="952"/>
      <c r="BB54" s="965"/>
      <c r="BC54" s="952"/>
      <c r="BD54" s="966"/>
      <c r="BE54" s="967"/>
      <c r="BF54" s="967"/>
      <c r="BG54" s="967"/>
      <c r="BH54" s="968"/>
    </row>
    <row r="55" spans="2:60" ht="20.25" customHeight="1">
      <c r="B55" s="314">
        <f>B52+1</f>
        <v>12</v>
      </c>
      <c r="C55" s="924"/>
      <c r="D55" s="925"/>
      <c r="E55" s="926"/>
      <c r="F55" s="315">
        <f>C54</f>
        <v>0</v>
      </c>
      <c r="G55" s="316"/>
      <c r="H55" s="931"/>
      <c r="I55" s="936"/>
      <c r="J55" s="937"/>
      <c r="K55" s="937"/>
      <c r="L55" s="938"/>
      <c r="M55" s="945"/>
      <c r="N55" s="946"/>
      <c r="O55" s="947"/>
      <c r="P55" s="317" t="s">
        <v>671</v>
      </c>
      <c r="Q55" s="318"/>
      <c r="R55" s="318"/>
      <c r="S55" s="319"/>
      <c r="T55" s="320"/>
      <c r="U55" s="321" t="str">
        <f>IF(U54="","",VLOOKUP(U54,シフト記号表!$D$6:$X$47,21,FALSE))</f>
        <v/>
      </c>
      <c r="V55" s="322" t="str">
        <f>IF(V54="","",VLOOKUP(V54,シフト記号表!$D$6:$X$47,21,FALSE))</f>
        <v/>
      </c>
      <c r="W55" s="322" t="str">
        <f>IF(W54="","",VLOOKUP(W54,シフト記号表!$D$6:$X$47,21,FALSE))</f>
        <v/>
      </c>
      <c r="X55" s="322" t="str">
        <f>IF(X54="","",VLOOKUP(X54,シフト記号表!$D$6:$X$47,21,FALSE))</f>
        <v/>
      </c>
      <c r="Y55" s="322" t="str">
        <f>IF(Y54="","",VLOOKUP(Y54,シフト記号表!$D$6:$X$47,21,FALSE))</f>
        <v/>
      </c>
      <c r="Z55" s="322" t="str">
        <f>IF(Z54="","",VLOOKUP(Z54,シフト記号表!$D$6:$X$47,21,FALSE))</f>
        <v/>
      </c>
      <c r="AA55" s="323" t="str">
        <f>IF(AA54="","",VLOOKUP(AA54,シフト記号表!$D$6:$X$47,21,FALSE))</f>
        <v/>
      </c>
      <c r="AB55" s="321" t="str">
        <f>IF(AB54="","",VLOOKUP(AB54,シフト記号表!$D$6:$X$47,21,FALSE))</f>
        <v/>
      </c>
      <c r="AC55" s="322" t="str">
        <f>IF(AC54="","",VLOOKUP(AC54,シフト記号表!$D$6:$X$47,21,FALSE))</f>
        <v/>
      </c>
      <c r="AD55" s="322" t="str">
        <f>IF(AD54="","",VLOOKUP(AD54,シフト記号表!$D$6:$X$47,21,FALSE))</f>
        <v/>
      </c>
      <c r="AE55" s="322" t="str">
        <f>IF(AE54="","",VLOOKUP(AE54,シフト記号表!$D$6:$X$47,21,FALSE))</f>
        <v/>
      </c>
      <c r="AF55" s="322" t="str">
        <f>IF(AF54="","",VLOOKUP(AF54,シフト記号表!$D$6:$X$47,21,FALSE))</f>
        <v/>
      </c>
      <c r="AG55" s="322" t="str">
        <f>IF(AG54="","",VLOOKUP(AG54,シフト記号表!$D$6:$X$47,21,FALSE))</f>
        <v/>
      </c>
      <c r="AH55" s="323" t="str">
        <f>IF(AH54="","",VLOOKUP(AH54,シフト記号表!$D$6:$X$47,21,FALSE))</f>
        <v/>
      </c>
      <c r="AI55" s="321" t="str">
        <f>IF(AI54="","",VLOOKUP(AI54,シフト記号表!$D$6:$X$47,21,FALSE))</f>
        <v/>
      </c>
      <c r="AJ55" s="322" t="str">
        <f>IF(AJ54="","",VLOOKUP(AJ54,シフト記号表!$D$6:$X$47,21,FALSE))</f>
        <v/>
      </c>
      <c r="AK55" s="322" t="str">
        <f>IF(AK54="","",VLOOKUP(AK54,シフト記号表!$D$6:$X$47,21,FALSE))</f>
        <v/>
      </c>
      <c r="AL55" s="322" t="str">
        <f>IF(AL54="","",VLOOKUP(AL54,シフト記号表!$D$6:$X$47,21,FALSE))</f>
        <v/>
      </c>
      <c r="AM55" s="322" t="str">
        <f>IF(AM54="","",VLOOKUP(AM54,シフト記号表!$D$6:$X$47,21,FALSE))</f>
        <v/>
      </c>
      <c r="AN55" s="322" t="str">
        <f>IF(AN54="","",VLOOKUP(AN54,シフト記号表!$D$6:$X$47,21,FALSE))</f>
        <v/>
      </c>
      <c r="AO55" s="323" t="str">
        <f>IF(AO54="","",VLOOKUP(AO54,シフト記号表!$D$6:$X$47,21,FALSE))</f>
        <v/>
      </c>
      <c r="AP55" s="321" t="str">
        <f>IF(AP54="","",VLOOKUP(AP54,シフト記号表!$D$6:$X$47,21,FALSE))</f>
        <v/>
      </c>
      <c r="AQ55" s="322" t="str">
        <f>IF(AQ54="","",VLOOKUP(AQ54,シフト記号表!$D$6:$X$47,21,FALSE))</f>
        <v/>
      </c>
      <c r="AR55" s="322" t="str">
        <f>IF(AR54="","",VLOOKUP(AR54,シフト記号表!$D$6:$X$47,21,FALSE))</f>
        <v/>
      </c>
      <c r="AS55" s="322" t="str">
        <f>IF(AS54="","",VLOOKUP(AS54,シフト記号表!$D$6:$X$47,21,FALSE))</f>
        <v/>
      </c>
      <c r="AT55" s="322" t="str">
        <f>IF(AT54="","",VLOOKUP(AT54,シフト記号表!$D$6:$X$47,21,FALSE))</f>
        <v/>
      </c>
      <c r="AU55" s="322" t="str">
        <f>IF(AU54="","",VLOOKUP(AU54,シフト記号表!$D$6:$X$47,21,FALSE))</f>
        <v/>
      </c>
      <c r="AV55" s="323" t="str">
        <f>IF(AV54="","",VLOOKUP(AV54,シフト記号表!$D$6:$X$47,21,FALSE))</f>
        <v/>
      </c>
      <c r="AW55" s="321" t="str">
        <f>IF(AW54="","",VLOOKUP(AW54,シフト記号表!$D$6:$X$47,21,FALSE))</f>
        <v/>
      </c>
      <c r="AX55" s="322" t="str">
        <f>IF(AX54="","",VLOOKUP(AX54,シフト記号表!$D$6:$X$47,21,FALSE))</f>
        <v/>
      </c>
      <c r="AY55" s="322" t="str">
        <f>IF(AY54="","",VLOOKUP(AY54,シフト記号表!$D$6:$X$47,21,FALSE))</f>
        <v/>
      </c>
      <c r="AZ55" s="975">
        <f>IF($BC$3="４週",SUM(U55:AV55),IF($BC$3="暦月",SUM(U55:AY55),""))</f>
        <v>0</v>
      </c>
      <c r="BA55" s="976"/>
      <c r="BB55" s="977">
        <f>IF($BC$3="４週",AZ55/4,IF($BC$3="暦月",(AZ55/($BC$8/7)),""))</f>
        <v>0</v>
      </c>
      <c r="BC55" s="976"/>
      <c r="BD55" s="969"/>
      <c r="BE55" s="970"/>
      <c r="BF55" s="970"/>
      <c r="BG55" s="970"/>
      <c r="BH55" s="971"/>
    </row>
    <row r="56" spans="2:60" ht="20.25" customHeight="1">
      <c r="B56" s="324"/>
      <c r="C56" s="927"/>
      <c r="D56" s="928"/>
      <c r="E56" s="929"/>
      <c r="F56" s="325"/>
      <c r="G56" s="326">
        <f>C54</f>
        <v>0</v>
      </c>
      <c r="H56" s="932"/>
      <c r="I56" s="939"/>
      <c r="J56" s="940"/>
      <c r="K56" s="940"/>
      <c r="L56" s="941"/>
      <c r="M56" s="948"/>
      <c r="N56" s="949"/>
      <c r="O56" s="950"/>
      <c r="P56" s="351" t="s">
        <v>672</v>
      </c>
      <c r="Q56" s="352"/>
      <c r="R56" s="352"/>
      <c r="S56" s="353"/>
      <c r="T56" s="354"/>
      <c r="U56" s="331" t="str">
        <f>IF(U54="","",VLOOKUP(U54,シフト記号表!$D$6:$Z$47,23,FALSE))</f>
        <v/>
      </c>
      <c r="V56" s="332" t="str">
        <f>IF(V54="","",VLOOKUP(V54,シフト記号表!$D$6:$Z$47,23,FALSE))</f>
        <v/>
      </c>
      <c r="W56" s="332" t="str">
        <f>IF(W54="","",VLOOKUP(W54,シフト記号表!$D$6:$Z$47,23,FALSE))</f>
        <v/>
      </c>
      <c r="X56" s="332" t="str">
        <f>IF(X54="","",VLOOKUP(X54,シフト記号表!$D$6:$Z$47,23,FALSE))</f>
        <v/>
      </c>
      <c r="Y56" s="332" t="str">
        <f>IF(Y54="","",VLOOKUP(Y54,シフト記号表!$D$6:$Z$47,23,FALSE))</f>
        <v/>
      </c>
      <c r="Z56" s="332" t="str">
        <f>IF(Z54="","",VLOOKUP(Z54,シフト記号表!$D$6:$Z$47,23,FALSE))</f>
        <v/>
      </c>
      <c r="AA56" s="333" t="str">
        <f>IF(AA54="","",VLOOKUP(AA54,シフト記号表!$D$6:$Z$47,23,FALSE))</f>
        <v/>
      </c>
      <c r="AB56" s="331" t="str">
        <f>IF(AB54="","",VLOOKUP(AB54,シフト記号表!$D$6:$Z$47,23,FALSE))</f>
        <v/>
      </c>
      <c r="AC56" s="332" t="str">
        <f>IF(AC54="","",VLOOKUP(AC54,シフト記号表!$D$6:$Z$47,23,FALSE))</f>
        <v/>
      </c>
      <c r="AD56" s="332" t="str">
        <f>IF(AD54="","",VLOOKUP(AD54,シフト記号表!$D$6:$Z$47,23,FALSE))</f>
        <v/>
      </c>
      <c r="AE56" s="332" t="str">
        <f>IF(AE54="","",VLOOKUP(AE54,シフト記号表!$D$6:$Z$47,23,FALSE))</f>
        <v/>
      </c>
      <c r="AF56" s="332" t="str">
        <f>IF(AF54="","",VLOOKUP(AF54,シフト記号表!$D$6:$Z$47,23,FALSE))</f>
        <v/>
      </c>
      <c r="AG56" s="332" t="str">
        <f>IF(AG54="","",VLOOKUP(AG54,シフト記号表!$D$6:$Z$47,23,FALSE))</f>
        <v/>
      </c>
      <c r="AH56" s="333" t="str">
        <f>IF(AH54="","",VLOOKUP(AH54,シフト記号表!$D$6:$Z$47,23,FALSE))</f>
        <v/>
      </c>
      <c r="AI56" s="331" t="str">
        <f>IF(AI54="","",VLOOKUP(AI54,シフト記号表!$D$6:$Z$47,23,FALSE))</f>
        <v/>
      </c>
      <c r="AJ56" s="332" t="str">
        <f>IF(AJ54="","",VLOOKUP(AJ54,シフト記号表!$D$6:$Z$47,23,FALSE))</f>
        <v/>
      </c>
      <c r="AK56" s="332" t="str">
        <f>IF(AK54="","",VLOOKUP(AK54,シフト記号表!$D$6:$Z$47,23,FALSE))</f>
        <v/>
      </c>
      <c r="AL56" s="332" t="str">
        <f>IF(AL54="","",VLOOKUP(AL54,シフト記号表!$D$6:$Z$47,23,FALSE))</f>
        <v/>
      </c>
      <c r="AM56" s="332" t="str">
        <f>IF(AM54="","",VLOOKUP(AM54,シフト記号表!$D$6:$Z$47,23,FALSE))</f>
        <v/>
      </c>
      <c r="AN56" s="332" t="str">
        <f>IF(AN54="","",VLOOKUP(AN54,シフト記号表!$D$6:$Z$47,23,FALSE))</f>
        <v/>
      </c>
      <c r="AO56" s="333" t="str">
        <f>IF(AO54="","",VLOOKUP(AO54,シフト記号表!$D$6:$Z$47,23,FALSE))</f>
        <v/>
      </c>
      <c r="AP56" s="331" t="str">
        <f>IF(AP54="","",VLOOKUP(AP54,シフト記号表!$D$6:$Z$47,23,FALSE))</f>
        <v/>
      </c>
      <c r="AQ56" s="332" t="str">
        <f>IF(AQ54="","",VLOOKUP(AQ54,シフト記号表!$D$6:$Z$47,23,FALSE))</f>
        <v/>
      </c>
      <c r="AR56" s="332" t="str">
        <f>IF(AR54="","",VLOOKUP(AR54,シフト記号表!$D$6:$Z$47,23,FALSE))</f>
        <v/>
      </c>
      <c r="AS56" s="332" t="str">
        <f>IF(AS54="","",VLOOKUP(AS54,シフト記号表!$D$6:$Z$47,23,FALSE))</f>
        <v/>
      </c>
      <c r="AT56" s="332" t="str">
        <f>IF(AT54="","",VLOOKUP(AT54,シフト記号表!$D$6:$Z$47,23,FALSE))</f>
        <v/>
      </c>
      <c r="AU56" s="332" t="str">
        <f>IF(AU54="","",VLOOKUP(AU54,シフト記号表!$D$6:$Z$47,23,FALSE))</f>
        <v/>
      </c>
      <c r="AV56" s="333" t="str">
        <f>IF(AV54="","",VLOOKUP(AV54,シフト記号表!$D$6:$Z$47,23,FALSE))</f>
        <v/>
      </c>
      <c r="AW56" s="331" t="str">
        <f>IF(AW54="","",VLOOKUP(AW54,シフト記号表!$D$6:$Z$47,23,FALSE))</f>
        <v/>
      </c>
      <c r="AX56" s="332" t="str">
        <f>IF(AX54="","",VLOOKUP(AX54,シフト記号表!$D$6:$Z$47,23,FALSE))</f>
        <v/>
      </c>
      <c r="AY56" s="332" t="str">
        <f>IF(AY54="","",VLOOKUP(AY54,シフト記号表!$D$6:$Z$47,23,FALSE))</f>
        <v/>
      </c>
      <c r="AZ56" s="978">
        <f>IF($BC$3="４週",SUM(U56:AV56),IF($BC$3="暦月",SUM(U56:AY56),""))</f>
        <v>0</v>
      </c>
      <c r="BA56" s="979"/>
      <c r="BB56" s="980">
        <f>IF($BC$3="４週",AZ56/4,IF($BC$3="暦月",(AZ56/($BC$8/7)),""))</f>
        <v>0</v>
      </c>
      <c r="BC56" s="979"/>
      <c r="BD56" s="972"/>
      <c r="BE56" s="973"/>
      <c r="BF56" s="973"/>
      <c r="BG56" s="973"/>
      <c r="BH56" s="974"/>
    </row>
    <row r="57" spans="2:60" ht="20.25" customHeight="1">
      <c r="B57" s="334"/>
      <c r="C57" s="921"/>
      <c r="D57" s="922"/>
      <c r="E57" s="923"/>
      <c r="F57" s="315"/>
      <c r="G57" s="316"/>
      <c r="H57" s="985"/>
      <c r="I57" s="933"/>
      <c r="J57" s="934"/>
      <c r="K57" s="934"/>
      <c r="L57" s="935"/>
      <c r="M57" s="942"/>
      <c r="N57" s="943"/>
      <c r="O57" s="944"/>
      <c r="P57" s="337" t="s">
        <v>666</v>
      </c>
      <c r="Q57" s="344"/>
      <c r="R57" s="344"/>
      <c r="S57" s="345"/>
      <c r="T57" s="350"/>
      <c r="U57" s="341"/>
      <c r="V57" s="342"/>
      <c r="W57" s="342"/>
      <c r="X57" s="342"/>
      <c r="Y57" s="342"/>
      <c r="Z57" s="342"/>
      <c r="AA57" s="343"/>
      <c r="AB57" s="341"/>
      <c r="AC57" s="342"/>
      <c r="AD57" s="342"/>
      <c r="AE57" s="342"/>
      <c r="AF57" s="342"/>
      <c r="AG57" s="342"/>
      <c r="AH57" s="343"/>
      <c r="AI57" s="341"/>
      <c r="AJ57" s="342"/>
      <c r="AK57" s="342"/>
      <c r="AL57" s="342"/>
      <c r="AM57" s="342"/>
      <c r="AN57" s="342"/>
      <c r="AO57" s="343"/>
      <c r="AP57" s="341"/>
      <c r="AQ57" s="342"/>
      <c r="AR57" s="342"/>
      <c r="AS57" s="342"/>
      <c r="AT57" s="342"/>
      <c r="AU57" s="342"/>
      <c r="AV57" s="343"/>
      <c r="AW57" s="341"/>
      <c r="AX57" s="342"/>
      <c r="AY57" s="342"/>
      <c r="AZ57" s="951"/>
      <c r="BA57" s="952"/>
      <c r="BB57" s="965"/>
      <c r="BC57" s="952"/>
      <c r="BD57" s="966"/>
      <c r="BE57" s="967"/>
      <c r="BF57" s="967"/>
      <c r="BG57" s="967"/>
      <c r="BH57" s="968"/>
    </row>
    <row r="58" spans="2:60" ht="20.25" customHeight="1">
      <c r="B58" s="314">
        <f>B55+1</f>
        <v>13</v>
      </c>
      <c r="C58" s="924"/>
      <c r="D58" s="925"/>
      <c r="E58" s="926"/>
      <c r="F58" s="315">
        <f>C57</f>
        <v>0</v>
      </c>
      <c r="G58" s="316"/>
      <c r="H58" s="931"/>
      <c r="I58" s="936"/>
      <c r="J58" s="937"/>
      <c r="K58" s="937"/>
      <c r="L58" s="938"/>
      <c r="M58" s="945"/>
      <c r="N58" s="946"/>
      <c r="O58" s="947"/>
      <c r="P58" s="317" t="s">
        <v>671</v>
      </c>
      <c r="Q58" s="318"/>
      <c r="R58" s="318"/>
      <c r="S58" s="319"/>
      <c r="T58" s="320"/>
      <c r="U58" s="321" t="str">
        <f>IF(U57="","",VLOOKUP(U57,シフト記号表!$D$6:$X$47,21,FALSE))</f>
        <v/>
      </c>
      <c r="V58" s="322" t="str">
        <f>IF(V57="","",VLOOKUP(V57,シフト記号表!$D$6:$X$47,21,FALSE))</f>
        <v/>
      </c>
      <c r="W58" s="322" t="str">
        <f>IF(W57="","",VLOOKUP(W57,シフト記号表!$D$6:$X$47,21,FALSE))</f>
        <v/>
      </c>
      <c r="X58" s="322" t="str">
        <f>IF(X57="","",VLOOKUP(X57,シフト記号表!$D$6:$X$47,21,FALSE))</f>
        <v/>
      </c>
      <c r="Y58" s="322" t="str">
        <f>IF(Y57="","",VLOOKUP(Y57,シフト記号表!$D$6:$X$47,21,FALSE))</f>
        <v/>
      </c>
      <c r="Z58" s="322" t="str">
        <f>IF(Z57="","",VLOOKUP(Z57,シフト記号表!$D$6:$X$47,21,FALSE))</f>
        <v/>
      </c>
      <c r="AA58" s="323" t="str">
        <f>IF(AA57="","",VLOOKUP(AA57,シフト記号表!$D$6:$X$47,21,FALSE))</f>
        <v/>
      </c>
      <c r="AB58" s="321" t="str">
        <f>IF(AB57="","",VLOOKUP(AB57,シフト記号表!$D$6:$X$47,21,FALSE))</f>
        <v/>
      </c>
      <c r="AC58" s="322" t="str">
        <f>IF(AC57="","",VLOOKUP(AC57,シフト記号表!$D$6:$X$47,21,FALSE))</f>
        <v/>
      </c>
      <c r="AD58" s="322" t="str">
        <f>IF(AD57="","",VLOOKUP(AD57,シフト記号表!$D$6:$X$47,21,FALSE))</f>
        <v/>
      </c>
      <c r="AE58" s="322" t="str">
        <f>IF(AE57="","",VLOOKUP(AE57,シフト記号表!$D$6:$X$47,21,FALSE))</f>
        <v/>
      </c>
      <c r="AF58" s="322" t="str">
        <f>IF(AF57="","",VLOOKUP(AF57,シフト記号表!$D$6:$X$47,21,FALSE))</f>
        <v/>
      </c>
      <c r="AG58" s="322" t="str">
        <f>IF(AG57="","",VLOOKUP(AG57,シフト記号表!$D$6:$X$47,21,FALSE))</f>
        <v/>
      </c>
      <c r="AH58" s="323" t="str">
        <f>IF(AH57="","",VLOOKUP(AH57,シフト記号表!$D$6:$X$47,21,FALSE))</f>
        <v/>
      </c>
      <c r="AI58" s="321" t="str">
        <f>IF(AI57="","",VLOOKUP(AI57,シフト記号表!$D$6:$X$47,21,FALSE))</f>
        <v/>
      </c>
      <c r="AJ58" s="322" t="str">
        <f>IF(AJ57="","",VLOOKUP(AJ57,シフト記号表!$D$6:$X$47,21,FALSE))</f>
        <v/>
      </c>
      <c r="AK58" s="322" t="str">
        <f>IF(AK57="","",VLOOKUP(AK57,シフト記号表!$D$6:$X$47,21,FALSE))</f>
        <v/>
      </c>
      <c r="AL58" s="322" t="str">
        <f>IF(AL57="","",VLOOKUP(AL57,シフト記号表!$D$6:$X$47,21,FALSE))</f>
        <v/>
      </c>
      <c r="AM58" s="322" t="str">
        <f>IF(AM57="","",VLOOKUP(AM57,シフト記号表!$D$6:$X$47,21,FALSE))</f>
        <v/>
      </c>
      <c r="AN58" s="322" t="str">
        <f>IF(AN57="","",VLOOKUP(AN57,シフト記号表!$D$6:$X$47,21,FALSE))</f>
        <v/>
      </c>
      <c r="AO58" s="323" t="str">
        <f>IF(AO57="","",VLOOKUP(AO57,シフト記号表!$D$6:$X$47,21,FALSE))</f>
        <v/>
      </c>
      <c r="AP58" s="321" t="str">
        <f>IF(AP57="","",VLOOKUP(AP57,シフト記号表!$D$6:$X$47,21,FALSE))</f>
        <v/>
      </c>
      <c r="AQ58" s="322" t="str">
        <f>IF(AQ57="","",VLOOKUP(AQ57,シフト記号表!$D$6:$X$47,21,FALSE))</f>
        <v/>
      </c>
      <c r="AR58" s="322" t="str">
        <f>IF(AR57="","",VLOOKUP(AR57,シフト記号表!$D$6:$X$47,21,FALSE))</f>
        <v/>
      </c>
      <c r="AS58" s="322" t="str">
        <f>IF(AS57="","",VLOOKUP(AS57,シフト記号表!$D$6:$X$47,21,FALSE))</f>
        <v/>
      </c>
      <c r="AT58" s="322" t="str">
        <f>IF(AT57="","",VLOOKUP(AT57,シフト記号表!$D$6:$X$47,21,FALSE))</f>
        <v/>
      </c>
      <c r="AU58" s="322" t="str">
        <f>IF(AU57="","",VLOOKUP(AU57,シフト記号表!$D$6:$X$47,21,FALSE))</f>
        <v/>
      </c>
      <c r="AV58" s="323" t="str">
        <f>IF(AV57="","",VLOOKUP(AV57,シフト記号表!$D$6:$X$47,21,FALSE))</f>
        <v/>
      </c>
      <c r="AW58" s="321" t="str">
        <f>IF(AW57="","",VLOOKUP(AW57,シフト記号表!$D$6:$X$47,21,FALSE))</f>
        <v/>
      </c>
      <c r="AX58" s="322" t="str">
        <f>IF(AX57="","",VLOOKUP(AX57,シフト記号表!$D$6:$X$47,21,FALSE))</f>
        <v/>
      </c>
      <c r="AY58" s="322" t="str">
        <f>IF(AY57="","",VLOOKUP(AY57,シフト記号表!$D$6:$X$47,21,FALSE))</f>
        <v/>
      </c>
      <c r="AZ58" s="975">
        <f>IF($BC$3="４週",SUM(U58:AV58),IF($BC$3="暦月",SUM(U58:AY58),""))</f>
        <v>0</v>
      </c>
      <c r="BA58" s="976"/>
      <c r="BB58" s="977">
        <f>IF($BC$3="４週",AZ58/4,IF($BC$3="暦月",(AZ58/($BC$8/7)),""))</f>
        <v>0</v>
      </c>
      <c r="BC58" s="976"/>
      <c r="BD58" s="969"/>
      <c r="BE58" s="970"/>
      <c r="BF58" s="970"/>
      <c r="BG58" s="970"/>
      <c r="BH58" s="971"/>
    </row>
    <row r="59" spans="2:60" ht="20.25" customHeight="1">
      <c r="B59" s="324"/>
      <c r="C59" s="927"/>
      <c r="D59" s="928"/>
      <c r="E59" s="929"/>
      <c r="F59" s="325"/>
      <c r="G59" s="326">
        <f>C57</f>
        <v>0</v>
      </c>
      <c r="H59" s="932"/>
      <c r="I59" s="939"/>
      <c r="J59" s="940"/>
      <c r="K59" s="940"/>
      <c r="L59" s="941"/>
      <c r="M59" s="948"/>
      <c r="N59" s="949"/>
      <c r="O59" s="950"/>
      <c r="P59" s="351" t="s">
        <v>672</v>
      </c>
      <c r="Q59" s="352"/>
      <c r="R59" s="352"/>
      <c r="S59" s="353"/>
      <c r="T59" s="354"/>
      <c r="U59" s="331" t="str">
        <f>IF(U57="","",VLOOKUP(U57,シフト記号表!$D$6:$Z$47,23,FALSE))</f>
        <v/>
      </c>
      <c r="V59" s="332" t="str">
        <f>IF(V57="","",VLOOKUP(V57,シフト記号表!$D$6:$Z$47,23,FALSE))</f>
        <v/>
      </c>
      <c r="W59" s="332" t="str">
        <f>IF(W57="","",VLOOKUP(W57,シフト記号表!$D$6:$Z$47,23,FALSE))</f>
        <v/>
      </c>
      <c r="X59" s="332" t="str">
        <f>IF(X57="","",VLOOKUP(X57,シフト記号表!$D$6:$Z$47,23,FALSE))</f>
        <v/>
      </c>
      <c r="Y59" s="332" t="str">
        <f>IF(Y57="","",VLOOKUP(Y57,シフト記号表!$D$6:$Z$47,23,FALSE))</f>
        <v/>
      </c>
      <c r="Z59" s="332" t="str">
        <f>IF(Z57="","",VLOOKUP(Z57,シフト記号表!$D$6:$Z$47,23,FALSE))</f>
        <v/>
      </c>
      <c r="AA59" s="333" t="str">
        <f>IF(AA57="","",VLOOKUP(AA57,シフト記号表!$D$6:$Z$47,23,FALSE))</f>
        <v/>
      </c>
      <c r="AB59" s="331" t="str">
        <f>IF(AB57="","",VLOOKUP(AB57,シフト記号表!$D$6:$Z$47,23,FALSE))</f>
        <v/>
      </c>
      <c r="AC59" s="332" t="str">
        <f>IF(AC57="","",VLOOKUP(AC57,シフト記号表!$D$6:$Z$47,23,FALSE))</f>
        <v/>
      </c>
      <c r="AD59" s="332" t="str">
        <f>IF(AD57="","",VLOOKUP(AD57,シフト記号表!$D$6:$Z$47,23,FALSE))</f>
        <v/>
      </c>
      <c r="AE59" s="332" t="str">
        <f>IF(AE57="","",VLOOKUP(AE57,シフト記号表!$D$6:$Z$47,23,FALSE))</f>
        <v/>
      </c>
      <c r="AF59" s="332" t="str">
        <f>IF(AF57="","",VLOOKUP(AF57,シフト記号表!$D$6:$Z$47,23,FALSE))</f>
        <v/>
      </c>
      <c r="AG59" s="332" t="str">
        <f>IF(AG57="","",VLOOKUP(AG57,シフト記号表!$D$6:$Z$47,23,FALSE))</f>
        <v/>
      </c>
      <c r="AH59" s="333" t="str">
        <f>IF(AH57="","",VLOOKUP(AH57,シフト記号表!$D$6:$Z$47,23,FALSE))</f>
        <v/>
      </c>
      <c r="AI59" s="331" t="str">
        <f>IF(AI57="","",VLOOKUP(AI57,シフト記号表!$D$6:$Z$47,23,FALSE))</f>
        <v/>
      </c>
      <c r="AJ59" s="332" t="str">
        <f>IF(AJ57="","",VLOOKUP(AJ57,シフト記号表!$D$6:$Z$47,23,FALSE))</f>
        <v/>
      </c>
      <c r="AK59" s="332" t="str">
        <f>IF(AK57="","",VLOOKUP(AK57,シフト記号表!$D$6:$Z$47,23,FALSE))</f>
        <v/>
      </c>
      <c r="AL59" s="332" t="str">
        <f>IF(AL57="","",VLOOKUP(AL57,シフト記号表!$D$6:$Z$47,23,FALSE))</f>
        <v/>
      </c>
      <c r="AM59" s="332" t="str">
        <f>IF(AM57="","",VLOOKUP(AM57,シフト記号表!$D$6:$Z$47,23,FALSE))</f>
        <v/>
      </c>
      <c r="AN59" s="332" t="str">
        <f>IF(AN57="","",VLOOKUP(AN57,シフト記号表!$D$6:$Z$47,23,FALSE))</f>
        <v/>
      </c>
      <c r="AO59" s="333" t="str">
        <f>IF(AO57="","",VLOOKUP(AO57,シフト記号表!$D$6:$Z$47,23,FALSE))</f>
        <v/>
      </c>
      <c r="AP59" s="331" t="str">
        <f>IF(AP57="","",VLOOKUP(AP57,シフト記号表!$D$6:$Z$47,23,FALSE))</f>
        <v/>
      </c>
      <c r="AQ59" s="332" t="str">
        <f>IF(AQ57="","",VLOOKUP(AQ57,シフト記号表!$D$6:$Z$47,23,FALSE))</f>
        <v/>
      </c>
      <c r="AR59" s="332" t="str">
        <f>IF(AR57="","",VLOOKUP(AR57,シフト記号表!$D$6:$Z$47,23,FALSE))</f>
        <v/>
      </c>
      <c r="AS59" s="332" t="str">
        <f>IF(AS57="","",VLOOKUP(AS57,シフト記号表!$D$6:$Z$47,23,FALSE))</f>
        <v/>
      </c>
      <c r="AT59" s="332" t="str">
        <f>IF(AT57="","",VLOOKUP(AT57,シフト記号表!$D$6:$Z$47,23,FALSE))</f>
        <v/>
      </c>
      <c r="AU59" s="332" t="str">
        <f>IF(AU57="","",VLOOKUP(AU57,シフト記号表!$D$6:$Z$47,23,FALSE))</f>
        <v/>
      </c>
      <c r="AV59" s="333" t="str">
        <f>IF(AV57="","",VLOOKUP(AV57,シフト記号表!$D$6:$Z$47,23,FALSE))</f>
        <v/>
      </c>
      <c r="AW59" s="331" t="str">
        <f>IF(AW57="","",VLOOKUP(AW57,シフト記号表!$D$6:$Z$47,23,FALSE))</f>
        <v/>
      </c>
      <c r="AX59" s="332" t="str">
        <f>IF(AX57="","",VLOOKUP(AX57,シフト記号表!$D$6:$Z$47,23,FALSE))</f>
        <v/>
      </c>
      <c r="AY59" s="332" t="str">
        <f>IF(AY57="","",VLOOKUP(AY57,シフト記号表!$D$6:$Z$47,23,FALSE))</f>
        <v/>
      </c>
      <c r="AZ59" s="978">
        <f>IF($BC$3="４週",SUM(U59:AV59),IF($BC$3="暦月",SUM(U59:AY59),""))</f>
        <v>0</v>
      </c>
      <c r="BA59" s="979"/>
      <c r="BB59" s="980">
        <f>IF($BC$3="４週",AZ59/4,IF($BC$3="暦月",(AZ59/($BC$8/7)),""))</f>
        <v>0</v>
      </c>
      <c r="BC59" s="979"/>
      <c r="BD59" s="972"/>
      <c r="BE59" s="973"/>
      <c r="BF59" s="973"/>
      <c r="BG59" s="973"/>
      <c r="BH59" s="974"/>
    </row>
    <row r="60" spans="2:60" ht="20.25" customHeight="1">
      <c r="B60" s="334"/>
      <c r="C60" s="921"/>
      <c r="D60" s="922"/>
      <c r="E60" s="923"/>
      <c r="F60" s="315"/>
      <c r="G60" s="316"/>
      <c r="H60" s="985"/>
      <c r="I60" s="933"/>
      <c r="J60" s="934"/>
      <c r="K60" s="934"/>
      <c r="L60" s="935"/>
      <c r="M60" s="942"/>
      <c r="N60" s="943"/>
      <c r="O60" s="944"/>
      <c r="P60" s="337" t="s">
        <v>666</v>
      </c>
      <c r="Q60" s="344"/>
      <c r="R60" s="344"/>
      <c r="S60" s="345"/>
      <c r="T60" s="350"/>
      <c r="U60" s="341"/>
      <c r="V60" s="342"/>
      <c r="W60" s="342"/>
      <c r="X60" s="342"/>
      <c r="Y60" s="342"/>
      <c r="Z60" s="342"/>
      <c r="AA60" s="343"/>
      <c r="AB60" s="341"/>
      <c r="AC60" s="342"/>
      <c r="AD60" s="342"/>
      <c r="AE60" s="342"/>
      <c r="AF60" s="342"/>
      <c r="AG60" s="342"/>
      <c r="AH60" s="343"/>
      <c r="AI60" s="341"/>
      <c r="AJ60" s="342"/>
      <c r="AK60" s="342"/>
      <c r="AL60" s="342"/>
      <c r="AM60" s="342"/>
      <c r="AN60" s="342"/>
      <c r="AO60" s="343"/>
      <c r="AP60" s="341"/>
      <c r="AQ60" s="342"/>
      <c r="AR60" s="342"/>
      <c r="AS60" s="342"/>
      <c r="AT60" s="342"/>
      <c r="AU60" s="342"/>
      <c r="AV60" s="343"/>
      <c r="AW60" s="341"/>
      <c r="AX60" s="342"/>
      <c r="AY60" s="342"/>
      <c r="AZ60" s="951"/>
      <c r="BA60" s="952"/>
      <c r="BB60" s="965"/>
      <c r="BC60" s="952"/>
      <c r="BD60" s="966"/>
      <c r="BE60" s="967"/>
      <c r="BF60" s="967"/>
      <c r="BG60" s="967"/>
      <c r="BH60" s="968"/>
    </row>
    <row r="61" spans="2:60" ht="20.25" customHeight="1">
      <c r="B61" s="314">
        <f>B58+1</f>
        <v>14</v>
      </c>
      <c r="C61" s="924"/>
      <c r="D61" s="925"/>
      <c r="E61" s="926"/>
      <c r="F61" s="315">
        <f>C60</f>
        <v>0</v>
      </c>
      <c r="G61" s="316"/>
      <c r="H61" s="931"/>
      <c r="I61" s="936"/>
      <c r="J61" s="937"/>
      <c r="K61" s="937"/>
      <c r="L61" s="938"/>
      <c r="M61" s="945"/>
      <c r="N61" s="946"/>
      <c r="O61" s="947"/>
      <c r="P61" s="317" t="s">
        <v>671</v>
      </c>
      <c r="Q61" s="318"/>
      <c r="R61" s="318"/>
      <c r="S61" s="319"/>
      <c r="T61" s="320"/>
      <c r="U61" s="321" t="str">
        <f>IF(U60="","",VLOOKUP(U60,シフト記号表!$D$6:$X$47,21,FALSE))</f>
        <v/>
      </c>
      <c r="V61" s="322" t="str">
        <f>IF(V60="","",VLOOKUP(V60,シフト記号表!$D$6:$X$47,21,FALSE))</f>
        <v/>
      </c>
      <c r="W61" s="322" t="str">
        <f>IF(W60="","",VLOOKUP(W60,シフト記号表!$D$6:$X$47,21,FALSE))</f>
        <v/>
      </c>
      <c r="X61" s="322" t="str">
        <f>IF(X60="","",VLOOKUP(X60,シフト記号表!$D$6:$X$47,21,FALSE))</f>
        <v/>
      </c>
      <c r="Y61" s="322" t="str">
        <f>IF(Y60="","",VLOOKUP(Y60,シフト記号表!$D$6:$X$47,21,FALSE))</f>
        <v/>
      </c>
      <c r="Z61" s="322" t="str">
        <f>IF(Z60="","",VLOOKUP(Z60,シフト記号表!$D$6:$X$47,21,FALSE))</f>
        <v/>
      </c>
      <c r="AA61" s="323" t="str">
        <f>IF(AA60="","",VLOOKUP(AA60,シフト記号表!$D$6:$X$47,21,FALSE))</f>
        <v/>
      </c>
      <c r="AB61" s="321" t="str">
        <f>IF(AB60="","",VLOOKUP(AB60,シフト記号表!$D$6:$X$47,21,FALSE))</f>
        <v/>
      </c>
      <c r="AC61" s="322" t="str">
        <f>IF(AC60="","",VLOOKUP(AC60,シフト記号表!$D$6:$X$47,21,FALSE))</f>
        <v/>
      </c>
      <c r="AD61" s="322" t="str">
        <f>IF(AD60="","",VLOOKUP(AD60,シフト記号表!$D$6:$X$47,21,FALSE))</f>
        <v/>
      </c>
      <c r="AE61" s="322" t="str">
        <f>IF(AE60="","",VLOOKUP(AE60,シフト記号表!$D$6:$X$47,21,FALSE))</f>
        <v/>
      </c>
      <c r="AF61" s="322" t="str">
        <f>IF(AF60="","",VLOOKUP(AF60,シフト記号表!$D$6:$X$47,21,FALSE))</f>
        <v/>
      </c>
      <c r="AG61" s="322" t="str">
        <f>IF(AG60="","",VLOOKUP(AG60,シフト記号表!$D$6:$X$47,21,FALSE))</f>
        <v/>
      </c>
      <c r="AH61" s="323" t="str">
        <f>IF(AH60="","",VLOOKUP(AH60,シフト記号表!$D$6:$X$47,21,FALSE))</f>
        <v/>
      </c>
      <c r="AI61" s="321" t="str">
        <f>IF(AI60="","",VLOOKUP(AI60,シフト記号表!$D$6:$X$47,21,FALSE))</f>
        <v/>
      </c>
      <c r="AJ61" s="322" t="str">
        <f>IF(AJ60="","",VLOOKUP(AJ60,シフト記号表!$D$6:$X$47,21,FALSE))</f>
        <v/>
      </c>
      <c r="AK61" s="322" t="str">
        <f>IF(AK60="","",VLOOKUP(AK60,シフト記号表!$D$6:$X$47,21,FALSE))</f>
        <v/>
      </c>
      <c r="AL61" s="322" t="str">
        <f>IF(AL60="","",VLOOKUP(AL60,シフト記号表!$D$6:$X$47,21,FALSE))</f>
        <v/>
      </c>
      <c r="AM61" s="322" t="str">
        <f>IF(AM60="","",VLOOKUP(AM60,シフト記号表!$D$6:$X$47,21,FALSE))</f>
        <v/>
      </c>
      <c r="AN61" s="322" t="str">
        <f>IF(AN60="","",VLOOKUP(AN60,シフト記号表!$D$6:$X$47,21,FALSE))</f>
        <v/>
      </c>
      <c r="AO61" s="323" t="str">
        <f>IF(AO60="","",VLOOKUP(AO60,シフト記号表!$D$6:$X$47,21,FALSE))</f>
        <v/>
      </c>
      <c r="AP61" s="321" t="str">
        <f>IF(AP60="","",VLOOKUP(AP60,シフト記号表!$D$6:$X$47,21,FALSE))</f>
        <v/>
      </c>
      <c r="AQ61" s="322" t="str">
        <f>IF(AQ60="","",VLOOKUP(AQ60,シフト記号表!$D$6:$X$47,21,FALSE))</f>
        <v/>
      </c>
      <c r="AR61" s="322" t="str">
        <f>IF(AR60="","",VLOOKUP(AR60,シフト記号表!$D$6:$X$47,21,FALSE))</f>
        <v/>
      </c>
      <c r="AS61" s="322" t="str">
        <f>IF(AS60="","",VLOOKUP(AS60,シフト記号表!$D$6:$X$47,21,FALSE))</f>
        <v/>
      </c>
      <c r="AT61" s="322" t="str">
        <f>IF(AT60="","",VLOOKUP(AT60,シフト記号表!$D$6:$X$47,21,FALSE))</f>
        <v/>
      </c>
      <c r="AU61" s="322" t="str">
        <f>IF(AU60="","",VLOOKUP(AU60,シフト記号表!$D$6:$X$47,21,FALSE))</f>
        <v/>
      </c>
      <c r="AV61" s="323" t="str">
        <f>IF(AV60="","",VLOOKUP(AV60,シフト記号表!$D$6:$X$47,21,FALSE))</f>
        <v/>
      </c>
      <c r="AW61" s="321" t="str">
        <f>IF(AW60="","",VLOOKUP(AW60,シフト記号表!$D$6:$X$47,21,FALSE))</f>
        <v/>
      </c>
      <c r="AX61" s="322" t="str">
        <f>IF(AX60="","",VLOOKUP(AX60,シフト記号表!$D$6:$X$47,21,FALSE))</f>
        <v/>
      </c>
      <c r="AY61" s="322" t="str">
        <f>IF(AY60="","",VLOOKUP(AY60,シフト記号表!$D$6:$X$47,21,FALSE))</f>
        <v/>
      </c>
      <c r="AZ61" s="975">
        <f>IF($BC$3="４週",SUM(U61:AV61),IF($BC$3="暦月",SUM(U61:AY61),""))</f>
        <v>0</v>
      </c>
      <c r="BA61" s="976"/>
      <c r="BB61" s="977">
        <f>IF($BC$3="４週",AZ61/4,IF($BC$3="暦月",(AZ61/($BC$8/7)),""))</f>
        <v>0</v>
      </c>
      <c r="BC61" s="976"/>
      <c r="BD61" s="969"/>
      <c r="BE61" s="970"/>
      <c r="BF61" s="970"/>
      <c r="BG61" s="970"/>
      <c r="BH61" s="971"/>
    </row>
    <row r="62" spans="2:60" ht="20.25" customHeight="1">
      <c r="B62" s="324"/>
      <c r="C62" s="927"/>
      <c r="D62" s="928"/>
      <c r="E62" s="929"/>
      <c r="F62" s="325"/>
      <c r="G62" s="326">
        <f>C60</f>
        <v>0</v>
      </c>
      <c r="H62" s="932"/>
      <c r="I62" s="939"/>
      <c r="J62" s="940"/>
      <c r="K62" s="940"/>
      <c r="L62" s="941"/>
      <c r="M62" s="948"/>
      <c r="N62" s="949"/>
      <c r="O62" s="950"/>
      <c r="P62" s="351" t="s">
        <v>672</v>
      </c>
      <c r="Q62" s="352"/>
      <c r="R62" s="352"/>
      <c r="S62" s="353"/>
      <c r="T62" s="354"/>
      <c r="U62" s="331" t="str">
        <f>IF(U60="","",VLOOKUP(U60,シフト記号表!$D$6:$Z$47,23,FALSE))</f>
        <v/>
      </c>
      <c r="V62" s="332" t="str">
        <f>IF(V60="","",VLOOKUP(V60,シフト記号表!$D$6:$Z$47,23,FALSE))</f>
        <v/>
      </c>
      <c r="W62" s="332" t="str">
        <f>IF(W60="","",VLOOKUP(W60,シフト記号表!$D$6:$Z$47,23,FALSE))</f>
        <v/>
      </c>
      <c r="X62" s="332" t="str">
        <f>IF(X60="","",VLOOKUP(X60,シフト記号表!$D$6:$Z$47,23,FALSE))</f>
        <v/>
      </c>
      <c r="Y62" s="332" t="str">
        <f>IF(Y60="","",VLOOKUP(Y60,シフト記号表!$D$6:$Z$47,23,FALSE))</f>
        <v/>
      </c>
      <c r="Z62" s="332" t="str">
        <f>IF(Z60="","",VLOOKUP(Z60,シフト記号表!$D$6:$Z$47,23,FALSE))</f>
        <v/>
      </c>
      <c r="AA62" s="333" t="str">
        <f>IF(AA60="","",VLOOKUP(AA60,シフト記号表!$D$6:$Z$47,23,FALSE))</f>
        <v/>
      </c>
      <c r="AB62" s="331" t="str">
        <f>IF(AB60="","",VLOOKUP(AB60,シフト記号表!$D$6:$Z$47,23,FALSE))</f>
        <v/>
      </c>
      <c r="AC62" s="332" t="str">
        <f>IF(AC60="","",VLOOKUP(AC60,シフト記号表!$D$6:$Z$47,23,FALSE))</f>
        <v/>
      </c>
      <c r="AD62" s="332" t="str">
        <f>IF(AD60="","",VLOOKUP(AD60,シフト記号表!$D$6:$Z$47,23,FALSE))</f>
        <v/>
      </c>
      <c r="AE62" s="332" t="str">
        <f>IF(AE60="","",VLOOKUP(AE60,シフト記号表!$D$6:$Z$47,23,FALSE))</f>
        <v/>
      </c>
      <c r="AF62" s="332" t="str">
        <f>IF(AF60="","",VLOOKUP(AF60,シフト記号表!$D$6:$Z$47,23,FALSE))</f>
        <v/>
      </c>
      <c r="AG62" s="332" t="str">
        <f>IF(AG60="","",VLOOKUP(AG60,シフト記号表!$D$6:$Z$47,23,FALSE))</f>
        <v/>
      </c>
      <c r="AH62" s="333" t="str">
        <f>IF(AH60="","",VLOOKUP(AH60,シフト記号表!$D$6:$Z$47,23,FALSE))</f>
        <v/>
      </c>
      <c r="AI62" s="331" t="str">
        <f>IF(AI60="","",VLOOKUP(AI60,シフト記号表!$D$6:$Z$47,23,FALSE))</f>
        <v/>
      </c>
      <c r="AJ62" s="332" t="str">
        <f>IF(AJ60="","",VLOOKUP(AJ60,シフト記号表!$D$6:$Z$47,23,FALSE))</f>
        <v/>
      </c>
      <c r="AK62" s="332" t="str">
        <f>IF(AK60="","",VLOOKUP(AK60,シフト記号表!$D$6:$Z$47,23,FALSE))</f>
        <v/>
      </c>
      <c r="AL62" s="332" t="str">
        <f>IF(AL60="","",VLOOKUP(AL60,シフト記号表!$D$6:$Z$47,23,FALSE))</f>
        <v/>
      </c>
      <c r="AM62" s="332" t="str">
        <f>IF(AM60="","",VLOOKUP(AM60,シフト記号表!$D$6:$Z$47,23,FALSE))</f>
        <v/>
      </c>
      <c r="AN62" s="332" t="str">
        <f>IF(AN60="","",VLOOKUP(AN60,シフト記号表!$D$6:$Z$47,23,FALSE))</f>
        <v/>
      </c>
      <c r="AO62" s="333" t="str">
        <f>IF(AO60="","",VLOOKUP(AO60,シフト記号表!$D$6:$Z$47,23,FALSE))</f>
        <v/>
      </c>
      <c r="AP62" s="331" t="str">
        <f>IF(AP60="","",VLOOKUP(AP60,シフト記号表!$D$6:$Z$47,23,FALSE))</f>
        <v/>
      </c>
      <c r="AQ62" s="332" t="str">
        <f>IF(AQ60="","",VLOOKUP(AQ60,シフト記号表!$D$6:$Z$47,23,FALSE))</f>
        <v/>
      </c>
      <c r="AR62" s="332" t="str">
        <f>IF(AR60="","",VLOOKUP(AR60,シフト記号表!$D$6:$Z$47,23,FALSE))</f>
        <v/>
      </c>
      <c r="AS62" s="332" t="str">
        <f>IF(AS60="","",VLOOKUP(AS60,シフト記号表!$D$6:$Z$47,23,FALSE))</f>
        <v/>
      </c>
      <c r="AT62" s="332" t="str">
        <f>IF(AT60="","",VLOOKUP(AT60,シフト記号表!$D$6:$Z$47,23,FALSE))</f>
        <v/>
      </c>
      <c r="AU62" s="332" t="str">
        <f>IF(AU60="","",VLOOKUP(AU60,シフト記号表!$D$6:$Z$47,23,FALSE))</f>
        <v/>
      </c>
      <c r="AV62" s="333" t="str">
        <f>IF(AV60="","",VLOOKUP(AV60,シフト記号表!$D$6:$Z$47,23,FALSE))</f>
        <v/>
      </c>
      <c r="AW62" s="331" t="str">
        <f>IF(AW60="","",VLOOKUP(AW60,シフト記号表!$D$6:$Z$47,23,FALSE))</f>
        <v/>
      </c>
      <c r="AX62" s="332" t="str">
        <f>IF(AX60="","",VLOOKUP(AX60,シフト記号表!$D$6:$Z$47,23,FALSE))</f>
        <v/>
      </c>
      <c r="AY62" s="332" t="str">
        <f>IF(AY60="","",VLOOKUP(AY60,シフト記号表!$D$6:$Z$47,23,FALSE))</f>
        <v/>
      </c>
      <c r="AZ62" s="978">
        <f>IF($BC$3="４週",SUM(U62:AV62),IF($BC$3="暦月",SUM(U62:AY62),""))</f>
        <v>0</v>
      </c>
      <c r="BA62" s="979"/>
      <c r="BB62" s="980">
        <f>IF($BC$3="４週",AZ62/4,IF($BC$3="暦月",(AZ62/($BC$8/7)),""))</f>
        <v>0</v>
      </c>
      <c r="BC62" s="979"/>
      <c r="BD62" s="972"/>
      <c r="BE62" s="973"/>
      <c r="BF62" s="973"/>
      <c r="BG62" s="973"/>
      <c r="BH62" s="974"/>
    </row>
    <row r="63" spans="2:60" ht="20.25" customHeight="1">
      <c r="B63" s="334"/>
      <c r="C63" s="921"/>
      <c r="D63" s="922"/>
      <c r="E63" s="923"/>
      <c r="F63" s="315"/>
      <c r="G63" s="316"/>
      <c r="H63" s="985"/>
      <c r="I63" s="933"/>
      <c r="J63" s="934"/>
      <c r="K63" s="934"/>
      <c r="L63" s="935"/>
      <c r="M63" s="942"/>
      <c r="N63" s="943"/>
      <c r="O63" s="944"/>
      <c r="P63" s="337" t="s">
        <v>666</v>
      </c>
      <c r="Q63" s="344"/>
      <c r="R63" s="344"/>
      <c r="S63" s="345"/>
      <c r="T63" s="350"/>
      <c r="U63" s="341"/>
      <c r="V63" s="342"/>
      <c r="W63" s="342"/>
      <c r="X63" s="342"/>
      <c r="Y63" s="342"/>
      <c r="Z63" s="342"/>
      <c r="AA63" s="343"/>
      <c r="AB63" s="341"/>
      <c r="AC63" s="342"/>
      <c r="AD63" s="342"/>
      <c r="AE63" s="342"/>
      <c r="AF63" s="342"/>
      <c r="AG63" s="342"/>
      <c r="AH63" s="343"/>
      <c r="AI63" s="341"/>
      <c r="AJ63" s="342"/>
      <c r="AK63" s="342"/>
      <c r="AL63" s="342"/>
      <c r="AM63" s="342"/>
      <c r="AN63" s="342"/>
      <c r="AO63" s="343"/>
      <c r="AP63" s="341"/>
      <c r="AQ63" s="342"/>
      <c r="AR63" s="342"/>
      <c r="AS63" s="342"/>
      <c r="AT63" s="342"/>
      <c r="AU63" s="342"/>
      <c r="AV63" s="343"/>
      <c r="AW63" s="341"/>
      <c r="AX63" s="342"/>
      <c r="AY63" s="342"/>
      <c r="AZ63" s="951"/>
      <c r="BA63" s="952"/>
      <c r="BB63" s="965"/>
      <c r="BC63" s="952"/>
      <c r="BD63" s="966"/>
      <c r="BE63" s="967"/>
      <c r="BF63" s="967"/>
      <c r="BG63" s="967"/>
      <c r="BH63" s="968"/>
    </row>
    <row r="64" spans="2:60" ht="20.25" customHeight="1">
      <c r="B64" s="314">
        <f>B61+1</f>
        <v>15</v>
      </c>
      <c r="C64" s="924"/>
      <c r="D64" s="925"/>
      <c r="E64" s="926"/>
      <c r="F64" s="315">
        <f>C63</f>
        <v>0</v>
      </c>
      <c r="G64" s="316"/>
      <c r="H64" s="931"/>
      <c r="I64" s="936"/>
      <c r="J64" s="937"/>
      <c r="K64" s="937"/>
      <c r="L64" s="938"/>
      <c r="M64" s="945"/>
      <c r="N64" s="946"/>
      <c r="O64" s="947"/>
      <c r="P64" s="317" t="s">
        <v>671</v>
      </c>
      <c r="Q64" s="318"/>
      <c r="R64" s="318"/>
      <c r="S64" s="319"/>
      <c r="T64" s="320"/>
      <c r="U64" s="321" t="str">
        <f>IF(U63="","",VLOOKUP(U63,シフト記号表!$D$6:$X$47,21,FALSE))</f>
        <v/>
      </c>
      <c r="V64" s="322" t="str">
        <f>IF(V63="","",VLOOKUP(V63,シフト記号表!$D$6:$X$47,21,FALSE))</f>
        <v/>
      </c>
      <c r="W64" s="322" t="str">
        <f>IF(W63="","",VLOOKUP(W63,シフト記号表!$D$6:$X$47,21,FALSE))</f>
        <v/>
      </c>
      <c r="X64" s="322" t="str">
        <f>IF(X63="","",VLOOKUP(X63,シフト記号表!$D$6:$X$47,21,FALSE))</f>
        <v/>
      </c>
      <c r="Y64" s="322" t="str">
        <f>IF(Y63="","",VLOOKUP(Y63,シフト記号表!$D$6:$X$47,21,FALSE))</f>
        <v/>
      </c>
      <c r="Z64" s="322" t="str">
        <f>IF(Z63="","",VLOOKUP(Z63,シフト記号表!$D$6:$X$47,21,FALSE))</f>
        <v/>
      </c>
      <c r="AA64" s="323" t="str">
        <f>IF(AA63="","",VLOOKUP(AA63,シフト記号表!$D$6:$X$47,21,FALSE))</f>
        <v/>
      </c>
      <c r="AB64" s="321" t="str">
        <f>IF(AB63="","",VLOOKUP(AB63,シフト記号表!$D$6:$X$47,21,FALSE))</f>
        <v/>
      </c>
      <c r="AC64" s="322" t="str">
        <f>IF(AC63="","",VLOOKUP(AC63,シフト記号表!$D$6:$X$47,21,FALSE))</f>
        <v/>
      </c>
      <c r="AD64" s="322" t="str">
        <f>IF(AD63="","",VLOOKUP(AD63,シフト記号表!$D$6:$X$47,21,FALSE))</f>
        <v/>
      </c>
      <c r="AE64" s="322" t="str">
        <f>IF(AE63="","",VLOOKUP(AE63,シフト記号表!$D$6:$X$47,21,FALSE))</f>
        <v/>
      </c>
      <c r="AF64" s="322" t="str">
        <f>IF(AF63="","",VLOOKUP(AF63,シフト記号表!$D$6:$X$47,21,FALSE))</f>
        <v/>
      </c>
      <c r="AG64" s="322" t="str">
        <f>IF(AG63="","",VLOOKUP(AG63,シフト記号表!$D$6:$X$47,21,FALSE))</f>
        <v/>
      </c>
      <c r="AH64" s="323" t="str">
        <f>IF(AH63="","",VLOOKUP(AH63,シフト記号表!$D$6:$X$47,21,FALSE))</f>
        <v/>
      </c>
      <c r="AI64" s="321" t="str">
        <f>IF(AI63="","",VLOOKUP(AI63,シフト記号表!$D$6:$X$47,21,FALSE))</f>
        <v/>
      </c>
      <c r="AJ64" s="322" t="str">
        <f>IF(AJ63="","",VLOOKUP(AJ63,シフト記号表!$D$6:$X$47,21,FALSE))</f>
        <v/>
      </c>
      <c r="AK64" s="322" t="str">
        <f>IF(AK63="","",VLOOKUP(AK63,シフト記号表!$D$6:$X$47,21,FALSE))</f>
        <v/>
      </c>
      <c r="AL64" s="322" t="str">
        <f>IF(AL63="","",VLOOKUP(AL63,シフト記号表!$D$6:$X$47,21,FALSE))</f>
        <v/>
      </c>
      <c r="AM64" s="322" t="str">
        <f>IF(AM63="","",VLOOKUP(AM63,シフト記号表!$D$6:$X$47,21,FALSE))</f>
        <v/>
      </c>
      <c r="AN64" s="322" t="str">
        <f>IF(AN63="","",VLOOKUP(AN63,シフト記号表!$D$6:$X$47,21,FALSE))</f>
        <v/>
      </c>
      <c r="AO64" s="323" t="str">
        <f>IF(AO63="","",VLOOKUP(AO63,シフト記号表!$D$6:$X$47,21,FALSE))</f>
        <v/>
      </c>
      <c r="AP64" s="321" t="str">
        <f>IF(AP63="","",VLOOKUP(AP63,シフト記号表!$D$6:$X$47,21,FALSE))</f>
        <v/>
      </c>
      <c r="AQ64" s="322" t="str">
        <f>IF(AQ63="","",VLOOKUP(AQ63,シフト記号表!$D$6:$X$47,21,FALSE))</f>
        <v/>
      </c>
      <c r="AR64" s="322" t="str">
        <f>IF(AR63="","",VLOOKUP(AR63,シフト記号表!$D$6:$X$47,21,FALSE))</f>
        <v/>
      </c>
      <c r="AS64" s="322" t="str">
        <f>IF(AS63="","",VLOOKUP(AS63,シフト記号表!$D$6:$X$47,21,FALSE))</f>
        <v/>
      </c>
      <c r="AT64" s="322" t="str">
        <f>IF(AT63="","",VLOOKUP(AT63,シフト記号表!$D$6:$X$47,21,FALSE))</f>
        <v/>
      </c>
      <c r="AU64" s="322" t="str">
        <f>IF(AU63="","",VLOOKUP(AU63,シフト記号表!$D$6:$X$47,21,FALSE))</f>
        <v/>
      </c>
      <c r="AV64" s="323" t="str">
        <f>IF(AV63="","",VLOOKUP(AV63,シフト記号表!$D$6:$X$47,21,FALSE))</f>
        <v/>
      </c>
      <c r="AW64" s="321" t="str">
        <f>IF(AW63="","",VLOOKUP(AW63,シフト記号表!$D$6:$X$47,21,FALSE))</f>
        <v/>
      </c>
      <c r="AX64" s="322" t="str">
        <f>IF(AX63="","",VLOOKUP(AX63,シフト記号表!$D$6:$X$47,21,FALSE))</f>
        <v/>
      </c>
      <c r="AY64" s="322" t="str">
        <f>IF(AY63="","",VLOOKUP(AY63,シフト記号表!$D$6:$X$47,21,FALSE))</f>
        <v/>
      </c>
      <c r="AZ64" s="975">
        <f>IF($BC$3="４週",SUM(U64:AV64),IF($BC$3="暦月",SUM(U64:AY64),""))</f>
        <v>0</v>
      </c>
      <c r="BA64" s="976"/>
      <c r="BB64" s="977">
        <f>IF($BC$3="４週",AZ64/4,IF($BC$3="暦月",(AZ64/($BC$8/7)),""))</f>
        <v>0</v>
      </c>
      <c r="BC64" s="976"/>
      <c r="BD64" s="969"/>
      <c r="BE64" s="970"/>
      <c r="BF64" s="970"/>
      <c r="BG64" s="970"/>
      <c r="BH64" s="971"/>
    </row>
    <row r="65" spans="2:60" ht="20.25" customHeight="1">
      <c r="B65" s="324"/>
      <c r="C65" s="927"/>
      <c r="D65" s="928"/>
      <c r="E65" s="929"/>
      <c r="F65" s="325"/>
      <c r="G65" s="326">
        <f>C63</f>
        <v>0</v>
      </c>
      <c r="H65" s="932"/>
      <c r="I65" s="939"/>
      <c r="J65" s="940"/>
      <c r="K65" s="940"/>
      <c r="L65" s="941"/>
      <c r="M65" s="948"/>
      <c r="N65" s="949"/>
      <c r="O65" s="950"/>
      <c r="P65" s="351" t="s">
        <v>672</v>
      </c>
      <c r="Q65" s="352"/>
      <c r="R65" s="352"/>
      <c r="S65" s="353"/>
      <c r="T65" s="354"/>
      <c r="U65" s="331" t="str">
        <f>IF(U63="","",VLOOKUP(U63,シフト記号表!$D$6:$Z$47,23,FALSE))</f>
        <v/>
      </c>
      <c r="V65" s="332" t="str">
        <f>IF(V63="","",VLOOKUP(V63,シフト記号表!$D$6:$Z$47,23,FALSE))</f>
        <v/>
      </c>
      <c r="W65" s="332" t="str">
        <f>IF(W63="","",VLOOKUP(W63,シフト記号表!$D$6:$Z$47,23,FALSE))</f>
        <v/>
      </c>
      <c r="X65" s="332" t="str">
        <f>IF(X63="","",VLOOKUP(X63,シフト記号表!$D$6:$Z$47,23,FALSE))</f>
        <v/>
      </c>
      <c r="Y65" s="332" t="str">
        <f>IF(Y63="","",VLOOKUP(Y63,シフト記号表!$D$6:$Z$47,23,FALSE))</f>
        <v/>
      </c>
      <c r="Z65" s="332" t="str">
        <f>IF(Z63="","",VLOOKUP(Z63,シフト記号表!$D$6:$Z$47,23,FALSE))</f>
        <v/>
      </c>
      <c r="AA65" s="333" t="str">
        <f>IF(AA63="","",VLOOKUP(AA63,シフト記号表!$D$6:$Z$47,23,FALSE))</f>
        <v/>
      </c>
      <c r="AB65" s="331" t="str">
        <f>IF(AB63="","",VLOOKUP(AB63,シフト記号表!$D$6:$Z$47,23,FALSE))</f>
        <v/>
      </c>
      <c r="AC65" s="332" t="str">
        <f>IF(AC63="","",VLOOKUP(AC63,シフト記号表!$D$6:$Z$47,23,FALSE))</f>
        <v/>
      </c>
      <c r="AD65" s="332" t="str">
        <f>IF(AD63="","",VLOOKUP(AD63,シフト記号表!$D$6:$Z$47,23,FALSE))</f>
        <v/>
      </c>
      <c r="AE65" s="332" t="str">
        <f>IF(AE63="","",VLOOKUP(AE63,シフト記号表!$D$6:$Z$47,23,FALSE))</f>
        <v/>
      </c>
      <c r="AF65" s="332" t="str">
        <f>IF(AF63="","",VLOOKUP(AF63,シフト記号表!$D$6:$Z$47,23,FALSE))</f>
        <v/>
      </c>
      <c r="AG65" s="332" t="str">
        <f>IF(AG63="","",VLOOKUP(AG63,シフト記号表!$D$6:$Z$47,23,FALSE))</f>
        <v/>
      </c>
      <c r="AH65" s="333" t="str">
        <f>IF(AH63="","",VLOOKUP(AH63,シフト記号表!$D$6:$Z$47,23,FALSE))</f>
        <v/>
      </c>
      <c r="AI65" s="331" t="str">
        <f>IF(AI63="","",VLOOKUP(AI63,シフト記号表!$D$6:$Z$47,23,FALSE))</f>
        <v/>
      </c>
      <c r="AJ65" s="332" t="str">
        <f>IF(AJ63="","",VLOOKUP(AJ63,シフト記号表!$D$6:$Z$47,23,FALSE))</f>
        <v/>
      </c>
      <c r="AK65" s="332" t="str">
        <f>IF(AK63="","",VLOOKUP(AK63,シフト記号表!$D$6:$Z$47,23,FALSE))</f>
        <v/>
      </c>
      <c r="AL65" s="332" t="str">
        <f>IF(AL63="","",VLOOKUP(AL63,シフト記号表!$D$6:$Z$47,23,FALSE))</f>
        <v/>
      </c>
      <c r="AM65" s="332" t="str">
        <f>IF(AM63="","",VLOOKUP(AM63,シフト記号表!$D$6:$Z$47,23,FALSE))</f>
        <v/>
      </c>
      <c r="AN65" s="332" t="str">
        <f>IF(AN63="","",VLOOKUP(AN63,シフト記号表!$D$6:$Z$47,23,FALSE))</f>
        <v/>
      </c>
      <c r="AO65" s="333" t="str">
        <f>IF(AO63="","",VLOOKUP(AO63,シフト記号表!$D$6:$Z$47,23,FALSE))</f>
        <v/>
      </c>
      <c r="AP65" s="331" t="str">
        <f>IF(AP63="","",VLOOKUP(AP63,シフト記号表!$D$6:$Z$47,23,FALSE))</f>
        <v/>
      </c>
      <c r="AQ65" s="332" t="str">
        <f>IF(AQ63="","",VLOOKUP(AQ63,シフト記号表!$D$6:$Z$47,23,FALSE))</f>
        <v/>
      </c>
      <c r="AR65" s="332" t="str">
        <f>IF(AR63="","",VLOOKUP(AR63,シフト記号表!$D$6:$Z$47,23,FALSE))</f>
        <v/>
      </c>
      <c r="AS65" s="332" t="str">
        <f>IF(AS63="","",VLOOKUP(AS63,シフト記号表!$D$6:$Z$47,23,FALSE))</f>
        <v/>
      </c>
      <c r="AT65" s="332" t="str">
        <f>IF(AT63="","",VLOOKUP(AT63,シフト記号表!$D$6:$Z$47,23,FALSE))</f>
        <v/>
      </c>
      <c r="AU65" s="332" t="str">
        <f>IF(AU63="","",VLOOKUP(AU63,シフト記号表!$D$6:$Z$47,23,FALSE))</f>
        <v/>
      </c>
      <c r="AV65" s="333" t="str">
        <f>IF(AV63="","",VLOOKUP(AV63,シフト記号表!$D$6:$Z$47,23,FALSE))</f>
        <v/>
      </c>
      <c r="AW65" s="331" t="str">
        <f>IF(AW63="","",VLOOKUP(AW63,シフト記号表!$D$6:$Z$47,23,FALSE))</f>
        <v/>
      </c>
      <c r="AX65" s="332" t="str">
        <f>IF(AX63="","",VLOOKUP(AX63,シフト記号表!$D$6:$Z$47,23,FALSE))</f>
        <v/>
      </c>
      <c r="AY65" s="332" t="str">
        <f>IF(AY63="","",VLOOKUP(AY63,シフト記号表!$D$6:$Z$47,23,FALSE))</f>
        <v/>
      </c>
      <c r="AZ65" s="978">
        <f>IF($BC$3="４週",SUM(U65:AV65),IF($BC$3="暦月",SUM(U65:AY65),""))</f>
        <v>0</v>
      </c>
      <c r="BA65" s="979"/>
      <c r="BB65" s="980">
        <f>IF($BC$3="４週",AZ65/4,IF($BC$3="暦月",(AZ65/($BC$8/7)),""))</f>
        <v>0</v>
      </c>
      <c r="BC65" s="979"/>
      <c r="BD65" s="972"/>
      <c r="BE65" s="973"/>
      <c r="BF65" s="973"/>
      <c r="BG65" s="973"/>
      <c r="BH65" s="974"/>
    </row>
    <row r="66" spans="2:60" ht="20.25" customHeight="1">
      <c r="B66" s="334"/>
      <c r="C66" s="921"/>
      <c r="D66" s="922"/>
      <c r="E66" s="923"/>
      <c r="F66" s="335"/>
      <c r="G66" s="336"/>
      <c r="H66" s="930"/>
      <c r="I66" s="933"/>
      <c r="J66" s="934"/>
      <c r="K66" s="934"/>
      <c r="L66" s="935"/>
      <c r="M66" s="942"/>
      <c r="N66" s="943"/>
      <c r="O66" s="944"/>
      <c r="P66" s="355" t="s">
        <v>666</v>
      </c>
      <c r="Q66" s="356"/>
      <c r="R66" s="356"/>
      <c r="S66" s="357"/>
      <c r="T66" s="358"/>
      <c r="U66" s="341"/>
      <c r="V66" s="342"/>
      <c r="W66" s="342"/>
      <c r="X66" s="342"/>
      <c r="Y66" s="342"/>
      <c r="Z66" s="342"/>
      <c r="AA66" s="343"/>
      <c r="AB66" s="341"/>
      <c r="AC66" s="342"/>
      <c r="AD66" s="342"/>
      <c r="AE66" s="342"/>
      <c r="AF66" s="342"/>
      <c r="AG66" s="342"/>
      <c r="AH66" s="343"/>
      <c r="AI66" s="341"/>
      <c r="AJ66" s="342"/>
      <c r="AK66" s="342"/>
      <c r="AL66" s="342"/>
      <c r="AM66" s="342"/>
      <c r="AN66" s="342"/>
      <c r="AO66" s="343"/>
      <c r="AP66" s="341"/>
      <c r="AQ66" s="342"/>
      <c r="AR66" s="342"/>
      <c r="AS66" s="342"/>
      <c r="AT66" s="342"/>
      <c r="AU66" s="342"/>
      <c r="AV66" s="343"/>
      <c r="AW66" s="341"/>
      <c r="AX66" s="342"/>
      <c r="AY66" s="342"/>
      <c r="AZ66" s="951"/>
      <c r="BA66" s="952"/>
      <c r="BB66" s="965"/>
      <c r="BC66" s="952"/>
      <c r="BD66" s="966"/>
      <c r="BE66" s="967"/>
      <c r="BF66" s="967"/>
      <c r="BG66" s="967"/>
      <c r="BH66" s="968"/>
    </row>
    <row r="67" spans="2:60" ht="20.25" customHeight="1">
      <c r="B67" s="314">
        <f>B64+1</f>
        <v>16</v>
      </c>
      <c r="C67" s="924"/>
      <c r="D67" s="925"/>
      <c r="E67" s="926"/>
      <c r="F67" s="315">
        <f>C66</f>
        <v>0</v>
      </c>
      <c r="G67" s="316"/>
      <c r="H67" s="931"/>
      <c r="I67" s="936"/>
      <c r="J67" s="937"/>
      <c r="K67" s="937"/>
      <c r="L67" s="938"/>
      <c r="M67" s="945"/>
      <c r="N67" s="946"/>
      <c r="O67" s="947"/>
      <c r="P67" s="317" t="s">
        <v>671</v>
      </c>
      <c r="Q67" s="318"/>
      <c r="R67" s="318"/>
      <c r="S67" s="319"/>
      <c r="T67" s="320"/>
      <c r="U67" s="321" t="str">
        <f>IF(U66="","",VLOOKUP(U66,シフト記号表!$D$6:$X$47,21,FALSE))</f>
        <v/>
      </c>
      <c r="V67" s="322" t="str">
        <f>IF(V66="","",VLOOKUP(V66,シフト記号表!$D$6:$X$47,21,FALSE))</f>
        <v/>
      </c>
      <c r="W67" s="322" t="str">
        <f>IF(W66="","",VLOOKUP(W66,シフト記号表!$D$6:$X$47,21,FALSE))</f>
        <v/>
      </c>
      <c r="X67" s="322" t="str">
        <f>IF(X66="","",VLOOKUP(X66,シフト記号表!$D$6:$X$47,21,FALSE))</f>
        <v/>
      </c>
      <c r="Y67" s="322" t="str">
        <f>IF(Y66="","",VLOOKUP(Y66,シフト記号表!$D$6:$X$47,21,FALSE))</f>
        <v/>
      </c>
      <c r="Z67" s="322" t="str">
        <f>IF(Z66="","",VLOOKUP(Z66,シフト記号表!$D$6:$X$47,21,FALSE))</f>
        <v/>
      </c>
      <c r="AA67" s="323" t="str">
        <f>IF(AA66="","",VLOOKUP(AA66,シフト記号表!$D$6:$X$47,21,FALSE))</f>
        <v/>
      </c>
      <c r="AB67" s="321" t="str">
        <f>IF(AB66="","",VLOOKUP(AB66,シフト記号表!$D$6:$X$47,21,FALSE))</f>
        <v/>
      </c>
      <c r="AC67" s="322" t="str">
        <f>IF(AC66="","",VLOOKUP(AC66,シフト記号表!$D$6:$X$47,21,FALSE))</f>
        <v/>
      </c>
      <c r="AD67" s="322" t="str">
        <f>IF(AD66="","",VLOOKUP(AD66,シフト記号表!$D$6:$X$47,21,FALSE))</f>
        <v/>
      </c>
      <c r="AE67" s="322" t="str">
        <f>IF(AE66="","",VLOOKUP(AE66,シフト記号表!$D$6:$X$47,21,FALSE))</f>
        <v/>
      </c>
      <c r="AF67" s="322" t="str">
        <f>IF(AF66="","",VLOOKUP(AF66,シフト記号表!$D$6:$X$47,21,FALSE))</f>
        <v/>
      </c>
      <c r="AG67" s="322" t="str">
        <f>IF(AG66="","",VLOOKUP(AG66,シフト記号表!$D$6:$X$47,21,FALSE))</f>
        <v/>
      </c>
      <c r="AH67" s="323" t="str">
        <f>IF(AH66="","",VLOOKUP(AH66,シフト記号表!$D$6:$X$47,21,FALSE))</f>
        <v/>
      </c>
      <c r="AI67" s="321" t="str">
        <f>IF(AI66="","",VLOOKUP(AI66,シフト記号表!$D$6:$X$47,21,FALSE))</f>
        <v/>
      </c>
      <c r="AJ67" s="322" t="str">
        <f>IF(AJ66="","",VLOOKUP(AJ66,シフト記号表!$D$6:$X$47,21,FALSE))</f>
        <v/>
      </c>
      <c r="AK67" s="322" t="str">
        <f>IF(AK66="","",VLOOKUP(AK66,シフト記号表!$D$6:$X$47,21,FALSE))</f>
        <v/>
      </c>
      <c r="AL67" s="322" t="str">
        <f>IF(AL66="","",VLOOKUP(AL66,シフト記号表!$D$6:$X$47,21,FALSE))</f>
        <v/>
      </c>
      <c r="AM67" s="322" t="str">
        <f>IF(AM66="","",VLOOKUP(AM66,シフト記号表!$D$6:$X$47,21,FALSE))</f>
        <v/>
      </c>
      <c r="AN67" s="322" t="str">
        <f>IF(AN66="","",VLOOKUP(AN66,シフト記号表!$D$6:$X$47,21,FALSE))</f>
        <v/>
      </c>
      <c r="AO67" s="323" t="str">
        <f>IF(AO66="","",VLOOKUP(AO66,シフト記号表!$D$6:$X$47,21,FALSE))</f>
        <v/>
      </c>
      <c r="AP67" s="321" t="str">
        <f>IF(AP66="","",VLOOKUP(AP66,シフト記号表!$D$6:$X$47,21,FALSE))</f>
        <v/>
      </c>
      <c r="AQ67" s="322" t="str">
        <f>IF(AQ66="","",VLOOKUP(AQ66,シフト記号表!$D$6:$X$47,21,FALSE))</f>
        <v/>
      </c>
      <c r="AR67" s="322" t="str">
        <f>IF(AR66="","",VLOOKUP(AR66,シフト記号表!$D$6:$X$47,21,FALSE))</f>
        <v/>
      </c>
      <c r="AS67" s="322" t="str">
        <f>IF(AS66="","",VLOOKUP(AS66,シフト記号表!$D$6:$X$47,21,FALSE))</f>
        <v/>
      </c>
      <c r="AT67" s="322" t="str">
        <f>IF(AT66="","",VLOOKUP(AT66,シフト記号表!$D$6:$X$47,21,FALSE))</f>
        <v/>
      </c>
      <c r="AU67" s="322" t="str">
        <f>IF(AU66="","",VLOOKUP(AU66,シフト記号表!$D$6:$X$47,21,FALSE))</f>
        <v/>
      </c>
      <c r="AV67" s="323" t="str">
        <f>IF(AV66="","",VLOOKUP(AV66,シフト記号表!$D$6:$X$47,21,FALSE))</f>
        <v/>
      </c>
      <c r="AW67" s="321" t="str">
        <f>IF(AW66="","",VLOOKUP(AW66,シフト記号表!$D$6:$X$47,21,FALSE))</f>
        <v/>
      </c>
      <c r="AX67" s="322" t="str">
        <f>IF(AX66="","",VLOOKUP(AX66,シフト記号表!$D$6:$X$47,21,FALSE))</f>
        <v/>
      </c>
      <c r="AY67" s="322" t="str">
        <f>IF(AY66="","",VLOOKUP(AY66,シフト記号表!$D$6:$X$47,21,FALSE))</f>
        <v/>
      </c>
      <c r="AZ67" s="975">
        <f>IF($BC$3="４週",SUM(U67:AV67),IF($BC$3="暦月",SUM(U67:AY67),""))</f>
        <v>0</v>
      </c>
      <c r="BA67" s="976"/>
      <c r="BB67" s="977">
        <f>IF($BC$3="４週",AZ67/4,IF($BC$3="暦月",(AZ67/($BC$8/7)),""))</f>
        <v>0</v>
      </c>
      <c r="BC67" s="976"/>
      <c r="BD67" s="969"/>
      <c r="BE67" s="970"/>
      <c r="BF67" s="970"/>
      <c r="BG67" s="970"/>
      <c r="BH67" s="971"/>
    </row>
    <row r="68" spans="2:60" ht="20.25" customHeight="1">
      <c r="B68" s="324"/>
      <c r="C68" s="927"/>
      <c r="D68" s="928"/>
      <c r="E68" s="929"/>
      <c r="F68" s="325"/>
      <c r="G68" s="326">
        <f>C66</f>
        <v>0</v>
      </c>
      <c r="H68" s="932"/>
      <c r="I68" s="939"/>
      <c r="J68" s="940"/>
      <c r="K68" s="940"/>
      <c r="L68" s="941"/>
      <c r="M68" s="948"/>
      <c r="N68" s="949"/>
      <c r="O68" s="950"/>
      <c r="P68" s="404" t="s">
        <v>672</v>
      </c>
      <c r="Q68" s="328"/>
      <c r="R68" s="328"/>
      <c r="S68" s="348"/>
      <c r="T68" s="349"/>
      <c r="U68" s="331" t="str">
        <f>IF(U66="","",VLOOKUP(U66,シフト記号表!$D$6:$Z$47,23,FALSE))</f>
        <v/>
      </c>
      <c r="V68" s="332" t="str">
        <f>IF(V66="","",VLOOKUP(V66,シフト記号表!$D$6:$Z$47,23,FALSE))</f>
        <v/>
      </c>
      <c r="W68" s="332" t="str">
        <f>IF(W66="","",VLOOKUP(W66,シフト記号表!$D$6:$Z$47,23,FALSE))</f>
        <v/>
      </c>
      <c r="X68" s="332" t="str">
        <f>IF(X66="","",VLOOKUP(X66,シフト記号表!$D$6:$Z$47,23,FALSE))</f>
        <v/>
      </c>
      <c r="Y68" s="332" t="str">
        <f>IF(Y66="","",VLOOKUP(Y66,シフト記号表!$D$6:$Z$47,23,FALSE))</f>
        <v/>
      </c>
      <c r="Z68" s="332" t="str">
        <f>IF(Z66="","",VLOOKUP(Z66,シフト記号表!$D$6:$Z$47,23,FALSE))</f>
        <v/>
      </c>
      <c r="AA68" s="333" t="str">
        <f>IF(AA66="","",VLOOKUP(AA66,シフト記号表!$D$6:$Z$47,23,FALSE))</f>
        <v/>
      </c>
      <c r="AB68" s="331" t="str">
        <f>IF(AB66="","",VLOOKUP(AB66,シフト記号表!$D$6:$Z$47,23,FALSE))</f>
        <v/>
      </c>
      <c r="AC68" s="332" t="str">
        <f>IF(AC66="","",VLOOKUP(AC66,シフト記号表!$D$6:$Z$47,23,FALSE))</f>
        <v/>
      </c>
      <c r="AD68" s="332" t="str">
        <f>IF(AD66="","",VLOOKUP(AD66,シフト記号表!$D$6:$Z$47,23,FALSE))</f>
        <v/>
      </c>
      <c r="AE68" s="332" t="str">
        <f>IF(AE66="","",VLOOKUP(AE66,シフト記号表!$D$6:$Z$47,23,FALSE))</f>
        <v/>
      </c>
      <c r="AF68" s="332" t="str">
        <f>IF(AF66="","",VLOOKUP(AF66,シフト記号表!$D$6:$Z$47,23,FALSE))</f>
        <v/>
      </c>
      <c r="AG68" s="332" t="str">
        <f>IF(AG66="","",VLOOKUP(AG66,シフト記号表!$D$6:$Z$47,23,FALSE))</f>
        <v/>
      </c>
      <c r="AH68" s="333" t="str">
        <f>IF(AH66="","",VLOOKUP(AH66,シフト記号表!$D$6:$Z$47,23,FALSE))</f>
        <v/>
      </c>
      <c r="AI68" s="331" t="str">
        <f>IF(AI66="","",VLOOKUP(AI66,シフト記号表!$D$6:$Z$47,23,FALSE))</f>
        <v/>
      </c>
      <c r="AJ68" s="332" t="str">
        <f>IF(AJ66="","",VLOOKUP(AJ66,シフト記号表!$D$6:$Z$47,23,FALSE))</f>
        <v/>
      </c>
      <c r="AK68" s="332" t="str">
        <f>IF(AK66="","",VLOOKUP(AK66,シフト記号表!$D$6:$Z$47,23,FALSE))</f>
        <v/>
      </c>
      <c r="AL68" s="332" t="str">
        <f>IF(AL66="","",VLOOKUP(AL66,シフト記号表!$D$6:$Z$47,23,FALSE))</f>
        <v/>
      </c>
      <c r="AM68" s="332" t="str">
        <f>IF(AM66="","",VLOOKUP(AM66,シフト記号表!$D$6:$Z$47,23,FALSE))</f>
        <v/>
      </c>
      <c r="AN68" s="332" t="str">
        <f>IF(AN66="","",VLOOKUP(AN66,シフト記号表!$D$6:$Z$47,23,FALSE))</f>
        <v/>
      </c>
      <c r="AO68" s="333" t="str">
        <f>IF(AO66="","",VLOOKUP(AO66,シフト記号表!$D$6:$Z$47,23,FALSE))</f>
        <v/>
      </c>
      <c r="AP68" s="331" t="str">
        <f>IF(AP66="","",VLOOKUP(AP66,シフト記号表!$D$6:$Z$47,23,FALSE))</f>
        <v/>
      </c>
      <c r="AQ68" s="332" t="str">
        <f>IF(AQ66="","",VLOOKUP(AQ66,シフト記号表!$D$6:$Z$47,23,FALSE))</f>
        <v/>
      </c>
      <c r="AR68" s="332" t="str">
        <f>IF(AR66="","",VLOOKUP(AR66,シフト記号表!$D$6:$Z$47,23,FALSE))</f>
        <v/>
      </c>
      <c r="AS68" s="332" t="str">
        <f>IF(AS66="","",VLOOKUP(AS66,シフト記号表!$D$6:$Z$47,23,FALSE))</f>
        <v/>
      </c>
      <c r="AT68" s="332" t="str">
        <f>IF(AT66="","",VLOOKUP(AT66,シフト記号表!$D$6:$Z$47,23,FALSE))</f>
        <v/>
      </c>
      <c r="AU68" s="332" t="str">
        <f>IF(AU66="","",VLOOKUP(AU66,シフト記号表!$D$6:$Z$47,23,FALSE))</f>
        <v/>
      </c>
      <c r="AV68" s="333" t="str">
        <f>IF(AV66="","",VLOOKUP(AV66,シフト記号表!$D$6:$Z$47,23,FALSE))</f>
        <v/>
      </c>
      <c r="AW68" s="331" t="str">
        <f>IF(AW66="","",VLOOKUP(AW66,シフト記号表!$D$6:$Z$47,23,FALSE))</f>
        <v/>
      </c>
      <c r="AX68" s="332" t="str">
        <f>IF(AX66="","",VLOOKUP(AX66,シフト記号表!$D$6:$Z$47,23,FALSE))</f>
        <v/>
      </c>
      <c r="AY68" s="332" t="str">
        <f>IF(AY66="","",VLOOKUP(AY66,シフト記号表!$D$6:$Z$47,23,FALSE))</f>
        <v/>
      </c>
      <c r="AZ68" s="978">
        <f>IF($BC$3="４週",SUM(U68:AV68),IF($BC$3="暦月",SUM(U68:AY68),""))</f>
        <v>0</v>
      </c>
      <c r="BA68" s="979"/>
      <c r="BB68" s="980">
        <f>IF($BC$3="４週",AZ68/4,IF($BC$3="暦月",(AZ68/($BC$8/7)),""))</f>
        <v>0</v>
      </c>
      <c r="BC68" s="979"/>
      <c r="BD68" s="972"/>
      <c r="BE68" s="973"/>
      <c r="BF68" s="973"/>
      <c r="BG68" s="973"/>
      <c r="BH68" s="974"/>
    </row>
    <row r="69" spans="2:60" ht="20.25" customHeight="1">
      <c r="B69" s="334"/>
      <c r="C69" s="921"/>
      <c r="D69" s="922"/>
      <c r="E69" s="923"/>
      <c r="F69" s="335"/>
      <c r="G69" s="336"/>
      <c r="H69" s="930"/>
      <c r="I69" s="933"/>
      <c r="J69" s="934"/>
      <c r="K69" s="934"/>
      <c r="L69" s="935"/>
      <c r="M69" s="942"/>
      <c r="N69" s="943"/>
      <c r="O69" s="944"/>
      <c r="P69" s="355" t="s">
        <v>666</v>
      </c>
      <c r="Q69" s="356"/>
      <c r="R69" s="356"/>
      <c r="S69" s="357"/>
      <c r="T69" s="358"/>
      <c r="U69" s="341"/>
      <c r="V69" s="342"/>
      <c r="W69" s="342"/>
      <c r="X69" s="342"/>
      <c r="Y69" s="342"/>
      <c r="Z69" s="342"/>
      <c r="AA69" s="343"/>
      <c r="AB69" s="341"/>
      <c r="AC69" s="342"/>
      <c r="AD69" s="342"/>
      <c r="AE69" s="342"/>
      <c r="AF69" s="342"/>
      <c r="AG69" s="342"/>
      <c r="AH69" s="343"/>
      <c r="AI69" s="341"/>
      <c r="AJ69" s="342"/>
      <c r="AK69" s="342"/>
      <c r="AL69" s="342"/>
      <c r="AM69" s="342"/>
      <c r="AN69" s="342"/>
      <c r="AO69" s="343"/>
      <c r="AP69" s="341"/>
      <c r="AQ69" s="342"/>
      <c r="AR69" s="342"/>
      <c r="AS69" s="342"/>
      <c r="AT69" s="342"/>
      <c r="AU69" s="342"/>
      <c r="AV69" s="343"/>
      <c r="AW69" s="341"/>
      <c r="AX69" s="342"/>
      <c r="AY69" s="342"/>
      <c r="AZ69" s="951"/>
      <c r="BA69" s="952"/>
      <c r="BB69" s="965"/>
      <c r="BC69" s="952"/>
      <c r="BD69" s="966"/>
      <c r="BE69" s="967"/>
      <c r="BF69" s="967"/>
      <c r="BG69" s="967"/>
      <c r="BH69" s="968"/>
    </row>
    <row r="70" spans="2:60" ht="20.25" customHeight="1">
      <c r="B70" s="314">
        <f>B67+1</f>
        <v>17</v>
      </c>
      <c r="C70" s="924"/>
      <c r="D70" s="925"/>
      <c r="E70" s="926"/>
      <c r="F70" s="315">
        <f>C69</f>
        <v>0</v>
      </c>
      <c r="G70" s="316"/>
      <c r="H70" s="931"/>
      <c r="I70" s="936"/>
      <c r="J70" s="937"/>
      <c r="K70" s="937"/>
      <c r="L70" s="938"/>
      <c r="M70" s="945"/>
      <c r="N70" s="946"/>
      <c r="O70" s="947"/>
      <c r="P70" s="317" t="s">
        <v>671</v>
      </c>
      <c r="Q70" s="318"/>
      <c r="R70" s="318"/>
      <c r="S70" s="319"/>
      <c r="T70" s="320"/>
      <c r="U70" s="321" t="str">
        <f>IF(U69="","",VLOOKUP(U69,シフト記号表!$D$6:$X$47,21,FALSE))</f>
        <v/>
      </c>
      <c r="V70" s="322" t="str">
        <f>IF(V69="","",VLOOKUP(V69,シフト記号表!$D$6:$X$47,21,FALSE))</f>
        <v/>
      </c>
      <c r="W70" s="322" t="str">
        <f>IF(W69="","",VLOOKUP(W69,シフト記号表!$D$6:$X$47,21,FALSE))</f>
        <v/>
      </c>
      <c r="X70" s="322" t="str">
        <f>IF(X69="","",VLOOKUP(X69,シフト記号表!$D$6:$X$47,21,FALSE))</f>
        <v/>
      </c>
      <c r="Y70" s="322" t="str">
        <f>IF(Y69="","",VLOOKUP(Y69,シフト記号表!$D$6:$X$47,21,FALSE))</f>
        <v/>
      </c>
      <c r="Z70" s="322" t="str">
        <f>IF(Z69="","",VLOOKUP(Z69,シフト記号表!$D$6:$X$47,21,FALSE))</f>
        <v/>
      </c>
      <c r="AA70" s="323" t="str">
        <f>IF(AA69="","",VLOOKUP(AA69,シフト記号表!$D$6:$X$47,21,FALSE))</f>
        <v/>
      </c>
      <c r="AB70" s="321" t="str">
        <f>IF(AB69="","",VLOOKUP(AB69,シフト記号表!$D$6:$X$47,21,FALSE))</f>
        <v/>
      </c>
      <c r="AC70" s="322" t="str">
        <f>IF(AC69="","",VLOOKUP(AC69,シフト記号表!$D$6:$X$47,21,FALSE))</f>
        <v/>
      </c>
      <c r="AD70" s="322" t="str">
        <f>IF(AD69="","",VLOOKUP(AD69,シフト記号表!$D$6:$X$47,21,FALSE))</f>
        <v/>
      </c>
      <c r="AE70" s="322" t="str">
        <f>IF(AE69="","",VLOOKUP(AE69,シフト記号表!$D$6:$X$47,21,FALSE))</f>
        <v/>
      </c>
      <c r="AF70" s="322" t="str">
        <f>IF(AF69="","",VLOOKUP(AF69,シフト記号表!$D$6:$X$47,21,FALSE))</f>
        <v/>
      </c>
      <c r="AG70" s="322" t="str">
        <f>IF(AG69="","",VLOOKUP(AG69,シフト記号表!$D$6:$X$47,21,FALSE))</f>
        <v/>
      </c>
      <c r="AH70" s="323" t="str">
        <f>IF(AH69="","",VLOOKUP(AH69,シフト記号表!$D$6:$X$47,21,FALSE))</f>
        <v/>
      </c>
      <c r="AI70" s="321" t="str">
        <f>IF(AI69="","",VLOOKUP(AI69,シフト記号表!$D$6:$X$47,21,FALSE))</f>
        <v/>
      </c>
      <c r="AJ70" s="322" t="str">
        <f>IF(AJ69="","",VLOOKUP(AJ69,シフト記号表!$D$6:$X$47,21,FALSE))</f>
        <v/>
      </c>
      <c r="AK70" s="322" t="str">
        <f>IF(AK69="","",VLOOKUP(AK69,シフト記号表!$D$6:$X$47,21,FALSE))</f>
        <v/>
      </c>
      <c r="AL70" s="322" t="str">
        <f>IF(AL69="","",VLOOKUP(AL69,シフト記号表!$D$6:$X$47,21,FALSE))</f>
        <v/>
      </c>
      <c r="AM70" s="322" t="str">
        <f>IF(AM69="","",VLOOKUP(AM69,シフト記号表!$D$6:$X$47,21,FALSE))</f>
        <v/>
      </c>
      <c r="AN70" s="322" t="str">
        <f>IF(AN69="","",VLOOKUP(AN69,シフト記号表!$D$6:$X$47,21,FALSE))</f>
        <v/>
      </c>
      <c r="AO70" s="323" t="str">
        <f>IF(AO69="","",VLOOKUP(AO69,シフト記号表!$D$6:$X$47,21,FALSE))</f>
        <v/>
      </c>
      <c r="AP70" s="321" t="str">
        <f>IF(AP69="","",VLOOKUP(AP69,シフト記号表!$D$6:$X$47,21,FALSE))</f>
        <v/>
      </c>
      <c r="AQ70" s="322" t="str">
        <f>IF(AQ69="","",VLOOKUP(AQ69,シフト記号表!$D$6:$X$47,21,FALSE))</f>
        <v/>
      </c>
      <c r="AR70" s="322" t="str">
        <f>IF(AR69="","",VLOOKUP(AR69,シフト記号表!$D$6:$X$47,21,FALSE))</f>
        <v/>
      </c>
      <c r="AS70" s="322" t="str">
        <f>IF(AS69="","",VLOOKUP(AS69,シフト記号表!$D$6:$X$47,21,FALSE))</f>
        <v/>
      </c>
      <c r="AT70" s="322" t="str">
        <f>IF(AT69="","",VLOOKUP(AT69,シフト記号表!$D$6:$X$47,21,FALSE))</f>
        <v/>
      </c>
      <c r="AU70" s="322" t="str">
        <f>IF(AU69="","",VLOOKUP(AU69,シフト記号表!$D$6:$X$47,21,FALSE))</f>
        <v/>
      </c>
      <c r="AV70" s="323" t="str">
        <f>IF(AV69="","",VLOOKUP(AV69,シフト記号表!$D$6:$X$47,21,FALSE))</f>
        <v/>
      </c>
      <c r="AW70" s="321" t="str">
        <f>IF(AW69="","",VLOOKUP(AW69,シフト記号表!$D$6:$X$47,21,FALSE))</f>
        <v/>
      </c>
      <c r="AX70" s="322" t="str">
        <f>IF(AX69="","",VLOOKUP(AX69,シフト記号表!$D$6:$X$47,21,FALSE))</f>
        <v/>
      </c>
      <c r="AY70" s="322" t="str">
        <f>IF(AY69="","",VLOOKUP(AY69,シフト記号表!$D$6:$X$47,21,FALSE))</f>
        <v/>
      </c>
      <c r="AZ70" s="975">
        <f>IF($BC$3="４週",SUM(U70:AV70),IF($BC$3="暦月",SUM(U70:AY70),""))</f>
        <v>0</v>
      </c>
      <c r="BA70" s="976"/>
      <c r="BB70" s="977">
        <f>IF($BC$3="４週",AZ70/4,IF($BC$3="暦月",(AZ70/($BC$8/7)),""))</f>
        <v>0</v>
      </c>
      <c r="BC70" s="976"/>
      <c r="BD70" s="969"/>
      <c r="BE70" s="970"/>
      <c r="BF70" s="970"/>
      <c r="BG70" s="970"/>
      <c r="BH70" s="971"/>
    </row>
    <row r="71" spans="2:60" ht="20.25" customHeight="1">
      <c r="B71" s="324"/>
      <c r="C71" s="927"/>
      <c r="D71" s="928"/>
      <c r="E71" s="929"/>
      <c r="F71" s="325"/>
      <c r="G71" s="326">
        <f>C69</f>
        <v>0</v>
      </c>
      <c r="H71" s="932"/>
      <c r="I71" s="939"/>
      <c r="J71" s="940"/>
      <c r="K71" s="940"/>
      <c r="L71" s="941"/>
      <c r="M71" s="948"/>
      <c r="N71" s="949"/>
      <c r="O71" s="950"/>
      <c r="P71" s="404" t="s">
        <v>672</v>
      </c>
      <c r="Q71" s="328"/>
      <c r="R71" s="328"/>
      <c r="S71" s="348"/>
      <c r="T71" s="349"/>
      <c r="U71" s="331" t="str">
        <f>IF(U69="","",VLOOKUP(U69,シフト記号表!$D$6:$Z$47,23,FALSE))</f>
        <v/>
      </c>
      <c r="V71" s="332" t="str">
        <f>IF(V69="","",VLOOKUP(V69,シフト記号表!$D$6:$Z$47,23,FALSE))</f>
        <v/>
      </c>
      <c r="W71" s="332" t="str">
        <f>IF(W69="","",VLOOKUP(W69,シフト記号表!$D$6:$Z$47,23,FALSE))</f>
        <v/>
      </c>
      <c r="X71" s="332" t="str">
        <f>IF(X69="","",VLOOKUP(X69,シフト記号表!$D$6:$Z$47,23,FALSE))</f>
        <v/>
      </c>
      <c r="Y71" s="332" t="str">
        <f>IF(Y69="","",VLOOKUP(Y69,シフト記号表!$D$6:$Z$47,23,FALSE))</f>
        <v/>
      </c>
      <c r="Z71" s="332" t="str">
        <f>IF(Z69="","",VLOOKUP(Z69,シフト記号表!$D$6:$Z$47,23,FALSE))</f>
        <v/>
      </c>
      <c r="AA71" s="333" t="str">
        <f>IF(AA69="","",VLOOKUP(AA69,シフト記号表!$D$6:$Z$47,23,FALSE))</f>
        <v/>
      </c>
      <c r="AB71" s="331" t="str">
        <f>IF(AB69="","",VLOOKUP(AB69,シフト記号表!$D$6:$Z$47,23,FALSE))</f>
        <v/>
      </c>
      <c r="AC71" s="332" t="str">
        <f>IF(AC69="","",VLOOKUP(AC69,シフト記号表!$D$6:$Z$47,23,FALSE))</f>
        <v/>
      </c>
      <c r="AD71" s="332" t="str">
        <f>IF(AD69="","",VLOOKUP(AD69,シフト記号表!$D$6:$Z$47,23,FALSE))</f>
        <v/>
      </c>
      <c r="AE71" s="332" t="str">
        <f>IF(AE69="","",VLOOKUP(AE69,シフト記号表!$D$6:$Z$47,23,FALSE))</f>
        <v/>
      </c>
      <c r="AF71" s="332" t="str">
        <f>IF(AF69="","",VLOOKUP(AF69,シフト記号表!$D$6:$Z$47,23,FALSE))</f>
        <v/>
      </c>
      <c r="AG71" s="332" t="str">
        <f>IF(AG69="","",VLOOKUP(AG69,シフト記号表!$D$6:$Z$47,23,FALSE))</f>
        <v/>
      </c>
      <c r="AH71" s="333" t="str">
        <f>IF(AH69="","",VLOOKUP(AH69,シフト記号表!$D$6:$Z$47,23,FALSE))</f>
        <v/>
      </c>
      <c r="AI71" s="331" t="str">
        <f>IF(AI69="","",VLOOKUP(AI69,シフト記号表!$D$6:$Z$47,23,FALSE))</f>
        <v/>
      </c>
      <c r="AJ71" s="332" t="str">
        <f>IF(AJ69="","",VLOOKUP(AJ69,シフト記号表!$D$6:$Z$47,23,FALSE))</f>
        <v/>
      </c>
      <c r="AK71" s="332" t="str">
        <f>IF(AK69="","",VLOOKUP(AK69,シフト記号表!$D$6:$Z$47,23,FALSE))</f>
        <v/>
      </c>
      <c r="AL71" s="332" t="str">
        <f>IF(AL69="","",VLOOKUP(AL69,シフト記号表!$D$6:$Z$47,23,FALSE))</f>
        <v/>
      </c>
      <c r="AM71" s="332" t="str">
        <f>IF(AM69="","",VLOOKUP(AM69,シフト記号表!$D$6:$Z$47,23,FALSE))</f>
        <v/>
      </c>
      <c r="AN71" s="332" t="str">
        <f>IF(AN69="","",VLOOKUP(AN69,シフト記号表!$D$6:$Z$47,23,FALSE))</f>
        <v/>
      </c>
      <c r="AO71" s="333" t="str">
        <f>IF(AO69="","",VLOOKUP(AO69,シフト記号表!$D$6:$Z$47,23,FALSE))</f>
        <v/>
      </c>
      <c r="AP71" s="331" t="str">
        <f>IF(AP69="","",VLOOKUP(AP69,シフト記号表!$D$6:$Z$47,23,FALSE))</f>
        <v/>
      </c>
      <c r="AQ71" s="332" t="str">
        <f>IF(AQ69="","",VLOOKUP(AQ69,シフト記号表!$D$6:$Z$47,23,FALSE))</f>
        <v/>
      </c>
      <c r="AR71" s="332" t="str">
        <f>IF(AR69="","",VLOOKUP(AR69,シフト記号表!$D$6:$Z$47,23,FALSE))</f>
        <v/>
      </c>
      <c r="AS71" s="332" t="str">
        <f>IF(AS69="","",VLOOKUP(AS69,シフト記号表!$D$6:$Z$47,23,FALSE))</f>
        <v/>
      </c>
      <c r="AT71" s="332" t="str">
        <f>IF(AT69="","",VLOOKUP(AT69,シフト記号表!$D$6:$Z$47,23,FALSE))</f>
        <v/>
      </c>
      <c r="AU71" s="332" t="str">
        <f>IF(AU69="","",VLOOKUP(AU69,シフト記号表!$D$6:$Z$47,23,FALSE))</f>
        <v/>
      </c>
      <c r="AV71" s="333" t="str">
        <f>IF(AV69="","",VLOOKUP(AV69,シフト記号表!$D$6:$Z$47,23,FALSE))</f>
        <v/>
      </c>
      <c r="AW71" s="331" t="str">
        <f>IF(AW69="","",VLOOKUP(AW69,シフト記号表!$D$6:$Z$47,23,FALSE))</f>
        <v/>
      </c>
      <c r="AX71" s="332" t="str">
        <f>IF(AX69="","",VLOOKUP(AX69,シフト記号表!$D$6:$Z$47,23,FALSE))</f>
        <v/>
      </c>
      <c r="AY71" s="332" t="str">
        <f>IF(AY69="","",VLOOKUP(AY69,シフト記号表!$D$6:$Z$47,23,FALSE))</f>
        <v/>
      </c>
      <c r="AZ71" s="978">
        <f>IF($BC$3="４週",SUM(U71:AV71),IF($BC$3="暦月",SUM(U71:AY71),""))</f>
        <v>0</v>
      </c>
      <c r="BA71" s="979"/>
      <c r="BB71" s="980">
        <f>IF($BC$3="４週",AZ71/4,IF($BC$3="暦月",(AZ71/($BC$8/7)),""))</f>
        <v>0</v>
      </c>
      <c r="BC71" s="979"/>
      <c r="BD71" s="972"/>
      <c r="BE71" s="973"/>
      <c r="BF71" s="973"/>
      <c r="BG71" s="973"/>
      <c r="BH71" s="974"/>
    </row>
    <row r="72" spans="2:60" ht="20.25" customHeight="1">
      <c r="B72" s="334"/>
      <c r="C72" s="921"/>
      <c r="D72" s="922"/>
      <c r="E72" s="923"/>
      <c r="F72" s="335"/>
      <c r="G72" s="336"/>
      <c r="H72" s="930"/>
      <c r="I72" s="933"/>
      <c r="J72" s="934"/>
      <c r="K72" s="934"/>
      <c r="L72" s="935"/>
      <c r="M72" s="942"/>
      <c r="N72" s="943"/>
      <c r="O72" s="944"/>
      <c r="P72" s="355" t="s">
        <v>666</v>
      </c>
      <c r="Q72" s="356"/>
      <c r="R72" s="356"/>
      <c r="S72" s="357"/>
      <c r="T72" s="358"/>
      <c r="U72" s="341"/>
      <c r="V72" s="342"/>
      <c r="W72" s="342"/>
      <c r="X72" s="342"/>
      <c r="Y72" s="342"/>
      <c r="Z72" s="342"/>
      <c r="AA72" s="343"/>
      <c r="AB72" s="341"/>
      <c r="AC72" s="342"/>
      <c r="AD72" s="342"/>
      <c r="AE72" s="342"/>
      <c r="AF72" s="342"/>
      <c r="AG72" s="342"/>
      <c r="AH72" s="343"/>
      <c r="AI72" s="341"/>
      <c r="AJ72" s="342"/>
      <c r="AK72" s="342"/>
      <c r="AL72" s="342"/>
      <c r="AM72" s="342"/>
      <c r="AN72" s="342"/>
      <c r="AO72" s="343"/>
      <c r="AP72" s="341"/>
      <c r="AQ72" s="342"/>
      <c r="AR72" s="342"/>
      <c r="AS72" s="342"/>
      <c r="AT72" s="342"/>
      <c r="AU72" s="342"/>
      <c r="AV72" s="343"/>
      <c r="AW72" s="341"/>
      <c r="AX72" s="342"/>
      <c r="AY72" s="342"/>
      <c r="AZ72" s="951"/>
      <c r="BA72" s="952"/>
      <c r="BB72" s="965"/>
      <c r="BC72" s="952"/>
      <c r="BD72" s="966"/>
      <c r="BE72" s="967"/>
      <c r="BF72" s="967"/>
      <c r="BG72" s="967"/>
      <c r="BH72" s="968"/>
    </row>
    <row r="73" spans="2:60" ht="20.25" customHeight="1">
      <c r="B73" s="314">
        <f>B70+1</f>
        <v>18</v>
      </c>
      <c r="C73" s="924"/>
      <c r="D73" s="925"/>
      <c r="E73" s="926"/>
      <c r="F73" s="315">
        <f>C72</f>
        <v>0</v>
      </c>
      <c r="G73" s="316"/>
      <c r="H73" s="931"/>
      <c r="I73" s="936"/>
      <c r="J73" s="937"/>
      <c r="K73" s="937"/>
      <c r="L73" s="938"/>
      <c r="M73" s="945"/>
      <c r="N73" s="946"/>
      <c r="O73" s="947"/>
      <c r="P73" s="317" t="s">
        <v>671</v>
      </c>
      <c r="Q73" s="318"/>
      <c r="R73" s="318"/>
      <c r="S73" s="319"/>
      <c r="T73" s="320"/>
      <c r="U73" s="321" t="str">
        <f>IF(U72="","",VLOOKUP(U72,シフト記号表!$D$6:$X$47,21,FALSE))</f>
        <v/>
      </c>
      <c r="V73" s="322" t="str">
        <f>IF(V72="","",VLOOKUP(V72,シフト記号表!$D$6:$X$47,21,FALSE))</f>
        <v/>
      </c>
      <c r="W73" s="322" t="str">
        <f>IF(W72="","",VLOOKUP(W72,シフト記号表!$D$6:$X$47,21,FALSE))</f>
        <v/>
      </c>
      <c r="X73" s="322" t="str">
        <f>IF(X72="","",VLOOKUP(X72,シフト記号表!$D$6:$X$47,21,FALSE))</f>
        <v/>
      </c>
      <c r="Y73" s="322" t="str">
        <f>IF(Y72="","",VLOOKUP(Y72,シフト記号表!$D$6:$X$47,21,FALSE))</f>
        <v/>
      </c>
      <c r="Z73" s="322" t="str">
        <f>IF(Z72="","",VLOOKUP(Z72,シフト記号表!$D$6:$X$47,21,FALSE))</f>
        <v/>
      </c>
      <c r="AA73" s="323" t="str">
        <f>IF(AA72="","",VLOOKUP(AA72,シフト記号表!$D$6:$X$47,21,FALSE))</f>
        <v/>
      </c>
      <c r="AB73" s="321" t="str">
        <f>IF(AB72="","",VLOOKUP(AB72,シフト記号表!$D$6:$X$47,21,FALSE))</f>
        <v/>
      </c>
      <c r="AC73" s="322" t="str">
        <f>IF(AC72="","",VLOOKUP(AC72,シフト記号表!$D$6:$X$47,21,FALSE))</f>
        <v/>
      </c>
      <c r="AD73" s="322" t="str">
        <f>IF(AD72="","",VLOOKUP(AD72,シフト記号表!$D$6:$X$47,21,FALSE))</f>
        <v/>
      </c>
      <c r="AE73" s="322" t="str">
        <f>IF(AE72="","",VLOOKUP(AE72,シフト記号表!$D$6:$X$47,21,FALSE))</f>
        <v/>
      </c>
      <c r="AF73" s="322" t="str">
        <f>IF(AF72="","",VLOOKUP(AF72,シフト記号表!$D$6:$X$47,21,FALSE))</f>
        <v/>
      </c>
      <c r="AG73" s="322" t="str">
        <f>IF(AG72="","",VLOOKUP(AG72,シフト記号表!$D$6:$X$47,21,FALSE))</f>
        <v/>
      </c>
      <c r="AH73" s="323" t="str">
        <f>IF(AH72="","",VLOOKUP(AH72,シフト記号表!$D$6:$X$47,21,FALSE))</f>
        <v/>
      </c>
      <c r="AI73" s="321" t="str">
        <f>IF(AI72="","",VLOOKUP(AI72,シフト記号表!$D$6:$X$47,21,FALSE))</f>
        <v/>
      </c>
      <c r="AJ73" s="322" t="str">
        <f>IF(AJ72="","",VLOOKUP(AJ72,シフト記号表!$D$6:$X$47,21,FALSE))</f>
        <v/>
      </c>
      <c r="AK73" s="322" t="str">
        <f>IF(AK72="","",VLOOKUP(AK72,シフト記号表!$D$6:$X$47,21,FALSE))</f>
        <v/>
      </c>
      <c r="AL73" s="322" t="str">
        <f>IF(AL72="","",VLOOKUP(AL72,シフト記号表!$D$6:$X$47,21,FALSE))</f>
        <v/>
      </c>
      <c r="AM73" s="322" t="str">
        <f>IF(AM72="","",VLOOKUP(AM72,シフト記号表!$D$6:$X$47,21,FALSE))</f>
        <v/>
      </c>
      <c r="AN73" s="322" t="str">
        <f>IF(AN72="","",VLOOKUP(AN72,シフト記号表!$D$6:$X$47,21,FALSE))</f>
        <v/>
      </c>
      <c r="AO73" s="323" t="str">
        <f>IF(AO72="","",VLOOKUP(AO72,シフト記号表!$D$6:$X$47,21,FALSE))</f>
        <v/>
      </c>
      <c r="AP73" s="321" t="str">
        <f>IF(AP72="","",VLOOKUP(AP72,シフト記号表!$D$6:$X$47,21,FALSE))</f>
        <v/>
      </c>
      <c r="AQ73" s="322" t="str">
        <f>IF(AQ72="","",VLOOKUP(AQ72,シフト記号表!$D$6:$X$47,21,FALSE))</f>
        <v/>
      </c>
      <c r="AR73" s="322" t="str">
        <f>IF(AR72="","",VLOOKUP(AR72,シフト記号表!$D$6:$X$47,21,FALSE))</f>
        <v/>
      </c>
      <c r="AS73" s="322" t="str">
        <f>IF(AS72="","",VLOOKUP(AS72,シフト記号表!$D$6:$X$47,21,FALSE))</f>
        <v/>
      </c>
      <c r="AT73" s="322" t="str">
        <f>IF(AT72="","",VLOOKUP(AT72,シフト記号表!$D$6:$X$47,21,FALSE))</f>
        <v/>
      </c>
      <c r="AU73" s="322" t="str">
        <f>IF(AU72="","",VLOOKUP(AU72,シフト記号表!$D$6:$X$47,21,FALSE))</f>
        <v/>
      </c>
      <c r="AV73" s="323" t="str">
        <f>IF(AV72="","",VLOOKUP(AV72,シフト記号表!$D$6:$X$47,21,FALSE))</f>
        <v/>
      </c>
      <c r="AW73" s="321" t="str">
        <f>IF(AW72="","",VLOOKUP(AW72,シフト記号表!$D$6:$X$47,21,FALSE))</f>
        <v/>
      </c>
      <c r="AX73" s="322" t="str">
        <f>IF(AX72="","",VLOOKUP(AX72,シフト記号表!$D$6:$X$47,21,FALSE))</f>
        <v/>
      </c>
      <c r="AY73" s="322" t="str">
        <f>IF(AY72="","",VLOOKUP(AY72,シフト記号表!$D$6:$X$47,21,FALSE))</f>
        <v/>
      </c>
      <c r="AZ73" s="975">
        <f>IF($BC$3="４週",SUM(U73:AV73),IF($BC$3="暦月",SUM(U73:AY73),""))</f>
        <v>0</v>
      </c>
      <c r="BA73" s="976"/>
      <c r="BB73" s="977">
        <f>IF($BC$3="４週",AZ73/4,IF($BC$3="暦月",(AZ73/($BC$8/7)),""))</f>
        <v>0</v>
      </c>
      <c r="BC73" s="976"/>
      <c r="BD73" s="969"/>
      <c r="BE73" s="970"/>
      <c r="BF73" s="970"/>
      <c r="BG73" s="970"/>
      <c r="BH73" s="971"/>
    </row>
    <row r="74" spans="2:60" ht="20.25" customHeight="1">
      <c r="B74" s="324"/>
      <c r="C74" s="927"/>
      <c r="D74" s="928"/>
      <c r="E74" s="929"/>
      <c r="F74" s="325"/>
      <c r="G74" s="326">
        <f>C72</f>
        <v>0</v>
      </c>
      <c r="H74" s="932"/>
      <c r="I74" s="939"/>
      <c r="J74" s="940"/>
      <c r="K74" s="940"/>
      <c r="L74" s="941"/>
      <c r="M74" s="948"/>
      <c r="N74" s="949"/>
      <c r="O74" s="950"/>
      <c r="P74" s="404" t="s">
        <v>672</v>
      </c>
      <c r="Q74" s="328"/>
      <c r="R74" s="328"/>
      <c r="S74" s="348"/>
      <c r="T74" s="349"/>
      <c r="U74" s="331" t="str">
        <f>IF(U72="","",VLOOKUP(U72,シフト記号表!$D$6:$Z$47,23,FALSE))</f>
        <v/>
      </c>
      <c r="V74" s="332" t="str">
        <f>IF(V72="","",VLOOKUP(V72,シフト記号表!$D$6:$Z$47,23,FALSE))</f>
        <v/>
      </c>
      <c r="W74" s="332" t="str">
        <f>IF(W72="","",VLOOKUP(W72,シフト記号表!$D$6:$Z$47,23,FALSE))</f>
        <v/>
      </c>
      <c r="X74" s="332" t="str">
        <f>IF(X72="","",VLOOKUP(X72,シフト記号表!$D$6:$Z$47,23,FALSE))</f>
        <v/>
      </c>
      <c r="Y74" s="332" t="str">
        <f>IF(Y72="","",VLOOKUP(Y72,シフト記号表!$D$6:$Z$47,23,FALSE))</f>
        <v/>
      </c>
      <c r="Z74" s="332" t="str">
        <f>IF(Z72="","",VLOOKUP(Z72,シフト記号表!$D$6:$Z$47,23,FALSE))</f>
        <v/>
      </c>
      <c r="AA74" s="333" t="str">
        <f>IF(AA72="","",VLOOKUP(AA72,シフト記号表!$D$6:$Z$47,23,FALSE))</f>
        <v/>
      </c>
      <c r="AB74" s="331" t="str">
        <f>IF(AB72="","",VLOOKUP(AB72,シフト記号表!$D$6:$Z$47,23,FALSE))</f>
        <v/>
      </c>
      <c r="AC74" s="332" t="str">
        <f>IF(AC72="","",VLOOKUP(AC72,シフト記号表!$D$6:$Z$47,23,FALSE))</f>
        <v/>
      </c>
      <c r="AD74" s="332" t="str">
        <f>IF(AD72="","",VLOOKUP(AD72,シフト記号表!$D$6:$Z$47,23,FALSE))</f>
        <v/>
      </c>
      <c r="AE74" s="332" t="str">
        <f>IF(AE72="","",VLOOKUP(AE72,シフト記号表!$D$6:$Z$47,23,FALSE))</f>
        <v/>
      </c>
      <c r="AF74" s="332" t="str">
        <f>IF(AF72="","",VLOOKUP(AF72,シフト記号表!$D$6:$Z$47,23,FALSE))</f>
        <v/>
      </c>
      <c r="AG74" s="332" t="str">
        <f>IF(AG72="","",VLOOKUP(AG72,シフト記号表!$D$6:$Z$47,23,FALSE))</f>
        <v/>
      </c>
      <c r="AH74" s="333" t="str">
        <f>IF(AH72="","",VLOOKUP(AH72,シフト記号表!$D$6:$Z$47,23,FALSE))</f>
        <v/>
      </c>
      <c r="AI74" s="331" t="str">
        <f>IF(AI72="","",VLOOKUP(AI72,シフト記号表!$D$6:$Z$47,23,FALSE))</f>
        <v/>
      </c>
      <c r="AJ74" s="332" t="str">
        <f>IF(AJ72="","",VLOOKUP(AJ72,シフト記号表!$D$6:$Z$47,23,FALSE))</f>
        <v/>
      </c>
      <c r="AK74" s="332" t="str">
        <f>IF(AK72="","",VLOOKUP(AK72,シフト記号表!$D$6:$Z$47,23,FALSE))</f>
        <v/>
      </c>
      <c r="AL74" s="332" t="str">
        <f>IF(AL72="","",VLOOKUP(AL72,シフト記号表!$D$6:$Z$47,23,FALSE))</f>
        <v/>
      </c>
      <c r="AM74" s="332" t="str">
        <f>IF(AM72="","",VLOOKUP(AM72,シフト記号表!$D$6:$Z$47,23,FALSE))</f>
        <v/>
      </c>
      <c r="AN74" s="332" t="str">
        <f>IF(AN72="","",VLOOKUP(AN72,シフト記号表!$D$6:$Z$47,23,FALSE))</f>
        <v/>
      </c>
      <c r="AO74" s="333" t="str">
        <f>IF(AO72="","",VLOOKUP(AO72,シフト記号表!$D$6:$Z$47,23,FALSE))</f>
        <v/>
      </c>
      <c r="AP74" s="331" t="str">
        <f>IF(AP72="","",VLOOKUP(AP72,シフト記号表!$D$6:$Z$47,23,FALSE))</f>
        <v/>
      </c>
      <c r="AQ74" s="332" t="str">
        <f>IF(AQ72="","",VLOOKUP(AQ72,シフト記号表!$D$6:$Z$47,23,FALSE))</f>
        <v/>
      </c>
      <c r="AR74" s="332" t="str">
        <f>IF(AR72="","",VLOOKUP(AR72,シフト記号表!$D$6:$Z$47,23,FALSE))</f>
        <v/>
      </c>
      <c r="AS74" s="332" t="str">
        <f>IF(AS72="","",VLOOKUP(AS72,シフト記号表!$D$6:$Z$47,23,FALSE))</f>
        <v/>
      </c>
      <c r="AT74" s="332" t="str">
        <f>IF(AT72="","",VLOOKUP(AT72,シフト記号表!$D$6:$Z$47,23,FALSE))</f>
        <v/>
      </c>
      <c r="AU74" s="332" t="str">
        <f>IF(AU72="","",VLOOKUP(AU72,シフト記号表!$D$6:$Z$47,23,FALSE))</f>
        <v/>
      </c>
      <c r="AV74" s="333" t="str">
        <f>IF(AV72="","",VLOOKUP(AV72,シフト記号表!$D$6:$Z$47,23,FALSE))</f>
        <v/>
      </c>
      <c r="AW74" s="331" t="str">
        <f>IF(AW72="","",VLOOKUP(AW72,シフト記号表!$D$6:$Z$47,23,FALSE))</f>
        <v/>
      </c>
      <c r="AX74" s="332" t="str">
        <f>IF(AX72="","",VLOOKUP(AX72,シフト記号表!$D$6:$Z$47,23,FALSE))</f>
        <v/>
      </c>
      <c r="AY74" s="332" t="str">
        <f>IF(AY72="","",VLOOKUP(AY72,シフト記号表!$D$6:$Z$47,23,FALSE))</f>
        <v/>
      </c>
      <c r="AZ74" s="978">
        <f>IF($BC$3="４週",SUM(U74:AV74),IF($BC$3="暦月",SUM(U74:AY74),""))</f>
        <v>0</v>
      </c>
      <c r="BA74" s="979"/>
      <c r="BB74" s="980">
        <f>IF($BC$3="４週",AZ74/4,IF($BC$3="暦月",(AZ74/($BC$8/7)),""))</f>
        <v>0</v>
      </c>
      <c r="BC74" s="979"/>
      <c r="BD74" s="972"/>
      <c r="BE74" s="973"/>
      <c r="BF74" s="973"/>
      <c r="BG74" s="973"/>
      <c r="BH74" s="974"/>
    </row>
    <row r="75" spans="2:60" ht="20.25" customHeight="1">
      <c r="B75" s="334"/>
      <c r="C75" s="921"/>
      <c r="D75" s="922"/>
      <c r="E75" s="923"/>
      <c r="F75" s="335"/>
      <c r="G75" s="336"/>
      <c r="H75" s="930"/>
      <c r="I75" s="933"/>
      <c r="J75" s="934"/>
      <c r="K75" s="934"/>
      <c r="L75" s="935"/>
      <c r="M75" s="942"/>
      <c r="N75" s="943"/>
      <c r="O75" s="944"/>
      <c r="P75" s="355" t="s">
        <v>666</v>
      </c>
      <c r="Q75" s="356"/>
      <c r="R75" s="356"/>
      <c r="S75" s="357"/>
      <c r="T75" s="358"/>
      <c r="U75" s="341"/>
      <c r="V75" s="342"/>
      <c r="W75" s="342"/>
      <c r="X75" s="342"/>
      <c r="Y75" s="342"/>
      <c r="Z75" s="342"/>
      <c r="AA75" s="343"/>
      <c r="AB75" s="341"/>
      <c r="AC75" s="342"/>
      <c r="AD75" s="342"/>
      <c r="AE75" s="342"/>
      <c r="AF75" s="342"/>
      <c r="AG75" s="342"/>
      <c r="AH75" s="343"/>
      <c r="AI75" s="341"/>
      <c r="AJ75" s="342"/>
      <c r="AK75" s="342"/>
      <c r="AL75" s="342"/>
      <c r="AM75" s="342"/>
      <c r="AN75" s="342"/>
      <c r="AO75" s="343"/>
      <c r="AP75" s="341"/>
      <c r="AQ75" s="342"/>
      <c r="AR75" s="342"/>
      <c r="AS75" s="342"/>
      <c r="AT75" s="342"/>
      <c r="AU75" s="342"/>
      <c r="AV75" s="343"/>
      <c r="AW75" s="341"/>
      <c r="AX75" s="342"/>
      <c r="AY75" s="342"/>
      <c r="AZ75" s="951"/>
      <c r="BA75" s="952"/>
      <c r="BB75" s="965"/>
      <c r="BC75" s="952"/>
      <c r="BD75" s="966"/>
      <c r="BE75" s="967"/>
      <c r="BF75" s="967"/>
      <c r="BG75" s="967"/>
      <c r="BH75" s="968"/>
    </row>
    <row r="76" spans="2:60" ht="20.25" customHeight="1">
      <c r="B76" s="314">
        <f>B73+1</f>
        <v>19</v>
      </c>
      <c r="C76" s="924"/>
      <c r="D76" s="925"/>
      <c r="E76" s="926"/>
      <c r="F76" s="315">
        <f>C75</f>
        <v>0</v>
      </c>
      <c r="G76" s="316"/>
      <c r="H76" s="931"/>
      <c r="I76" s="936"/>
      <c r="J76" s="937"/>
      <c r="K76" s="937"/>
      <c r="L76" s="938"/>
      <c r="M76" s="945"/>
      <c r="N76" s="946"/>
      <c r="O76" s="947"/>
      <c r="P76" s="317" t="s">
        <v>671</v>
      </c>
      <c r="Q76" s="318"/>
      <c r="R76" s="318"/>
      <c r="S76" s="319"/>
      <c r="T76" s="320"/>
      <c r="U76" s="321" t="str">
        <f>IF(U75="","",VLOOKUP(U75,シフト記号表!$D$6:$X$47,21,FALSE))</f>
        <v/>
      </c>
      <c r="V76" s="322" t="str">
        <f>IF(V75="","",VLOOKUP(V75,シフト記号表!$D$6:$X$47,21,FALSE))</f>
        <v/>
      </c>
      <c r="W76" s="322" t="str">
        <f>IF(W75="","",VLOOKUP(W75,シフト記号表!$D$6:$X$47,21,FALSE))</f>
        <v/>
      </c>
      <c r="X76" s="322" t="str">
        <f>IF(X75="","",VLOOKUP(X75,シフト記号表!$D$6:$X$47,21,FALSE))</f>
        <v/>
      </c>
      <c r="Y76" s="322" t="str">
        <f>IF(Y75="","",VLOOKUP(Y75,シフト記号表!$D$6:$X$47,21,FALSE))</f>
        <v/>
      </c>
      <c r="Z76" s="322" t="str">
        <f>IF(Z75="","",VLOOKUP(Z75,シフト記号表!$D$6:$X$47,21,FALSE))</f>
        <v/>
      </c>
      <c r="AA76" s="323" t="str">
        <f>IF(AA75="","",VLOOKUP(AA75,シフト記号表!$D$6:$X$47,21,FALSE))</f>
        <v/>
      </c>
      <c r="AB76" s="321" t="str">
        <f>IF(AB75="","",VLOOKUP(AB75,シフト記号表!$D$6:$X$47,21,FALSE))</f>
        <v/>
      </c>
      <c r="AC76" s="322" t="str">
        <f>IF(AC75="","",VLOOKUP(AC75,シフト記号表!$D$6:$X$47,21,FALSE))</f>
        <v/>
      </c>
      <c r="AD76" s="322" t="str">
        <f>IF(AD75="","",VLOOKUP(AD75,シフト記号表!$D$6:$X$47,21,FALSE))</f>
        <v/>
      </c>
      <c r="AE76" s="322" t="str">
        <f>IF(AE75="","",VLOOKUP(AE75,シフト記号表!$D$6:$X$47,21,FALSE))</f>
        <v/>
      </c>
      <c r="AF76" s="322" t="str">
        <f>IF(AF75="","",VLOOKUP(AF75,シフト記号表!$D$6:$X$47,21,FALSE))</f>
        <v/>
      </c>
      <c r="AG76" s="322" t="str">
        <f>IF(AG75="","",VLOOKUP(AG75,シフト記号表!$D$6:$X$47,21,FALSE))</f>
        <v/>
      </c>
      <c r="AH76" s="323" t="str">
        <f>IF(AH75="","",VLOOKUP(AH75,シフト記号表!$D$6:$X$47,21,FALSE))</f>
        <v/>
      </c>
      <c r="AI76" s="321" t="str">
        <f>IF(AI75="","",VLOOKUP(AI75,シフト記号表!$D$6:$X$47,21,FALSE))</f>
        <v/>
      </c>
      <c r="AJ76" s="322" t="str">
        <f>IF(AJ75="","",VLOOKUP(AJ75,シフト記号表!$D$6:$X$47,21,FALSE))</f>
        <v/>
      </c>
      <c r="AK76" s="322" t="str">
        <f>IF(AK75="","",VLOOKUP(AK75,シフト記号表!$D$6:$X$47,21,FALSE))</f>
        <v/>
      </c>
      <c r="AL76" s="322" t="str">
        <f>IF(AL75="","",VLOOKUP(AL75,シフト記号表!$D$6:$X$47,21,FALSE))</f>
        <v/>
      </c>
      <c r="AM76" s="322" t="str">
        <f>IF(AM75="","",VLOOKUP(AM75,シフト記号表!$D$6:$X$47,21,FALSE))</f>
        <v/>
      </c>
      <c r="AN76" s="322" t="str">
        <f>IF(AN75="","",VLOOKUP(AN75,シフト記号表!$D$6:$X$47,21,FALSE))</f>
        <v/>
      </c>
      <c r="AO76" s="323" t="str">
        <f>IF(AO75="","",VLOOKUP(AO75,シフト記号表!$D$6:$X$47,21,FALSE))</f>
        <v/>
      </c>
      <c r="AP76" s="321" t="str">
        <f>IF(AP75="","",VLOOKUP(AP75,シフト記号表!$D$6:$X$47,21,FALSE))</f>
        <v/>
      </c>
      <c r="AQ76" s="322" t="str">
        <f>IF(AQ75="","",VLOOKUP(AQ75,シフト記号表!$D$6:$X$47,21,FALSE))</f>
        <v/>
      </c>
      <c r="AR76" s="322" t="str">
        <f>IF(AR75="","",VLOOKUP(AR75,シフト記号表!$D$6:$X$47,21,FALSE))</f>
        <v/>
      </c>
      <c r="AS76" s="322" t="str">
        <f>IF(AS75="","",VLOOKUP(AS75,シフト記号表!$D$6:$X$47,21,FALSE))</f>
        <v/>
      </c>
      <c r="AT76" s="322" t="str">
        <f>IF(AT75="","",VLOOKUP(AT75,シフト記号表!$D$6:$X$47,21,FALSE))</f>
        <v/>
      </c>
      <c r="AU76" s="322" t="str">
        <f>IF(AU75="","",VLOOKUP(AU75,シフト記号表!$D$6:$X$47,21,FALSE))</f>
        <v/>
      </c>
      <c r="AV76" s="323" t="str">
        <f>IF(AV75="","",VLOOKUP(AV75,シフト記号表!$D$6:$X$47,21,FALSE))</f>
        <v/>
      </c>
      <c r="AW76" s="321" t="str">
        <f>IF(AW75="","",VLOOKUP(AW75,シフト記号表!$D$6:$X$47,21,FALSE))</f>
        <v/>
      </c>
      <c r="AX76" s="322" t="str">
        <f>IF(AX75="","",VLOOKUP(AX75,シフト記号表!$D$6:$X$47,21,FALSE))</f>
        <v/>
      </c>
      <c r="AY76" s="322" t="str">
        <f>IF(AY75="","",VLOOKUP(AY75,シフト記号表!$D$6:$X$47,21,FALSE))</f>
        <v/>
      </c>
      <c r="AZ76" s="975">
        <f>IF($BC$3="４週",SUM(U76:AV76),IF($BC$3="暦月",SUM(U76:AY76),""))</f>
        <v>0</v>
      </c>
      <c r="BA76" s="976"/>
      <c r="BB76" s="977">
        <f>IF($BC$3="４週",AZ76/4,IF($BC$3="暦月",(AZ76/($BC$8/7)),""))</f>
        <v>0</v>
      </c>
      <c r="BC76" s="976"/>
      <c r="BD76" s="969"/>
      <c r="BE76" s="970"/>
      <c r="BF76" s="970"/>
      <c r="BG76" s="970"/>
      <c r="BH76" s="971"/>
    </row>
    <row r="77" spans="2:60" ht="20.25" customHeight="1">
      <c r="B77" s="324"/>
      <c r="C77" s="927"/>
      <c r="D77" s="928"/>
      <c r="E77" s="929"/>
      <c r="F77" s="325"/>
      <c r="G77" s="326">
        <f>C75</f>
        <v>0</v>
      </c>
      <c r="H77" s="932"/>
      <c r="I77" s="939"/>
      <c r="J77" s="940"/>
      <c r="K77" s="940"/>
      <c r="L77" s="941"/>
      <c r="M77" s="948"/>
      <c r="N77" s="949"/>
      <c r="O77" s="950"/>
      <c r="P77" s="404" t="s">
        <v>672</v>
      </c>
      <c r="Q77" s="328"/>
      <c r="R77" s="328"/>
      <c r="S77" s="348"/>
      <c r="T77" s="349"/>
      <c r="U77" s="331" t="str">
        <f>IF(U75="","",VLOOKUP(U75,シフト記号表!$D$6:$Z$47,23,FALSE))</f>
        <v/>
      </c>
      <c r="V77" s="332" t="str">
        <f>IF(V75="","",VLOOKUP(V75,シフト記号表!$D$6:$Z$47,23,FALSE))</f>
        <v/>
      </c>
      <c r="W77" s="332" t="str">
        <f>IF(W75="","",VLOOKUP(W75,シフト記号表!$D$6:$Z$47,23,FALSE))</f>
        <v/>
      </c>
      <c r="X77" s="332" t="str">
        <f>IF(X75="","",VLOOKUP(X75,シフト記号表!$D$6:$Z$47,23,FALSE))</f>
        <v/>
      </c>
      <c r="Y77" s="332" t="str">
        <f>IF(Y75="","",VLOOKUP(Y75,シフト記号表!$D$6:$Z$47,23,FALSE))</f>
        <v/>
      </c>
      <c r="Z77" s="332" t="str">
        <f>IF(Z75="","",VLOOKUP(Z75,シフト記号表!$D$6:$Z$47,23,FALSE))</f>
        <v/>
      </c>
      <c r="AA77" s="333" t="str">
        <f>IF(AA75="","",VLOOKUP(AA75,シフト記号表!$D$6:$Z$47,23,FALSE))</f>
        <v/>
      </c>
      <c r="AB77" s="331" t="str">
        <f>IF(AB75="","",VLOOKUP(AB75,シフト記号表!$D$6:$Z$47,23,FALSE))</f>
        <v/>
      </c>
      <c r="AC77" s="332" t="str">
        <f>IF(AC75="","",VLOOKUP(AC75,シフト記号表!$D$6:$Z$47,23,FALSE))</f>
        <v/>
      </c>
      <c r="AD77" s="332" t="str">
        <f>IF(AD75="","",VLOOKUP(AD75,シフト記号表!$D$6:$Z$47,23,FALSE))</f>
        <v/>
      </c>
      <c r="AE77" s="332" t="str">
        <f>IF(AE75="","",VLOOKUP(AE75,シフト記号表!$D$6:$Z$47,23,FALSE))</f>
        <v/>
      </c>
      <c r="AF77" s="332" t="str">
        <f>IF(AF75="","",VLOOKUP(AF75,シフト記号表!$D$6:$Z$47,23,FALSE))</f>
        <v/>
      </c>
      <c r="AG77" s="332" t="str">
        <f>IF(AG75="","",VLOOKUP(AG75,シフト記号表!$D$6:$Z$47,23,FALSE))</f>
        <v/>
      </c>
      <c r="AH77" s="333" t="str">
        <f>IF(AH75="","",VLOOKUP(AH75,シフト記号表!$D$6:$Z$47,23,FALSE))</f>
        <v/>
      </c>
      <c r="AI77" s="331" t="str">
        <f>IF(AI75="","",VLOOKUP(AI75,シフト記号表!$D$6:$Z$47,23,FALSE))</f>
        <v/>
      </c>
      <c r="AJ77" s="332" t="str">
        <f>IF(AJ75="","",VLOOKUP(AJ75,シフト記号表!$D$6:$Z$47,23,FALSE))</f>
        <v/>
      </c>
      <c r="AK77" s="332" t="str">
        <f>IF(AK75="","",VLOOKUP(AK75,シフト記号表!$D$6:$Z$47,23,FALSE))</f>
        <v/>
      </c>
      <c r="AL77" s="332" t="str">
        <f>IF(AL75="","",VLOOKUP(AL75,シフト記号表!$D$6:$Z$47,23,FALSE))</f>
        <v/>
      </c>
      <c r="AM77" s="332" t="str">
        <f>IF(AM75="","",VLOOKUP(AM75,シフト記号表!$D$6:$Z$47,23,FALSE))</f>
        <v/>
      </c>
      <c r="AN77" s="332" t="str">
        <f>IF(AN75="","",VLOOKUP(AN75,シフト記号表!$D$6:$Z$47,23,FALSE))</f>
        <v/>
      </c>
      <c r="AO77" s="333" t="str">
        <f>IF(AO75="","",VLOOKUP(AO75,シフト記号表!$D$6:$Z$47,23,FALSE))</f>
        <v/>
      </c>
      <c r="AP77" s="331" t="str">
        <f>IF(AP75="","",VLOOKUP(AP75,シフト記号表!$D$6:$Z$47,23,FALSE))</f>
        <v/>
      </c>
      <c r="AQ77" s="332" t="str">
        <f>IF(AQ75="","",VLOOKUP(AQ75,シフト記号表!$D$6:$Z$47,23,FALSE))</f>
        <v/>
      </c>
      <c r="AR77" s="332" t="str">
        <f>IF(AR75="","",VLOOKUP(AR75,シフト記号表!$D$6:$Z$47,23,FALSE))</f>
        <v/>
      </c>
      <c r="AS77" s="332" t="str">
        <f>IF(AS75="","",VLOOKUP(AS75,シフト記号表!$D$6:$Z$47,23,FALSE))</f>
        <v/>
      </c>
      <c r="AT77" s="332" t="str">
        <f>IF(AT75="","",VLOOKUP(AT75,シフト記号表!$D$6:$Z$47,23,FALSE))</f>
        <v/>
      </c>
      <c r="AU77" s="332" t="str">
        <f>IF(AU75="","",VLOOKUP(AU75,シフト記号表!$D$6:$Z$47,23,FALSE))</f>
        <v/>
      </c>
      <c r="AV77" s="333" t="str">
        <f>IF(AV75="","",VLOOKUP(AV75,シフト記号表!$D$6:$Z$47,23,FALSE))</f>
        <v/>
      </c>
      <c r="AW77" s="331" t="str">
        <f>IF(AW75="","",VLOOKUP(AW75,シフト記号表!$D$6:$Z$47,23,FALSE))</f>
        <v/>
      </c>
      <c r="AX77" s="332" t="str">
        <f>IF(AX75="","",VLOOKUP(AX75,シフト記号表!$D$6:$Z$47,23,FALSE))</f>
        <v/>
      </c>
      <c r="AY77" s="332" t="str">
        <f>IF(AY75="","",VLOOKUP(AY75,シフト記号表!$D$6:$Z$47,23,FALSE))</f>
        <v/>
      </c>
      <c r="AZ77" s="978">
        <f>IF($BC$3="４週",SUM(U77:AV77),IF($BC$3="暦月",SUM(U77:AY77),""))</f>
        <v>0</v>
      </c>
      <c r="BA77" s="979"/>
      <c r="BB77" s="980">
        <f>IF($BC$3="４週",AZ77/4,IF($BC$3="暦月",(AZ77/($BC$8/7)),""))</f>
        <v>0</v>
      </c>
      <c r="BC77" s="979"/>
      <c r="BD77" s="972"/>
      <c r="BE77" s="973"/>
      <c r="BF77" s="973"/>
      <c r="BG77" s="973"/>
      <c r="BH77" s="974"/>
    </row>
    <row r="78" spans="2:60" ht="20.25" customHeight="1">
      <c r="B78" s="334"/>
      <c r="C78" s="921"/>
      <c r="D78" s="922"/>
      <c r="E78" s="923"/>
      <c r="F78" s="335"/>
      <c r="G78" s="336"/>
      <c r="H78" s="930"/>
      <c r="I78" s="933"/>
      <c r="J78" s="934"/>
      <c r="K78" s="934"/>
      <c r="L78" s="935"/>
      <c r="M78" s="942"/>
      <c r="N78" s="943"/>
      <c r="O78" s="944"/>
      <c r="P78" s="355" t="s">
        <v>666</v>
      </c>
      <c r="Q78" s="356"/>
      <c r="R78" s="356"/>
      <c r="S78" s="357"/>
      <c r="T78" s="358"/>
      <c r="U78" s="341"/>
      <c r="V78" s="342"/>
      <c r="W78" s="342"/>
      <c r="X78" s="342"/>
      <c r="Y78" s="342"/>
      <c r="Z78" s="342"/>
      <c r="AA78" s="343"/>
      <c r="AB78" s="341"/>
      <c r="AC78" s="342"/>
      <c r="AD78" s="342"/>
      <c r="AE78" s="342"/>
      <c r="AF78" s="342"/>
      <c r="AG78" s="342"/>
      <c r="AH78" s="343"/>
      <c r="AI78" s="341"/>
      <c r="AJ78" s="342"/>
      <c r="AK78" s="342"/>
      <c r="AL78" s="342"/>
      <c r="AM78" s="342"/>
      <c r="AN78" s="342"/>
      <c r="AO78" s="343"/>
      <c r="AP78" s="341"/>
      <c r="AQ78" s="342"/>
      <c r="AR78" s="342"/>
      <c r="AS78" s="342"/>
      <c r="AT78" s="342"/>
      <c r="AU78" s="342"/>
      <c r="AV78" s="343"/>
      <c r="AW78" s="341"/>
      <c r="AX78" s="342"/>
      <c r="AY78" s="342"/>
      <c r="AZ78" s="951"/>
      <c r="BA78" s="952"/>
      <c r="BB78" s="965"/>
      <c r="BC78" s="952"/>
      <c r="BD78" s="966"/>
      <c r="BE78" s="967"/>
      <c r="BF78" s="967"/>
      <c r="BG78" s="967"/>
      <c r="BH78" s="968"/>
    </row>
    <row r="79" spans="2:60" ht="20.25" customHeight="1">
      <c r="B79" s="314">
        <f>B76+1</f>
        <v>20</v>
      </c>
      <c r="C79" s="924"/>
      <c r="D79" s="925"/>
      <c r="E79" s="926"/>
      <c r="F79" s="315">
        <f>C78</f>
        <v>0</v>
      </c>
      <c r="G79" s="316"/>
      <c r="H79" s="931"/>
      <c r="I79" s="936"/>
      <c r="J79" s="937"/>
      <c r="K79" s="937"/>
      <c r="L79" s="938"/>
      <c r="M79" s="945"/>
      <c r="N79" s="946"/>
      <c r="O79" s="947"/>
      <c r="P79" s="317" t="s">
        <v>671</v>
      </c>
      <c r="Q79" s="318"/>
      <c r="R79" s="318"/>
      <c r="S79" s="319"/>
      <c r="T79" s="320"/>
      <c r="U79" s="321" t="str">
        <f>IF(U78="","",VLOOKUP(U78,シフト記号表!$D$6:$X$47,21,FALSE))</f>
        <v/>
      </c>
      <c r="V79" s="322" t="str">
        <f>IF(V78="","",VLOOKUP(V78,シフト記号表!$D$6:$X$47,21,FALSE))</f>
        <v/>
      </c>
      <c r="W79" s="322" t="str">
        <f>IF(W78="","",VLOOKUP(W78,シフト記号表!$D$6:$X$47,21,FALSE))</f>
        <v/>
      </c>
      <c r="X79" s="322" t="str">
        <f>IF(X78="","",VLOOKUP(X78,シフト記号表!$D$6:$X$47,21,FALSE))</f>
        <v/>
      </c>
      <c r="Y79" s="322" t="str">
        <f>IF(Y78="","",VLOOKUP(Y78,シフト記号表!$D$6:$X$47,21,FALSE))</f>
        <v/>
      </c>
      <c r="Z79" s="322" t="str">
        <f>IF(Z78="","",VLOOKUP(Z78,シフト記号表!$D$6:$X$47,21,FALSE))</f>
        <v/>
      </c>
      <c r="AA79" s="323" t="str">
        <f>IF(AA78="","",VLOOKUP(AA78,シフト記号表!$D$6:$X$47,21,FALSE))</f>
        <v/>
      </c>
      <c r="AB79" s="321" t="str">
        <f>IF(AB78="","",VLOOKUP(AB78,シフト記号表!$D$6:$X$47,21,FALSE))</f>
        <v/>
      </c>
      <c r="AC79" s="322" t="str">
        <f>IF(AC78="","",VLOOKUP(AC78,シフト記号表!$D$6:$X$47,21,FALSE))</f>
        <v/>
      </c>
      <c r="AD79" s="322" t="str">
        <f>IF(AD78="","",VLOOKUP(AD78,シフト記号表!$D$6:$X$47,21,FALSE))</f>
        <v/>
      </c>
      <c r="AE79" s="322" t="str">
        <f>IF(AE78="","",VLOOKUP(AE78,シフト記号表!$D$6:$X$47,21,FALSE))</f>
        <v/>
      </c>
      <c r="AF79" s="322" t="str">
        <f>IF(AF78="","",VLOOKUP(AF78,シフト記号表!$D$6:$X$47,21,FALSE))</f>
        <v/>
      </c>
      <c r="AG79" s="322" t="str">
        <f>IF(AG78="","",VLOOKUP(AG78,シフト記号表!$D$6:$X$47,21,FALSE))</f>
        <v/>
      </c>
      <c r="AH79" s="323" t="str">
        <f>IF(AH78="","",VLOOKUP(AH78,シフト記号表!$D$6:$X$47,21,FALSE))</f>
        <v/>
      </c>
      <c r="AI79" s="321" t="str">
        <f>IF(AI78="","",VLOOKUP(AI78,シフト記号表!$D$6:$X$47,21,FALSE))</f>
        <v/>
      </c>
      <c r="AJ79" s="322" t="str">
        <f>IF(AJ78="","",VLOOKUP(AJ78,シフト記号表!$D$6:$X$47,21,FALSE))</f>
        <v/>
      </c>
      <c r="AK79" s="322" t="str">
        <f>IF(AK78="","",VLOOKUP(AK78,シフト記号表!$D$6:$X$47,21,FALSE))</f>
        <v/>
      </c>
      <c r="AL79" s="322" t="str">
        <f>IF(AL78="","",VLOOKUP(AL78,シフト記号表!$D$6:$X$47,21,FALSE))</f>
        <v/>
      </c>
      <c r="AM79" s="322" t="str">
        <f>IF(AM78="","",VLOOKUP(AM78,シフト記号表!$D$6:$X$47,21,FALSE))</f>
        <v/>
      </c>
      <c r="AN79" s="322" t="str">
        <f>IF(AN78="","",VLOOKUP(AN78,シフト記号表!$D$6:$X$47,21,FALSE))</f>
        <v/>
      </c>
      <c r="AO79" s="323" t="str">
        <f>IF(AO78="","",VLOOKUP(AO78,シフト記号表!$D$6:$X$47,21,FALSE))</f>
        <v/>
      </c>
      <c r="AP79" s="321" t="str">
        <f>IF(AP78="","",VLOOKUP(AP78,シフト記号表!$D$6:$X$47,21,FALSE))</f>
        <v/>
      </c>
      <c r="AQ79" s="322" t="str">
        <f>IF(AQ78="","",VLOOKUP(AQ78,シフト記号表!$D$6:$X$47,21,FALSE))</f>
        <v/>
      </c>
      <c r="AR79" s="322" t="str">
        <f>IF(AR78="","",VLOOKUP(AR78,シフト記号表!$D$6:$X$47,21,FALSE))</f>
        <v/>
      </c>
      <c r="AS79" s="322" t="str">
        <f>IF(AS78="","",VLOOKUP(AS78,シフト記号表!$D$6:$X$47,21,FALSE))</f>
        <v/>
      </c>
      <c r="AT79" s="322" t="str">
        <f>IF(AT78="","",VLOOKUP(AT78,シフト記号表!$D$6:$X$47,21,FALSE))</f>
        <v/>
      </c>
      <c r="AU79" s="322" t="str">
        <f>IF(AU78="","",VLOOKUP(AU78,シフト記号表!$D$6:$X$47,21,FALSE))</f>
        <v/>
      </c>
      <c r="AV79" s="323" t="str">
        <f>IF(AV78="","",VLOOKUP(AV78,シフト記号表!$D$6:$X$47,21,FALSE))</f>
        <v/>
      </c>
      <c r="AW79" s="321" t="str">
        <f>IF(AW78="","",VLOOKUP(AW78,シフト記号表!$D$6:$X$47,21,FALSE))</f>
        <v/>
      </c>
      <c r="AX79" s="322" t="str">
        <f>IF(AX78="","",VLOOKUP(AX78,シフト記号表!$D$6:$X$47,21,FALSE))</f>
        <v/>
      </c>
      <c r="AY79" s="322" t="str">
        <f>IF(AY78="","",VLOOKUP(AY78,シフト記号表!$D$6:$X$47,21,FALSE))</f>
        <v/>
      </c>
      <c r="AZ79" s="975">
        <f>IF($BC$3="４週",SUM(U79:AV79),IF($BC$3="暦月",SUM(U79:AY79),""))</f>
        <v>0</v>
      </c>
      <c r="BA79" s="976"/>
      <c r="BB79" s="977">
        <f>IF($BC$3="４週",AZ79/4,IF($BC$3="暦月",(AZ79/($BC$8/7)),""))</f>
        <v>0</v>
      </c>
      <c r="BC79" s="976"/>
      <c r="BD79" s="969"/>
      <c r="BE79" s="970"/>
      <c r="BF79" s="970"/>
      <c r="BG79" s="970"/>
      <c r="BH79" s="971"/>
    </row>
    <row r="80" spans="2:60" ht="20.25" customHeight="1">
      <c r="B80" s="324"/>
      <c r="C80" s="927"/>
      <c r="D80" s="928"/>
      <c r="E80" s="929"/>
      <c r="F80" s="325"/>
      <c r="G80" s="326">
        <f>C78</f>
        <v>0</v>
      </c>
      <c r="H80" s="932"/>
      <c r="I80" s="939"/>
      <c r="J80" s="940"/>
      <c r="K80" s="940"/>
      <c r="L80" s="941"/>
      <c r="M80" s="948"/>
      <c r="N80" s="949"/>
      <c r="O80" s="950"/>
      <c r="P80" s="404" t="s">
        <v>672</v>
      </c>
      <c r="Q80" s="328"/>
      <c r="R80" s="328"/>
      <c r="S80" s="348"/>
      <c r="T80" s="349"/>
      <c r="U80" s="331" t="str">
        <f>IF(U78="","",VLOOKUP(U78,シフト記号表!$D$6:$Z$47,23,FALSE))</f>
        <v/>
      </c>
      <c r="V80" s="332" t="str">
        <f>IF(V78="","",VLOOKUP(V78,シフト記号表!$D$6:$Z$47,23,FALSE))</f>
        <v/>
      </c>
      <c r="W80" s="332" t="str">
        <f>IF(W78="","",VLOOKUP(W78,シフト記号表!$D$6:$Z$47,23,FALSE))</f>
        <v/>
      </c>
      <c r="X80" s="332" t="str">
        <f>IF(X78="","",VLOOKUP(X78,シフト記号表!$D$6:$Z$47,23,FALSE))</f>
        <v/>
      </c>
      <c r="Y80" s="332" t="str">
        <f>IF(Y78="","",VLOOKUP(Y78,シフト記号表!$D$6:$Z$47,23,FALSE))</f>
        <v/>
      </c>
      <c r="Z80" s="332" t="str">
        <f>IF(Z78="","",VLOOKUP(Z78,シフト記号表!$D$6:$Z$47,23,FALSE))</f>
        <v/>
      </c>
      <c r="AA80" s="333" t="str">
        <f>IF(AA78="","",VLOOKUP(AA78,シフト記号表!$D$6:$Z$47,23,FALSE))</f>
        <v/>
      </c>
      <c r="AB80" s="331" t="str">
        <f>IF(AB78="","",VLOOKUP(AB78,シフト記号表!$D$6:$Z$47,23,FALSE))</f>
        <v/>
      </c>
      <c r="AC80" s="332" t="str">
        <f>IF(AC78="","",VLOOKUP(AC78,シフト記号表!$D$6:$Z$47,23,FALSE))</f>
        <v/>
      </c>
      <c r="AD80" s="332" t="str">
        <f>IF(AD78="","",VLOOKUP(AD78,シフト記号表!$D$6:$Z$47,23,FALSE))</f>
        <v/>
      </c>
      <c r="AE80" s="332" t="str">
        <f>IF(AE78="","",VLOOKUP(AE78,シフト記号表!$D$6:$Z$47,23,FALSE))</f>
        <v/>
      </c>
      <c r="AF80" s="332" t="str">
        <f>IF(AF78="","",VLOOKUP(AF78,シフト記号表!$D$6:$Z$47,23,FALSE))</f>
        <v/>
      </c>
      <c r="AG80" s="332" t="str">
        <f>IF(AG78="","",VLOOKUP(AG78,シフト記号表!$D$6:$Z$47,23,FALSE))</f>
        <v/>
      </c>
      <c r="AH80" s="333" t="str">
        <f>IF(AH78="","",VLOOKUP(AH78,シフト記号表!$D$6:$Z$47,23,FALSE))</f>
        <v/>
      </c>
      <c r="AI80" s="331" t="str">
        <f>IF(AI78="","",VLOOKUP(AI78,シフト記号表!$D$6:$Z$47,23,FALSE))</f>
        <v/>
      </c>
      <c r="AJ80" s="332" t="str">
        <f>IF(AJ78="","",VLOOKUP(AJ78,シフト記号表!$D$6:$Z$47,23,FALSE))</f>
        <v/>
      </c>
      <c r="AK80" s="332" t="str">
        <f>IF(AK78="","",VLOOKUP(AK78,シフト記号表!$D$6:$Z$47,23,FALSE))</f>
        <v/>
      </c>
      <c r="AL80" s="332" t="str">
        <f>IF(AL78="","",VLOOKUP(AL78,シフト記号表!$D$6:$Z$47,23,FALSE))</f>
        <v/>
      </c>
      <c r="AM80" s="332" t="str">
        <f>IF(AM78="","",VLOOKUP(AM78,シフト記号表!$D$6:$Z$47,23,FALSE))</f>
        <v/>
      </c>
      <c r="AN80" s="332" t="str">
        <f>IF(AN78="","",VLOOKUP(AN78,シフト記号表!$D$6:$Z$47,23,FALSE))</f>
        <v/>
      </c>
      <c r="AO80" s="333" t="str">
        <f>IF(AO78="","",VLOOKUP(AO78,シフト記号表!$D$6:$Z$47,23,FALSE))</f>
        <v/>
      </c>
      <c r="AP80" s="331" t="str">
        <f>IF(AP78="","",VLOOKUP(AP78,シフト記号表!$D$6:$Z$47,23,FALSE))</f>
        <v/>
      </c>
      <c r="AQ80" s="332" t="str">
        <f>IF(AQ78="","",VLOOKUP(AQ78,シフト記号表!$D$6:$Z$47,23,FALSE))</f>
        <v/>
      </c>
      <c r="AR80" s="332" t="str">
        <f>IF(AR78="","",VLOOKUP(AR78,シフト記号表!$D$6:$Z$47,23,FALSE))</f>
        <v/>
      </c>
      <c r="AS80" s="332" t="str">
        <f>IF(AS78="","",VLOOKUP(AS78,シフト記号表!$D$6:$Z$47,23,FALSE))</f>
        <v/>
      </c>
      <c r="AT80" s="332" t="str">
        <f>IF(AT78="","",VLOOKUP(AT78,シフト記号表!$D$6:$Z$47,23,FALSE))</f>
        <v/>
      </c>
      <c r="AU80" s="332" t="str">
        <f>IF(AU78="","",VLOOKUP(AU78,シフト記号表!$D$6:$Z$47,23,FALSE))</f>
        <v/>
      </c>
      <c r="AV80" s="333" t="str">
        <f>IF(AV78="","",VLOOKUP(AV78,シフト記号表!$D$6:$Z$47,23,FALSE))</f>
        <v/>
      </c>
      <c r="AW80" s="331" t="str">
        <f>IF(AW78="","",VLOOKUP(AW78,シフト記号表!$D$6:$Z$47,23,FALSE))</f>
        <v/>
      </c>
      <c r="AX80" s="332" t="str">
        <f>IF(AX78="","",VLOOKUP(AX78,シフト記号表!$D$6:$Z$47,23,FALSE))</f>
        <v/>
      </c>
      <c r="AY80" s="332" t="str">
        <f>IF(AY78="","",VLOOKUP(AY78,シフト記号表!$D$6:$Z$47,23,FALSE))</f>
        <v/>
      </c>
      <c r="AZ80" s="978">
        <f>IF($BC$3="４週",SUM(U80:AV80),IF($BC$3="暦月",SUM(U80:AY80),""))</f>
        <v>0</v>
      </c>
      <c r="BA80" s="979"/>
      <c r="BB80" s="980">
        <f>IF($BC$3="４週",AZ80/4,IF($BC$3="暦月",(AZ80/($BC$8/7)),""))</f>
        <v>0</v>
      </c>
      <c r="BC80" s="979"/>
      <c r="BD80" s="972"/>
      <c r="BE80" s="973"/>
      <c r="BF80" s="973"/>
      <c r="BG80" s="973"/>
      <c r="BH80" s="974"/>
    </row>
    <row r="81" spans="2:60" ht="20.25" customHeight="1">
      <c r="B81" s="334"/>
      <c r="C81" s="921"/>
      <c r="D81" s="922"/>
      <c r="E81" s="923"/>
      <c r="F81" s="335"/>
      <c r="G81" s="336"/>
      <c r="H81" s="930"/>
      <c r="I81" s="933"/>
      <c r="J81" s="934"/>
      <c r="K81" s="934"/>
      <c r="L81" s="935"/>
      <c r="M81" s="942"/>
      <c r="N81" s="943"/>
      <c r="O81" s="944"/>
      <c r="P81" s="355" t="s">
        <v>666</v>
      </c>
      <c r="Q81" s="356"/>
      <c r="R81" s="356"/>
      <c r="S81" s="357"/>
      <c r="T81" s="358"/>
      <c r="U81" s="341"/>
      <c r="V81" s="342"/>
      <c r="W81" s="342"/>
      <c r="X81" s="342"/>
      <c r="Y81" s="342"/>
      <c r="Z81" s="342"/>
      <c r="AA81" s="343"/>
      <c r="AB81" s="341"/>
      <c r="AC81" s="342"/>
      <c r="AD81" s="342"/>
      <c r="AE81" s="342"/>
      <c r="AF81" s="342"/>
      <c r="AG81" s="342"/>
      <c r="AH81" s="343"/>
      <c r="AI81" s="341"/>
      <c r="AJ81" s="342"/>
      <c r="AK81" s="342"/>
      <c r="AL81" s="342"/>
      <c r="AM81" s="342"/>
      <c r="AN81" s="342"/>
      <c r="AO81" s="343"/>
      <c r="AP81" s="341"/>
      <c r="AQ81" s="342"/>
      <c r="AR81" s="342"/>
      <c r="AS81" s="342"/>
      <c r="AT81" s="342"/>
      <c r="AU81" s="342"/>
      <c r="AV81" s="343"/>
      <c r="AW81" s="341"/>
      <c r="AX81" s="342"/>
      <c r="AY81" s="342"/>
      <c r="AZ81" s="951"/>
      <c r="BA81" s="952"/>
      <c r="BB81" s="965"/>
      <c r="BC81" s="952"/>
      <c r="BD81" s="966"/>
      <c r="BE81" s="967"/>
      <c r="BF81" s="967"/>
      <c r="BG81" s="967"/>
      <c r="BH81" s="968"/>
    </row>
    <row r="82" spans="2:60" ht="20.25" customHeight="1">
      <c r="B82" s="314">
        <f>B79+1</f>
        <v>21</v>
      </c>
      <c r="C82" s="924"/>
      <c r="D82" s="925"/>
      <c r="E82" s="926"/>
      <c r="F82" s="315">
        <f>C81</f>
        <v>0</v>
      </c>
      <c r="G82" s="316"/>
      <c r="H82" s="931"/>
      <c r="I82" s="936"/>
      <c r="J82" s="937"/>
      <c r="K82" s="937"/>
      <c r="L82" s="938"/>
      <c r="M82" s="945"/>
      <c r="N82" s="946"/>
      <c r="O82" s="947"/>
      <c r="P82" s="317" t="s">
        <v>671</v>
      </c>
      <c r="Q82" s="318"/>
      <c r="R82" s="318"/>
      <c r="S82" s="319"/>
      <c r="T82" s="320"/>
      <c r="U82" s="321" t="str">
        <f>IF(U81="","",VLOOKUP(U81,シフト記号表!$D$6:$X$47,21,FALSE))</f>
        <v/>
      </c>
      <c r="V82" s="322" t="str">
        <f>IF(V81="","",VLOOKUP(V81,シフト記号表!$D$6:$X$47,21,FALSE))</f>
        <v/>
      </c>
      <c r="W82" s="322" t="str">
        <f>IF(W81="","",VLOOKUP(W81,シフト記号表!$D$6:$X$47,21,FALSE))</f>
        <v/>
      </c>
      <c r="X82" s="322" t="str">
        <f>IF(X81="","",VLOOKUP(X81,シフト記号表!$D$6:$X$47,21,FALSE))</f>
        <v/>
      </c>
      <c r="Y82" s="322" t="str">
        <f>IF(Y81="","",VLOOKUP(Y81,シフト記号表!$D$6:$X$47,21,FALSE))</f>
        <v/>
      </c>
      <c r="Z82" s="322" t="str">
        <f>IF(Z81="","",VLOOKUP(Z81,シフト記号表!$D$6:$X$47,21,FALSE))</f>
        <v/>
      </c>
      <c r="AA82" s="323" t="str">
        <f>IF(AA81="","",VLOOKUP(AA81,シフト記号表!$D$6:$X$47,21,FALSE))</f>
        <v/>
      </c>
      <c r="AB82" s="321" t="str">
        <f>IF(AB81="","",VLOOKUP(AB81,シフト記号表!$D$6:$X$47,21,FALSE))</f>
        <v/>
      </c>
      <c r="AC82" s="322" t="str">
        <f>IF(AC81="","",VLOOKUP(AC81,シフト記号表!$D$6:$X$47,21,FALSE))</f>
        <v/>
      </c>
      <c r="AD82" s="322" t="str">
        <f>IF(AD81="","",VLOOKUP(AD81,シフト記号表!$D$6:$X$47,21,FALSE))</f>
        <v/>
      </c>
      <c r="AE82" s="322" t="str">
        <f>IF(AE81="","",VLOOKUP(AE81,シフト記号表!$D$6:$X$47,21,FALSE))</f>
        <v/>
      </c>
      <c r="AF82" s="322" t="str">
        <f>IF(AF81="","",VLOOKUP(AF81,シフト記号表!$D$6:$X$47,21,FALSE))</f>
        <v/>
      </c>
      <c r="AG82" s="322" t="str">
        <f>IF(AG81="","",VLOOKUP(AG81,シフト記号表!$D$6:$X$47,21,FALSE))</f>
        <v/>
      </c>
      <c r="AH82" s="323" t="str">
        <f>IF(AH81="","",VLOOKUP(AH81,シフト記号表!$D$6:$X$47,21,FALSE))</f>
        <v/>
      </c>
      <c r="AI82" s="321" t="str">
        <f>IF(AI81="","",VLOOKUP(AI81,シフト記号表!$D$6:$X$47,21,FALSE))</f>
        <v/>
      </c>
      <c r="AJ82" s="322" t="str">
        <f>IF(AJ81="","",VLOOKUP(AJ81,シフト記号表!$D$6:$X$47,21,FALSE))</f>
        <v/>
      </c>
      <c r="AK82" s="322" t="str">
        <f>IF(AK81="","",VLOOKUP(AK81,シフト記号表!$D$6:$X$47,21,FALSE))</f>
        <v/>
      </c>
      <c r="AL82" s="322" t="str">
        <f>IF(AL81="","",VLOOKUP(AL81,シフト記号表!$D$6:$X$47,21,FALSE))</f>
        <v/>
      </c>
      <c r="AM82" s="322" t="str">
        <f>IF(AM81="","",VLOOKUP(AM81,シフト記号表!$D$6:$X$47,21,FALSE))</f>
        <v/>
      </c>
      <c r="AN82" s="322" t="str">
        <f>IF(AN81="","",VLOOKUP(AN81,シフト記号表!$D$6:$X$47,21,FALSE))</f>
        <v/>
      </c>
      <c r="AO82" s="323" t="str">
        <f>IF(AO81="","",VLOOKUP(AO81,シフト記号表!$D$6:$X$47,21,FALSE))</f>
        <v/>
      </c>
      <c r="AP82" s="321" t="str">
        <f>IF(AP81="","",VLOOKUP(AP81,シフト記号表!$D$6:$X$47,21,FALSE))</f>
        <v/>
      </c>
      <c r="AQ82" s="322" t="str">
        <f>IF(AQ81="","",VLOOKUP(AQ81,シフト記号表!$D$6:$X$47,21,FALSE))</f>
        <v/>
      </c>
      <c r="AR82" s="322" t="str">
        <f>IF(AR81="","",VLOOKUP(AR81,シフト記号表!$D$6:$X$47,21,FALSE))</f>
        <v/>
      </c>
      <c r="AS82" s="322" t="str">
        <f>IF(AS81="","",VLOOKUP(AS81,シフト記号表!$D$6:$X$47,21,FALSE))</f>
        <v/>
      </c>
      <c r="AT82" s="322" t="str">
        <f>IF(AT81="","",VLOOKUP(AT81,シフト記号表!$D$6:$X$47,21,FALSE))</f>
        <v/>
      </c>
      <c r="AU82" s="322" t="str">
        <f>IF(AU81="","",VLOOKUP(AU81,シフト記号表!$D$6:$X$47,21,FALSE))</f>
        <v/>
      </c>
      <c r="AV82" s="323" t="str">
        <f>IF(AV81="","",VLOOKUP(AV81,シフト記号表!$D$6:$X$47,21,FALSE))</f>
        <v/>
      </c>
      <c r="AW82" s="321" t="str">
        <f>IF(AW81="","",VLOOKUP(AW81,シフト記号表!$D$6:$X$47,21,FALSE))</f>
        <v/>
      </c>
      <c r="AX82" s="322" t="str">
        <f>IF(AX81="","",VLOOKUP(AX81,シフト記号表!$D$6:$X$47,21,FALSE))</f>
        <v/>
      </c>
      <c r="AY82" s="322" t="str">
        <f>IF(AY81="","",VLOOKUP(AY81,シフト記号表!$D$6:$X$47,21,FALSE))</f>
        <v/>
      </c>
      <c r="AZ82" s="975">
        <f>IF($BC$3="４週",SUM(U82:AV82),IF($BC$3="暦月",SUM(U82:AY82),""))</f>
        <v>0</v>
      </c>
      <c r="BA82" s="976"/>
      <c r="BB82" s="977">
        <f>IF($BC$3="４週",AZ82/4,IF($BC$3="暦月",(AZ82/($BC$8/7)),""))</f>
        <v>0</v>
      </c>
      <c r="BC82" s="976"/>
      <c r="BD82" s="969"/>
      <c r="BE82" s="970"/>
      <c r="BF82" s="970"/>
      <c r="BG82" s="970"/>
      <c r="BH82" s="971"/>
    </row>
    <row r="83" spans="2:60" ht="20.25" customHeight="1">
      <c r="B83" s="324"/>
      <c r="C83" s="927"/>
      <c r="D83" s="928"/>
      <c r="E83" s="929"/>
      <c r="F83" s="325"/>
      <c r="G83" s="326">
        <f>C81</f>
        <v>0</v>
      </c>
      <c r="H83" s="932"/>
      <c r="I83" s="939"/>
      <c r="J83" s="940"/>
      <c r="K83" s="940"/>
      <c r="L83" s="941"/>
      <c r="M83" s="948"/>
      <c r="N83" s="949"/>
      <c r="O83" s="950"/>
      <c r="P83" s="404" t="s">
        <v>672</v>
      </c>
      <c r="Q83" s="328"/>
      <c r="R83" s="328"/>
      <c r="S83" s="348"/>
      <c r="T83" s="349"/>
      <c r="U83" s="331" t="str">
        <f>IF(U81="","",VLOOKUP(U81,シフト記号表!$D$6:$Z$47,23,FALSE))</f>
        <v/>
      </c>
      <c r="V83" s="332" t="str">
        <f>IF(V81="","",VLOOKUP(V81,シフト記号表!$D$6:$Z$47,23,FALSE))</f>
        <v/>
      </c>
      <c r="W83" s="332" t="str">
        <f>IF(W81="","",VLOOKUP(W81,シフト記号表!$D$6:$Z$47,23,FALSE))</f>
        <v/>
      </c>
      <c r="X83" s="332" t="str">
        <f>IF(X81="","",VLOOKUP(X81,シフト記号表!$D$6:$Z$47,23,FALSE))</f>
        <v/>
      </c>
      <c r="Y83" s="332" t="str">
        <f>IF(Y81="","",VLOOKUP(Y81,シフト記号表!$D$6:$Z$47,23,FALSE))</f>
        <v/>
      </c>
      <c r="Z83" s="332" t="str">
        <f>IF(Z81="","",VLOOKUP(Z81,シフト記号表!$D$6:$Z$47,23,FALSE))</f>
        <v/>
      </c>
      <c r="AA83" s="333" t="str">
        <f>IF(AA81="","",VLOOKUP(AA81,シフト記号表!$D$6:$Z$47,23,FALSE))</f>
        <v/>
      </c>
      <c r="AB83" s="331" t="str">
        <f>IF(AB81="","",VLOOKUP(AB81,シフト記号表!$D$6:$Z$47,23,FALSE))</f>
        <v/>
      </c>
      <c r="AC83" s="332" t="str">
        <f>IF(AC81="","",VLOOKUP(AC81,シフト記号表!$D$6:$Z$47,23,FALSE))</f>
        <v/>
      </c>
      <c r="AD83" s="332" t="str">
        <f>IF(AD81="","",VLOOKUP(AD81,シフト記号表!$D$6:$Z$47,23,FALSE))</f>
        <v/>
      </c>
      <c r="AE83" s="332" t="str">
        <f>IF(AE81="","",VLOOKUP(AE81,シフト記号表!$D$6:$Z$47,23,FALSE))</f>
        <v/>
      </c>
      <c r="AF83" s="332" t="str">
        <f>IF(AF81="","",VLOOKUP(AF81,シフト記号表!$D$6:$Z$47,23,FALSE))</f>
        <v/>
      </c>
      <c r="AG83" s="332" t="str">
        <f>IF(AG81="","",VLOOKUP(AG81,シフト記号表!$D$6:$Z$47,23,FALSE))</f>
        <v/>
      </c>
      <c r="AH83" s="333" t="str">
        <f>IF(AH81="","",VLOOKUP(AH81,シフト記号表!$D$6:$Z$47,23,FALSE))</f>
        <v/>
      </c>
      <c r="AI83" s="331" t="str">
        <f>IF(AI81="","",VLOOKUP(AI81,シフト記号表!$D$6:$Z$47,23,FALSE))</f>
        <v/>
      </c>
      <c r="AJ83" s="332" t="str">
        <f>IF(AJ81="","",VLOOKUP(AJ81,シフト記号表!$D$6:$Z$47,23,FALSE))</f>
        <v/>
      </c>
      <c r="AK83" s="332" t="str">
        <f>IF(AK81="","",VLOOKUP(AK81,シフト記号表!$D$6:$Z$47,23,FALSE))</f>
        <v/>
      </c>
      <c r="AL83" s="332" t="str">
        <f>IF(AL81="","",VLOOKUP(AL81,シフト記号表!$D$6:$Z$47,23,FALSE))</f>
        <v/>
      </c>
      <c r="AM83" s="332" t="str">
        <f>IF(AM81="","",VLOOKUP(AM81,シフト記号表!$D$6:$Z$47,23,FALSE))</f>
        <v/>
      </c>
      <c r="AN83" s="332" t="str">
        <f>IF(AN81="","",VLOOKUP(AN81,シフト記号表!$D$6:$Z$47,23,FALSE))</f>
        <v/>
      </c>
      <c r="AO83" s="333" t="str">
        <f>IF(AO81="","",VLOOKUP(AO81,シフト記号表!$D$6:$Z$47,23,FALSE))</f>
        <v/>
      </c>
      <c r="AP83" s="331" t="str">
        <f>IF(AP81="","",VLOOKUP(AP81,シフト記号表!$D$6:$Z$47,23,FALSE))</f>
        <v/>
      </c>
      <c r="AQ83" s="332" t="str">
        <f>IF(AQ81="","",VLOOKUP(AQ81,シフト記号表!$D$6:$Z$47,23,FALSE))</f>
        <v/>
      </c>
      <c r="AR83" s="332" t="str">
        <f>IF(AR81="","",VLOOKUP(AR81,シフト記号表!$D$6:$Z$47,23,FALSE))</f>
        <v/>
      </c>
      <c r="AS83" s="332" t="str">
        <f>IF(AS81="","",VLOOKUP(AS81,シフト記号表!$D$6:$Z$47,23,FALSE))</f>
        <v/>
      </c>
      <c r="AT83" s="332" t="str">
        <f>IF(AT81="","",VLOOKUP(AT81,シフト記号表!$D$6:$Z$47,23,FALSE))</f>
        <v/>
      </c>
      <c r="AU83" s="332" t="str">
        <f>IF(AU81="","",VLOOKUP(AU81,シフト記号表!$D$6:$Z$47,23,FALSE))</f>
        <v/>
      </c>
      <c r="AV83" s="333" t="str">
        <f>IF(AV81="","",VLOOKUP(AV81,シフト記号表!$D$6:$Z$47,23,FALSE))</f>
        <v/>
      </c>
      <c r="AW83" s="331" t="str">
        <f>IF(AW81="","",VLOOKUP(AW81,シフト記号表!$D$6:$Z$47,23,FALSE))</f>
        <v/>
      </c>
      <c r="AX83" s="332" t="str">
        <f>IF(AX81="","",VLOOKUP(AX81,シフト記号表!$D$6:$Z$47,23,FALSE))</f>
        <v/>
      </c>
      <c r="AY83" s="332" t="str">
        <f>IF(AY81="","",VLOOKUP(AY81,シフト記号表!$D$6:$Z$47,23,FALSE))</f>
        <v/>
      </c>
      <c r="AZ83" s="978">
        <f>IF($BC$3="４週",SUM(U83:AV83),IF($BC$3="暦月",SUM(U83:AY83),""))</f>
        <v>0</v>
      </c>
      <c r="BA83" s="979"/>
      <c r="BB83" s="980">
        <f>IF($BC$3="４週",AZ83/4,IF($BC$3="暦月",(AZ83/($BC$8/7)),""))</f>
        <v>0</v>
      </c>
      <c r="BC83" s="979"/>
      <c r="BD83" s="972"/>
      <c r="BE83" s="973"/>
      <c r="BF83" s="973"/>
      <c r="BG83" s="973"/>
      <c r="BH83" s="974"/>
    </row>
    <row r="84" spans="2:60" ht="20.25" customHeight="1">
      <c r="B84" s="334"/>
      <c r="C84" s="921"/>
      <c r="D84" s="922"/>
      <c r="E84" s="923"/>
      <c r="F84" s="335"/>
      <c r="G84" s="336"/>
      <c r="H84" s="930"/>
      <c r="I84" s="933"/>
      <c r="J84" s="934"/>
      <c r="K84" s="934"/>
      <c r="L84" s="935"/>
      <c r="M84" s="942"/>
      <c r="N84" s="943"/>
      <c r="O84" s="944"/>
      <c r="P84" s="355" t="s">
        <v>666</v>
      </c>
      <c r="Q84" s="356"/>
      <c r="R84" s="356"/>
      <c r="S84" s="357"/>
      <c r="T84" s="358"/>
      <c r="U84" s="341"/>
      <c r="V84" s="342"/>
      <c r="W84" s="342"/>
      <c r="X84" s="342"/>
      <c r="Y84" s="342"/>
      <c r="Z84" s="342"/>
      <c r="AA84" s="343"/>
      <c r="AB84" s="341"/>
      <c r="AC84" s="342"/>
      <c r="AD84" s="342"/>
      <c r="AE84" s="342"/>
      <c r="AF84" s="342"/>
      <c r="AG84" s="342"/>
      <c r="AH84" s="343"/>
      <c r="AI84" s="341"/>
      <c r="AJ84" s="342"/>
      <c r="AK84" s="342"/>
      <c r="AL84" s="342"/>
      <c r="AM84" s="342"/>
      <c r="AN84" s="342"/>
      <c r="AO84" s="343"/>
      <c r="AP84" s="341"/>
      <c r="AQ84" s="342"/>
      <c r="AR84" s="342"/>
      <c r="AS84" s="342"/>
      <c r="AT84" s="342"/>
      <c r="AU84" s="342"/>
      <c r="AV84" s="343"/>
      <c r="AW84" s="341"/>
      <c r="AX84" s="342"/>
      <c r="AY84" s="342"/>
      <c r="AZ84" s="951"/>
      <c r="BA84" s="952"/>
      <c r="BB84" s="965"/>
      <c r="BC84" s="952"/>
      <c r="BD84" s="966"/>
      <c r="BE84" s="967"/>
      <c r="BF84" s="967"/>
      <c r="BG84" s="967"/>
      <c r="BH84" s="968"/>
    </row>
    <row r="85" spans="2:60" ht="20.25" customHeight="1">
      <c r="B85" s="314">
        <f>B82+1</f>
        <v>22</v>
      </c>
      <c r="C85" s="924"/>
      <c r="D85" s="925"/>
      <c r="E85" s="926"/>
      <c r="F85" s="315">
        <f>C84</f>
        <v>0</v>
      </c>
      <c r="G85" s="316"/>
      <c r="H85" s="931"/>
      <c r="I85" s="936"/>
      <c r="J85" s="937"/>
      <c r="K85" s="937"/>
      <c r="L85" s="938"/>
      <c r="M85" s="945"/>
      <c r="N85" s="946"/>
      <c r="O85" s="947"/>
      <c r="P85" s="317" t="s">
        <v>671</v>
      </c>
      <c r="Q85" s="318"/>
      <c r="R85" s="318"/>
      <c r="S85" s="319"/>
      <c r="T85" s="320"/>
      <c r="U85" s="321" t="str">
        <f>IF(U84="","",VLOOKUP(U84,シフト記号表!$D$6:$X$47,21,FALSE))</f>
        <v/>
      </c>
      <c r="V85" s="322" t="str">
        <f>IF(V84="","",VLOOKUP(V84,シフト記号表!$D$6:$X$47,21,FALSE))</f>
        <v/>
      </c>
      <c r="W85" s="322" t="str">
        <f>IF(W84="","",VLOOKUP(W84,シフト記号表!$D$6:$X$47,21,FALSE))</f>
        <v/>
      </c>
      <c r="X85" s="322" t="str">
        <f>IF(X84="","",VLOOKUP(X84,シフト記号表!$D$6:$X$47,21,FALSE))</f>
        <v/>
      </c>
      <c r="Y85" s="322" t="str">
        <f>IF(Y84="","",VLOOKUP(Y84,シフト記号表!$D$6:$X$47,21,FALSE))</f>
        <v/>
      </c>
      <c r="Z85" s="322" t="str">
        <f>IF(Z84="","",VLOOKUP(Z84,シフト記号表!$D$6:$X$47,21,FALSE))</f>
        <v/>
      </c>
      <c r="AA85" s="323" t="str">
        <f>IF(AA84="","",VLOOKUP(AA84,シフト記号表!$D$6:$X$47,21,FALSE))</f>
        <v/>
      </c>
      <c r="AB85" s="321" t="str">
        <f>IF(AB84="","",VLOOKUP(AB84,シフト記号表!$D$6:$X$47,21,FALSE))</f>
        <v/>
      </c>
      <c r="AC85" s="322" t="str">
        <f>IF(AC84="","",VLOOKUP(AC84,シフト記号表!$D$6:$X$47,21,FALSE))</f>
        <v/>
      </c>
      <c r="AD85" s="322" t="str">
        <f>IF(AD84="","",VLOOKUP(AD84,シフト記号表!$D$6:$X$47,21,FALSE))</f>
        <v/>
      </c>
      <c r="AE85" s="322" t="str">
        <f>IF(AE84="","",VLOOKUP(AE84,シフト記号表!$D$6:$X$47,21,FALSE))</f>
        <v/>
      </c>
      <c r="AF85" s="322" t="str">
        <f>IF(AF84="","",VLOOKUP(AF84,シフト記号表!$D$6:$X$47,21,FALSE))</f>
        <v/>
      </c>
      <c r="AG85" s="322" t="str">
        <f>IF(AG84="","",VLOOKUP(AG84,シフト記号表!$D$6:$X$47,21,FALSE))</f>
        <v/>
      </c>
      <c r="AH85" s="323" t="str">
        <f>IF(AH84="","",VLOOKUP(AH84,シフト記号表!$D$6:$X$47,21,FALSE))</f>
        <v/>
      </c>
      <c r="AI85" s="321" t="str">
        <f>IF(AI84="","",VLOOKUP(AI84,シフト記号表!$D$6:$X$47,21,FALSE))</f>
        <v/>
      </c>
      <c r="AJ85" s="322" t="str">
        <f>IF(AJ84="","",VLOOKUP(AJ84,シフト記号表!$D$6:$X$47,21,FALSE))</f>
        <v/>
      </c>
      <c r="AK85" s="322" t="str">
        <f>IF(AK84="","",VLOOKUP(AK84,シフト記号表!$D$6:$X$47,21,FALSE))</f>
        <v/>
      </c>
      <c r="AL85" s="322" t="str">
        <f>IF(AL84="","",VLOOKUP(AL84,シフト記号表!$D$6:$X$47,21,FALSE))</f>
        <v/>
      </c>
      <c r="AM85" s="322" t="str">
        <f>IF(AM84="","",VLOOKUP(AM84,シフト記号表!$D$6:$X$47,21,FALSE))</f>
        <v/>
      </c>
      <c r="AN85" s="322" t="str">
        <f>IF(AN84="","",VLOOKUP(AN84,シフト記号表!$D$6:$X$47,21,FALSE))</f>
        <v/>
      </c>
      <c r="AO85" s="323" t="str">
        <f>IF(AO84="","",VLOOKUP(AO84,シフト記号表!$D$6:$X$47,21,FALSE))</f>
        <v/>
      </c>
      <c r="AP85" s="321" t="str">
        <f>IF(AP84="","",VLOOKUP(AP84,シフト記号表!$D$6:$X$47,21,FALSE))</f>
        <v/>
      </c>
      <c r="AQ85" s="322" t="str">
        <f>IF(AQ84="","",VLOOKUP(AQ84,シフト記号表!$D$6:$X$47,21,FALSE))</f>
        <v/>
      </c>
      <c r="AR85" s="322" t="str">
        <f>IF(AR84="","",VLOOKUP(AR84,シフト記号表!$D$6:$X$47,21,FALSE))</f>
        <v/>
      </c>
      <c r="AS85" s="322" t="str">
        <f>IF(AS84="","",VLOOKUP(AS84,シフト記号表!$D$6:$X$47,21,FALSE))</f>
        <v/>
      </c>
      <c r="AT85" s="322" t="str">
        <f>IF(AT84="","",VLOOKUP(AT84,シフト記号表!$D$6:$X$47,21,FALSE))</f>
        <v/>
      </c>
      <c r="AU85" s="322" t="str">
        <f>IF(AU84="","",VLOOKUP(AU84,シフト記号表!$D$6:$X$47,21,FALSE))</f>
        <v/>
      </c>
      <c r="AV85" s="323" t="str">
        <f>IF(AV84="","",VLOOKUP(AV84,シフト記号表!$D$6:$X$47,21,FALSE))</f>
        <v/>
      </c>
      <c r="AW85" s="321" t="str">
        <f>IF(AW84="","",VLOOKUP(AW84,シフト記号表!$D$6:$X$47,21,FALSE))</f>
        <v/>
      </c>
      <c r="AX85" s="322" t="str">
        <f>IF(AX84="","",VLOOKUP(AX84,シフト記号表!$D$6:$X$47,21,FALSE))</f>
        <v/>
      </c>
      <c r="AY85" s="322" t="str">
        <f>IF(AY84="","",VLOOKUP(AY84,シフト記号表!$D$6:$X$47,21,FALSE))</f>
        <v/>
      </c>
      <c r="AZ85" s="975">
        <f>IF($BC$3="４週",SUM(U85:AV85),IF($BC$3="暦月",SUM(U85:AY85),""))</f>
        <v>0</v>
      </c>
      <c r="BA85" s="976"/>
      <c r="BB85" s="977">
        <f>IF($BC$3="４週",AZ85/4,IF($BC$3="暦月",(AZ85/($BC$8/7)),""))</f>
        <v>0</v>
      </c>
      <c r="BC85" s="976"/>
      <c r="BD85" s="969"/>
      <c r="BE85" s="970"/>
      <c r="BF85" s="970"/>
      <c r="BG85" s="970"/>
      <c r="BH85" s="971"/>
    </row>
    <row r="86" spans="2:60" ht="20.25" customHeight="1">
      <c r="B86" s="324"/>
      <c r="C86" s="927"/>
      <c r="D86" s="928"/>
      <c r="E86" s="929"/>
      <c r="F86" s="325"/>
      <c r="G86" s="326">
        <f>C84</f>
        <v>0</v>
      </c>
      <c r="H86" s="932"/>
      <c r="I86" s="939"/>
      <c r="J86" s="940"/>
      <c r="K86" s="940"/>
      <c r="L86" s="941"/>
      <c r="M86" s="948"/>
      <c r="N86" s="949"/>
      <c r="O86" s="950"/>
      <c r="P86" s="404" t="s">
        <v>672</v>
      </c>
      <c r="Q86" s="328"/>
      <c r="R86" s="328"/>
      <c r="S86" s="348"/>
      <c r="T86" s="349"/>
      <c r="U86" s="331" t="str">
        <f>IF(U84="","",VLOOKUP(U84,シフト記号表!$D$6:$Z$47,23,FALSE))</f>
        <v/>
      </c>
      <c r="V86" s="332" t="str">
        <f>IF(V84="","",VLOOKUP(V84,シフト記号表!$D$6:$Z$47,23,FALSE))</f>
        <v/>
      </c>
      <c r="W86" s="332" t="str">
        <f>IF(W84="","",VLOOKUP(W84,シフト記号表!$D$6:$Z$47,23,FALSE))</f>
        <v/>
      </c>
      <c r="X86" s="332" t="str">
        <f>IF(X84="","",VLOOKUP(X84,シフト記号表!$D$6:$Z$47,23,FALSE))</f>
        <v/>
      </c>
      <c r="Y86" s="332" t="str">
        <f>IF(Y84="","",VLOOKUP(Y84,シフト記号表!$D$6:$Z$47,23,FALSE))</f>
        <v/>
      </c>
      <c r="Z86" s="332" t="str">
        <f>IF(Z84="","",VLOOKUP(Z84,シフト記号表!$D$6:$Z$47,23,FALSE))</f>
        <v/>
      </c>
      <c r="AA86" s="333" t="str">
        <f>IF(AA84="","",VLOOKUP(AA84,シフト記号表!$D$6:$Z$47,23,FALSE))</f>
        <v/>
      </c>
      <c r="AB86" s="331" t="str">
        <f>IF(AB84="","",VLOOKUP(AB84,シフト記号表!$D$6:$Z$47,23,FALSE))</f>
        <v/>
      </c>
      <c r="AC86" s="332" t="str">
        <f>IF(AC84="","",VLOOKUP(AC84,シフト記号表!$D$6:$Z$47,23,FALSE))</f>
        <v/>
      </c>
      <c r="AD86" s="332" t="str">
        <f>IF(AD84="","",VLOOKUP(AD84,シフト記号表!$D$6:$Z$47,23,FALSE))</f>
        <v/>
      </c>
      <c r="AE86" s="332" t="str">
        <f>IF(AE84="","",VLOOKUP(AE84,シフト記号表!$D$6:$Z$47,23,FALSE))</f>
        <v/>
      </c>
      <c r="AF86" s="332" t="str">
        <f>IF(AF84="","",VLOOKUP(AF84,シフト記号表!$D$6:$Z$47,23,FALSE))</f>
        <v/>
      </c>
      <c r="AG86" s="332" t="str">
        <f>IF(AG84="","",VLOOKUP(AG84,シフト記号表!$D$6:$Z$47,23,FALSE))</f>
        <v/>
      </c>
      <c r="AH86" s="333" t="str">
        <f>IF(AH84="","",VLOOKUP(AH84,シフト記号表!$D$6:$Z$47,23,FALSE))</f>
        <v/>
      </c>
      <c r="AI86" s="331" t="str">
        <f>IF(AI84="","",VLOOKUP(AI84,シフト記号表!$D$6:$Z$47,23,FALSE))</f>
        <v/>
      </c>
      <c r="AJ86" s="332" t="str">
        <f>IF(AJ84="","",VLOOKUP(AJ84,シフト記号表!$D$6:$Z$47,23,FALSE))</f>
        <v/>
      </c>
      <c r="AK86" s="332" t="str">
        <f>IF(AK84="","",VLOOKUP(AK84,シフト記号表!$D$6:$Z$47,23,FALSE))</f>
        <v/>
      </c>
      <c r="AL86" s="332" t="str">
        <f>IF(AL84="","",VLOOKUP(AL84,シフト記号表!$D$6:$Z$47,23,FALSE))</f>
        <v/>
      </c>
      <c r="AM86" s="332" t="str">
        <f>IF(AM84="","",VLOOKUP(AM84,シフト記号表!$D$6:$Z$47,23,FALSE))</f>
        <v/>
      </c>
      <c r="AN86" s="332" t="str">
        <f>IF(AN84="","",VLOOKUP(AN84,シフト記号表!$D$6:$Z$47,23,FALSE))</f>
        <v/>
      </c>
      <c r="AO86" s="333" t="str">
        <f>IF(AO84="","",VLOOKUP(AO84,シフト記号表!$D$6:$Z$47,23,FALSE))</f>
        <v/>
      </c>
      <c r="AP86" s="331" t="str">
        <f>IF(AP84="","",VLOOKUP(AP84,シフト記号表!$D$6:$Z$47,23,FALSE))</f>
        <v/>
      </c>
      <c r="AQ86" s="332" t="str">
        <f>IF(AQ84="","",VLOOKUP(AQ84,シフト記号表!$D$6:$Z$47,23,FALSE))</f>
        <v/>
      </c>
      <c r="AR86" s="332" t="str">
        <f>IF(AR84="","",VLOOKUP(AR84,シフト記号表!$D$6:$Z$47,23,FALSE))</f>
        <v/>
      </c>
      <c r="AS86" s="332" t="str">
        <f>IF(AS84="","",VLOOKUP(AS84,シフト記号表!$D$6:$Z$47,23,FALSE))</f>
        <v/>
      </c>
      <c r="AT86" s="332" t="str">
        <f>IF(AT84="","",VLOOKUP(AT84,シフト記号表!$D$6:$Z$47,23,FALSE))</f>
        <v/>
      </c>
      <c r="AU86" s="332" t="str">
        <f>IF(AU84="","",VLOOKUP(AU84,シフト記号表!$D$6:$Z$47,23,FALSE))</f>
        <v/>
      </c>
      <c r="AV86" s="333" t="str">
        <f>IF(AV84="","",VLOOKUP(AV84,シフト記号表!$D$6:$Z$47,23,FALSE))</f>
        <v/>
      </c>
      <c r="AW86" s="331" t="str">
        <f>IF(AW84="","",VLOOKUP(AW84,シフト記号表!$D$6:$Z$47,23,FALSE))</f>
        <v/>
      </c>
      <c r="AX86" s="332" t="str">
        <f>IF(AX84="","",VLOOKUP(AX84,シフト記号表!$D$6:$Z$47,23,FALSE))</f>
        <v/>
      </c>
      <c r="AY86" s="332" t="str">
        <f>IF(AY84="","",VLOOKUP(AY84,シフト記号表!$D$6:$Z$47,23,FALSE))</f>
        <v/>
      </c>
      <c r="AZ86" s="978">
        <f>IF($BC$3="４週",SUM(U86:AV86),IF($BC$3="暦月",SUM(U86:AY86),""))</f>
        <v>0</v>
      </c>
      <c r="BA86" s="979"/>
      <c r="BB86" s="980">
        <f>IF($BC$3="４週",AZ86/4,IF($BC$3="暦月",(AZ86/($BC$8/7)),""))</f>
        <v>0</v>
      </c>
      <c r="BC86" s="979"/>
      <c r="BD86" s="972"/>
      <c r="BE86" s="973"/>
      <c r="BF86" s="973"/>
      <c r="BG86" s="973"/>
      <c r="BH86" s="974"/>
    </row>
    <row r="87" spans="2:60" ht="20.25" customHeight="1">
      <c r="B87" s="334"/>
      <c r="C87" s="921"/>
      <c r="D87" s="922"/>
      <c r="E87" s="923"/>
      <c r="F87" s="335"/>
      <c r="G87" s="336"/>
      <c r="H87" s="930"/>
      <c r="I87" s="933"/>
      <c r="J87" s="934"/>
      <c r="K87" s="934"/>
      <c r="L87" s="935"/>
      <c r="M87" s="942"/>
      <c r="N87" s="943"/>
      <c r="O87" s="944"/>
      <c r="P87" s="355" t="s">
        <v>666</v>
      </c>
      <c r="Q87" s="356"/>
      <c r="R87" s="356"/>
      <c r="S87" s="357"/>
      <c r="T87" s="358"/>
      <c r="U87" s="341"/>
      <c r="V87" s="342"/>
      <c r="W87" s="342"/>
      <c r="X87" s="342"/>
      <c r="Y87" s="342"/>
      <c r="Z87" s="342"/>
      <c r="AA87" s="343"/>
      <c r="AB87" s="341"/>
      <c r="AC87" s="342"/>
      <c r="AD87" s="342"/>
      <c r="AE87" s="342"/>
      <c r="AF87" s="342"/>
      <c r="AG87" s="342"/>
      <c r="AH87" s="343"/>
      <c r="AI87" s="341"/>
      <c r="AJ87" s="342"/>
      <c r="AK87" s="342"/>
      <c r="AL87" s="342"/>
      <c r="AM87" s="342"/>
      <c r="AN87" s="342"/>
      <c r="AO87" s="343"/>
      <c r="AP87" s="341"/>
      <c r="AQ87" s="342"/>
      <c r="AR87" s="342"/>
      <c r="AS87" s="342"/>
      <c r="AT87" s="342"/>
      <c r="AU87" s="342"/>
      <c r="AV87" s="343"/>
      <c r="AW87" s="341"/>
      <c r="AX87" s="342"/>
      <c r="AY87" s="342"/>
      <c r="AZ87" s="951"/>
      <c r="BA87" s="952"/>
      <c r="BB87" s="965"/>
      <c r="BC87" s="952"/>
      <c r="BD87" s="966"/>
      <c r="BE87" s="967"/>
      <c r="BF87" s="967"/>
      <c r="BG87" s="967"/>
      <c r="BH87" s="968"/>
    </row>
    <row r="88" spans="2:60" ht="20.25" customHeight="1">
      <c r="B88" s="314">
        <f>B85+1</f>
        <v>23</v>
      </c>
      <c r="C88" s="924"/>
      <c r="D88" s="925"/>
      <c r="E88" s="926"/>
      <c r="F88" s="315">
        <f>C87</f>
        <v>0</v>
      </c>
      <c r="G88" s="316"/>
      <c r="H88" s="931"/>
      <c r="I88" s="936"/>
      <c r="J88" s="937"/>
      <c r="K88" s="937"/>
      <c r="L88" s="938"/>
      <c r="M88" s="945"/>
      <c r="N88" s="946"/>
      <c r="O88" s="947"/>
      <c r="P88" s="317" t="s">
        <v>671</v>
      </c>
      <c r="Q88" s="318"/>
      <c r="R88" s="318"/>
      <c r="S88" s="319"/>
      <c r="T88" s="320"/>
      <c r="U88" s="321" t="str">
        <f>IF(U87="","",VLOOKUP(U87,シフト記号表!$D$6:$X$47,21,FALSE))</f>
        <v/>
      </c>
      <c r="V88" s="322" t="str">
        <f>IF(V87="","",VLOOKUP(V87,シフト記号表!$D$6:$X$47,21,FALSE))</f>
        <v/>
      </c>
      <c r="W88" s="322" t="str">
        <f>IF(W87="","",VLOOKUP(W87,シフト記号表!$D$6:$X$47,21,FALSE))</f>
        <v/>
      </c>
      <c r="X88" s="322" t="str">
        <f>IF(X87="","",VLOOKUP(X87,シフト記号表!$D$6:$X$47,21,FALSE))</f>
        <v/>
      </c>
      <c r="Y88" s="322" t="str">
        <f>IF(Y87="","",VLOOKUP(Y87,シフト記号表!$D$6:$X$47,21,FALSE))</f>
        <v/>
      </c>
      <c r="Z88" s="322" t="str">
        <f>IF(Z87="","",VLOOKUP(Z87,シフト記号表!$D$6:$X$47,21,FALSE))</f>
        <v/>
      </c>
      <c r="AA88" s="323" t="str">
        <f>IF(AA87="","",VLOOKUP(AA87,シフト記号表!$D$6:$X$47,21,FALSE))</f>
        <v/>
      </c>
      <c r="AB88" s="321" t="str">
        <f>IF(AB87="","",VLOOKUP(AB87,シフト記号表!$D$6:$X$47,21,FALSE))</f>
        <v/>
      </c>
      <c r="AC88" s="322" t="str">
        <f>IF(AC87="","",VLOOKUP(AC87,シフト記号表!$D$6:$X$47,21,FALSE))</f>
        <v/>
      </c>
      <c r="AD88" s="322" t="str">
        <f>IF(AD87="","",VLOOKUP(AD87,シフト記号表!$D$6:$X$47,21,FALSE))</f>
        <v/>
      </c>
      <c r="AE88" s="322" t="str">
        <f>IF(AE87="","",VLOOKUP(AE87,シフト記号表!$D$6:$X$47,21,FALSE))</f>
        <v/>
      </c>
      <c r="AF88" s="322" t="str">
        <f>IF(AF87="","",VLOOKUP(AF87,シフト記号表!$D$6:$X$47,21,FALSE))</f>
        <v/>
      </c>
      <c r="AG88" s="322" t="str">
        <f>IF(AG87="","",VLOOKUP(AG87,シフト記号表!$D$6:$X$47,21,FALSE))</f>
        <v/>
      </c>
      <c r="AH88" s="323" t="str">
        <f>IF(AH87="","",VLOOKUP(AH87,シフト記号表!$D$6:$X$47,21,FALSE))</f>
        <v/>
      </c>
      <c r="AI88" s="321" t="str">
        <f>IF(AI87="","",VLOOKUP(AI87,シフト記号表!$D$6:$X$47,21,FALSE))</f>
        <v/>
      </c>
      <c r="AJ88" s="322" t="str">
        <f>IF(AJ87="","",VLOOKUP(AJ87,シフト記号表!$D$6:$X$47,21,FALSE))</f>
        <v/>
      </c>
      <c r="AK88" s="322" t="str">
        <f>IF(AK87="","",VLOOKUP(AK87,シフト記号表!$D$6:$X$47,21,FALSE))</f>
        <v/>
      </c>
      <c r="AL88" s="322" t="str">
        <f>IF(AL87="","",VLOOKUP(AL87,シフト記号表!$D$6:$X$47,21,FALSE))</f>
        <v/>
      </c>
      <c r="AM88" s="322" t="str">
        <f>IF(AM87="","",VLOOKUP(AM87,シフト記号表!$D$6:$X$47,21,FALSE))</f>
        <v/>
      </c>
      <c r="AN88" s="322" t="str">
        <f>IF(AN87="","",VLOOKUP(AN87,シフト記号表!$D$6:$X$47,21,FALSE))</f>
        <v/>
      </c>
      <c r="AO88" s="323" t="str">
        <f>IF(AO87="","",VLOOKUP(AO87,シフト記号表!$D$6:$X$47,21,FALSE))</f>
        <v/>
      </c>
      <c r="AP88" s="321" t="str">
        <f>IF(AP87="","",VLOOKUP(AP87,シフト記号表!$D$6:$X$47,21,FALSE))</f>
        <v/>
      </c>
      <c r="AQ88" s="322" t="str">
        <f>IF(AQ87="","",VLOOKUP(AQ87,シフト記号表!$D$6:$X$47,21,FALSE))</f>
        <v/>
      </c>
      <c r="AR88" s="322" t="str">
        <f>IF(AR87="","",VLOOKUP(AR87,シフト記号表!$D$6:$X$47,21,FALSE))</f>
        <v/>
      </c>
      <c r="AS88" s="322" t="str">
        <f>IF(AS87="","",VLOOKUP(AS87,シフト記号表!$D$6:$X$47,21,FALSE))</f>
        <v/>
      </c>
      <c r="AT88" s="322" t="str">
        <f>IF(AT87="","",VLOOKUP(AT87,シフト記号表!$D$6:$X$47,21,FALSE))</f>
        <v/>
      </c>
      <c r="AU88" s="322" t="str">
        <f>IF(AU87="","",VLOOKUP(AU87,シフト記号表!$D$6:$X$47,21,FALSE))</f>
        <v/>
      </c>
      <c r="AV88" s="323" t="str">
        <f>IF(AV87="","",VLOOKUP(AV87,シフト記号表!$D$6:$X$47,21,FALSE))</f>
        <v/>
      </c>
      <c r="AW88" s="321" t="str">
        <f>IF(AW87="","",VLOOKUP(AW87,シフト記号表!$D$6:$X$47,21,FALSE))</f>
        <v/>
      </c>
      <c r="AX88" s="322" t="str">
        <f>IF(AX87="","",VLOOKUP(AX87,シフト記号表!$D$6:$X$47,21,FALSE))</f>
        <v/>
      </c>
      <c r="AY88" s="322" t="str">
        <f>IF(AY87="","",VLOOKUP(AY87,シフト記号表!$D$6:$X$47,21,FALSE))</f>
        <v/>
      </c>
      <c r="AZ88" s="975">
        <f>IF($BC$3="４週",SUM(U88:AV88),IF($BC$3="暦月",SUM(U88:AY88),""))</f>
        <v>0</v>
      </c>
      <c r="BA88" s="976"/>
      <c r="BB88" s="977">
        <f>IF($BC$3="４週",AZ88/4,IF($BC$3="暦月",(AZ88/($BC$8/7)),""))</f>
        <v>0</v>
      </c>
      <c r="BC88" s="976"/>
      <c r="BD88" s="969"/>
      <c r="BE88" s="970"/>
      <c r="BF88" s="970"/>
      <c r="BG88" s="970"/>
      <c r="BH88" s="971"/>
    </row>
    <row r="89" spans="2:60" ht="20.25" customHeight="1">
      <c r="B89" s="324"/>
      <c r="C89" s="927"/>
      <c r="D89" s="928"/>
      <c r="E89" s="929"/>
      <c r="F89" s="325"/>
      <c r="G89" s="326">
        <f>C87</f>
        <v>0</v>
      </c>
      <c r="H89" s="932"/>
      <c r="I89" s="939"/>
      <c r="J89" s="940"/>
      <c r="K89" s="940"/>
      <c r="L89" s="941"/>
      <c r="M89" s="948"/>
      <c r="N89" s="949"/>
      <c r="O89" s="950"/>
      <c r="P89" s="404" t="s">
        <v>672</v>
      </c>
      <c r="Q89" s="328"/>
      <c r="R89" s="328"/>
      <c r="S89" s="348"/>
      <c r="T89" s="349"/>
      <c r="U89" s="331" t="str">
        <f>IF(U87="","",VLOOKUP(U87,シフト記号表!$D$6:$Z$47,23,FALSE))</f>
        <v/>
      </c>
      <c r="V89" s="332" t="str">
        <f>IF(V87="","",VLOOKUP(V87,シフト記号表!$D$6:$Z$47,23,FALSE))</f>
        <v/>
      </c>
      <c r="W89" s="332" t="str">
        <f>IF(W87="","",VLOOKUP(W87,シフト記号表!$D$6:$Z$47,23,FALSE))</f>
        <v/>
      </c>
      <c r="X89" s="332" t="str">
        <f>IF(X87="","",VLOOKUP(X87,シフト記号表!$D$6:$Z$47,23,FALSE))</f>
        <v/>
      </c>
      <c r="Y89" s="332" t="str">
        <f>IF(Y87="","",VLOOKUP(Y87,シフト記号表!$D$6:$Z$47,23,FALSE))</f>
        <v/>
      </c>
      <c r="Z89" s="332" t="str">
        <f>IF(Z87="","",VLOOKUP(Z87,シフト記号表!$D$6:$Z$47,23,FALSE))</f>
        <v/>
      </c>
      <c r="AA89" s="333" t="str">
        <f>IF(AA87="","",VLOOKUP(AA87,シフト記号表!$D$6:$Z$47,23,FALSE))</f>
        <v/>
      </c>
      <c r="AB89" s="331" t="str">
        <f>IF(AB87="","",VLOOKUP(AB87,シフト記号表!$D$6:$Z$47,23,FALSE))</f>
        <v/>
      </c>
      <c r="AC89" s="332" t="str">
        <f>IF(AC87="","",VLOOKUP(AC87,シフト記号表!$D$6:$Z$47,23,FALSE))</f>
        <v/>
      </c>
      <c r="AD89" s="332" t="str">
        <f>IF(AD87="","",VLOOKUP(AD87,シフト記号表!$D$6:$Z$47,23,FALSE))</f>
        <v/>
      </c>
      <c r="AE89" s="332" t="str">
        <f>IF(AE87="","",VLOOKUP(AE87,シフト記号表!$D$6:$Z$47,23,FALSE))</f>
        <v/>
      </c>
      <c r="AF89" s="332" t="str">
        <f>IF(AF87="","",VLOOKUP(AF87,シフト記号表!$D$6:$Z$47,23,FALSE))</f>
        <v/>
      </c>
      <c r="AG89" s="332" t="str">
        <f>IF(AG87="","",VLOOKUP(AG87,シフト記号表!$D$6:$Z$47,23,FALSE))</f>
        <v/>
      </c>
      <c r="AH89" s="333" t="str">
        <f>IF(AH87="","",VLOOKUP(AH87,シフト記号表!$D$6:$Z$47,23,FALSE))</f>
        <v/>
      </c>
      <c r="AI89" s="331" t="str">
        <f>IF(AI87="","",VLOOKUP(AI87,シフト記号表!$D$6:$Z$47,23,FALSE))</f>
        <v/>
      </c>
      <c r="AJ89" s="332" t="str">
        <f>IF(AJ87="","",VLOOKUP(AJ87,シフト記号表!$D$6:$Z$47,23,FALSE))</f>
        <v/>
      </c>
      <c r="AK89" s="332" t="str">
        <f>IF(AK87="","",VLOOKUP(AK87,シフト記号表!$D$6:$Z$47,23,FALSE))</f>
        <v/>
      </c>
      <c r="AL89" s="332" t="str">
        <f>IF(AL87="","",VLOOKUP(AL87,シフト記号表!$D$6:$Z$47,23,FALSE))</f>
        <v/>
      </c>
      <c r="AM89" s="332" t="str">
        <f>IF(AM87="","",VLOOKUP(AM87,シフト記号表!$D$6:$Z$47,23,FALSE))</f>
        <v/>
      </c>
      <c r="AN89" s="332" t="str">
        <f>IF(AN87="","",VLOOKUP(AN87,シフト記号表!$D$6:$Z$47,23,FALSE))</f>
        <v/>
      </c>
      <c r="AO89" s="333" t="str">
        <f>IF(AO87="","",VLOOKUP(AO87,シフト記号表!$D$6:$Z$47,23,FALSE))</f>
        <v/>
      </c>
      <c r="AP89" s="331" t="str">
        <f>IF(AP87="","",VLOOKUP(AP87,シフト記号表!$D$6:$Z$47,23,FALSE))</f>
        <v/>
      </c>
      <c r="AQ89" s="332" t="str">
        <f>IF(AQ87="","",VLOOKUP(AQ87,シフト記号表!$D$6:$Z$47,23,FALSE))</f>
        <v/>
      </c>
      <c r="AR89" s="332" t="str">
        <f>IF(AR87="","",VLOOKUP(AR87,シフト記号表!$D$6:$Z$47,23,FALSE))</f>
        <v/>
      </c>
      <c r="AS89" s="332" t="str">
        <f>IF(AS87="","",VLOOKUP(AS87,シフト記号表!$D$6:$Z$47,23,FALSE))</f>
        <v/>
      </c>
      <c r="AT89" s="332" t="str">
        <f>IF(AT87="","",VLOOKUP(AT87,シフト記号表!$D$6:$Z$47,23,FALSE))</f>
        <v/>
      </c>
      <c r="AU89" s="332" t="str">
        <f>IF(AU87="","",VLOOKUP(AU87,シフト記号表!$D$6:$Z$47,23,FALSE))</f>
        <v/>
      </c>
      <c r="AV89" s="333" t="str">
        <f>IF(AV87="","",VLOOKUP(AV87,シフト記号表!$D$6:$Z$47,23,FALSE))</f>
        <v/>
      </c>
      <c r="AW89" s="331" t="str">
        <f>IF(AW87="","",VLOOKUP(AW87,シフト記号表!$D$6:$Z$47,23,FALSE))</f>
        <v/>
      </c>
      <c r="AX89" s="332" t="str">
        <f>IF(AX87="","",VLOOKUP(AX87,シフト記号表!$D$6:$Z$47,23,FALSE))</f>
        <v/>
      </c>
      <c r="AY89" s="332" t="str">
        <f>IF(AY87="","",VLOOKUP(AY87,シフト記号表!$D$6:$Z$47,23,FALSE))</f>
        <v/>
      </c>
      <c r="AZ89" s="978">
        <f>IF($BC$3="４週",SUM(U89:AV89),IF($BC$3="暦月",SUM(U89:AY89),""))</f>
        <v>0</v>
      </c>
      <c r="BA89" s="979"/>
      <c r="BB89" s="980">
        <f>IF($BC$3="４週",AZ89/4,IF($BC$3="暦月",(AZ89/($BC$8/7)),""))</f>
        <v>0</v>
      </c>
      <c r="BC89" s="979"/>
      <c r="BD89" s="972"/>
      <c r="BE89" s="973"/>
      <c r="BF89" s="973"/>
      <c r="BG89" s="973"/>
      <c r="BH89" s="974"/>
    </row>
    <row r="90" spans="2:60" ht="20.25" customHeight="1">
      <c r="B90" s="334"/>
      <c r="C90" s="921"/>
      <c r="D90" s="922"/>
      <c r="E90" s="923"/>
      <c r="F90" s="335"/>
      <c r="G90" s="336"/>
      <c r="H90" s="930"/>
      <c r="I90" s="933"/>
      <c r="J90" s="934"/>
      <c r="K90" s="934"/>
      <c r="L90" s="935"/>
      <c r="M90" s="942"/>
      <c r="N90" s="943"/>
      <c r="O90" s="944"/>
      <c r="P90" s="355" t="s">
        <v>666</v>
      </c>
      <c r="Q90" s="356"/>
      <c r="R90" s="356"/>
      <c r="S90" s="357"/>
      <c r="T90" s="358"/>
      <c r="U90" s="341"/>
      <c r="V90" s="342"/>
      <c r="W90" s="342"/>
      <c r="X90" s="342"/>
      <c r="Y90" s="342"/>
      <c r="Z90" s="342"/>
      <c r="AA90" s="343"/>
      <c r="AB90" s="341"/>
      <c r="AC90" s="342"/>
      <c r="AD90" s="342"/>
      <c r="AE90" s="342"/>
      <c r="AF90" s="342"/>
      <c r="AG90" s="342"/>
      <c r="AH90" s="343"/>
      <c r="AI90" s="341"/>
      <c r="AJ90" s="342"/>
      <c r="AK90" s="342"/>
      <c r="AL90" s="342"/>
      <c r="AM90" s="342"/>
      <c r="AN90" s="342"/>
      <c r="AO90" s="343"/>
      <c r="AP90" s="341"/>
      <c r="AQ90" s="342"/>
      <c r="AR90" s="342"/>
      <c r="AS90" s="342"/>
      <c r="AT90" s="342"/>
      <c r="AU90" s="342"/>
      <c r="AV90" s="343"/>
      <c r="AW90" s="341"/>
      <c r="AX90" s="342"/>
      <c r="AY90" s="342"/>
      <c r="AZ90" s="951"/>
      <c r="BA90" s="952"/>
      <c r="BB90" s="965"/>
      <c r="BC90" s="952"/>
      <c r="BD90" s="966"/>
      <c r="BE90" s="967"/>
      <c r="BF90" s="967"/>
      <c r="BG90" s="967"/>
      <c r="BH90" s="968"/>
    </row>
    <row r="91" spans="2:60" ht="20.25" customHeight="1">
      <c r="B91" s="314">
        <f>B88+1</f>
        <v>24</v>
      </c>
      <c r="C91" s="924"/>
      <c r="D91" s="925"/>
      <c r="E91" s="926"/>
      <c r="F91" s="315">
        <f>C90</f>
        <v>0</v>
      </c>
      <c r="G91" s="316"/>
      <c r="H91" s="931"/>
      <c r="I91" s="936"/>
      <c r="J91" s="937"/>
      <c r="K91" s="937"/>
      <c r="L91" s="938"/>
      <c r="M91" s="945"/>
      <c r="N91" s="946"/>
      <c r="O91" s="947"/>
      <c r="P91" s="317" t="s">
        <v>671</v>
      </c>
      <c r="Q91" s="318"/>
      <c r="R91" s="318"/>
      <c r="S91" s="319"/>
      <c r="T91" s="320"/>
      <c r="U91" s="321" t="str">
        <f>IF(U90="","",VLOOKUP(U90,シフト記号表!$D$6:$X$47,21,FALSE))</f>
        <v/>
      </c>
      <c r="V91" s="322" t="str">
        <f>IF(V90="","",VLOOKUP(V90,シフト記号表!$D$6:$X$47,21,FALSE))</f>
        <v/>
      </c>
      <c r="W91" s="322" t="str">
        <f>IF(W90="","",VLOOKUP(W90,シフト記号表!$D$6:$X$47,21,FALSE))</f>
        <v/>
      </c>
      <c r="X91" s="322" t="str">
        <f>IF(X90="","",VLOOKUP(X90,シフト記号表!$D$6:$X$47,21,FALSE))</f>
        <v/>
      </c>
      <c r="Y91" s="322" t="str">
        <f>IF(Y90="","",VLOOKUP(Y90,シフト記号表!$D$6:$X$47,21,FALSE))</f>
        <v/>
      </c>
      <c r="Z91" s="322" t="str">
        <f>IF(Z90="","",VLOOKUP(Z90,シフト記号表!$D$6:$X$47,21,FALSE))</f>
        <v/>
      </c>
      <c r="AA91" s="323" t="str">
        <f>IF(AA90="","",VLOOKUP(AA90,シフト記号表!$D$6:$X$47,21,FALSE))</f>
        <v/>
      </c>
      <c r="AB91" s="321" t="str">
        <f>IF(AB90="","",VLOOKUP(AB90,シフト記号表!$D$6:$X$47,21,FALSE))</f>
        <v/>
      </c>
      <c r="AC91" s="322" t="str">
        <f>IF(AC90="","",VLOOKUP(AC90,シフト記号表!$D$6:$X$47,21,FALSE))</f>
        <v/>
      </c>
      <c r="AD91" s="322" t="str">
        <f>IF(AD90="","",VLOOKUP(AD90,シフト記号表!$D$6:$X$47,21,FALSE))</f>
        <v/>
      </c>
      <c r="AE91" s="322" t="str">
        <f>IF(AE90="","",VLOOKUP(AE90,シフト記号表!$D$6:$X$47,21,FALSE))</f>
        <v/>
      </c>
      <c r="AF91" s="322" t="str">
        <f>IF(AF90="","",VLOOKUP(AF90,シフト記号表!$D$6:$X$47,21,FALSE))</f>
        <v/>
      </c>
      <c r="AG91" s="322" t="str">
        <f>IF(AG90="","",VLOOKUP(AG90,シフト記号表!$D$6:$X$47,21,FALSE))</f>
        <v/>
      </c>
      <c r="AH91" s="323" t="str">
        <f>IF(AH90="","",VLOOKUP(AH90,シフト記号表!$D$6:$X$47,21,FALSE))</f>
        <v/>
      </c>
      <c r="AI91" s="321" t="str">
        <f>IF(AI90="","",VLOOKUP(AI90,シフト記号表!$D$6:$X$47,21,FALSE))</f>
        <v/>
      </c>
      <c r="AJ91" s="322" t="str">
        <f>IF(AJ90="","",VLOOKUP(AJ90,シフト記号表!$D$6:$X$47,21,FALSE))</f>
        <v/>
      </c>
      <c r="AK91" s="322" t="str">
        <f>IF(AK90="","",VLOOKUP(AK90,シフト記号表!$D$6:$X$47,21,FALSE))</f>
        <v/>
      </c>
      <c r="AL91" s="322" t="str">
        <f>IF(AL90="","",VLOOKUP(AL90,シフト記号表!$D$6:$X$47,21,FALSE))</f>
        <v/>
      </c>
      <c r="AM91" s="322" t="str">
        <f>IF(AM90="","",VLOOKUP(AM90,シフト記号表!$D$6:$X$47,21,FALSE))</f>
        <v/>
      </c>
      <c r="AN91" s="322" t="str">
        <f>IF(AN90="","",VLOOKUP(AN90,シフト記号表!$D$6:$X$47,21,FALSE))</f>
        <v/>
      </c>
      <c r="AO91" s="323" t="str">
        <f>IF(AO90="","",VLOOKUP(AO90,シフト記号表!$D$6:$X$47,21,FALSE))</f>
        <v/>
      </c>
      <c r="AP91" s="321" t="str">
        <f>IF(AP90="","",VLOOKUP(AP90,シフト記号表!$D$6:$X$47,21,FALSE))</f>
        <v/>
      </c>
      <c r="AQ91" s="322" t="str">
        <f>IF(AQ90="","",VLOOKUP(AQ90,シフト記号表!$D$6:$X$47,21,FALSE))</f>
        <v/>
      </c>
      <c r="AR91" s="322" t="str">
        <f>IF(AR90="","",VLOOKUP(AR90,シフト記号表!$D$6:$X$47,21,FALSE))</f>
        <v/>
      </c>
      <c r="AS91" s="322" t="str">
        <f>IF(AS90="","",VLOOKUP(AS90,シフト記号表!$D$6:$X$47,21,FALSE))</f>
        <v/>
      </c>
      <c r="AT91" s="322" t="str">
        <f>IF(AT90="","",VLOOKUP(AT90,シフト記号表!$D$6:$X$47,21,FALSE))</f>
        <v/>
      </c>
      <c r="AU91" s="322" t="str">
        <f>IF(AU90="","",VLOOKUP(AU90,シフト記号表!$D$6:$X$47,21,FALSE))</f>
        <v/>
      </c>
      <c r="AV91" s="323" t="str">
        <f>IF(AV90="","",VLOOKUP(AV90,シフト記号表!$D$6:$X$47,21,FALSE))</f>
        <v/>
      </c>
      <c r="AW91" s="321" t="str">
        <f>IF(AW90="","",VLOOKUP(AW90,シフト記号表!$D$6:$X$47,21,FALSE))</f>
        <v/>
      </c>
      <c r="AX91" s="322" t="str">
        <f>IF(AX90="","",VLOOKUP(AX90,シフト記号表!$D$6:$X$47,21,FALSE))</f>
        <v/>
      </c>
      <c r="AY91" s="322" t="str">
        <f>IF(AY90="","",VLOOKUP(AY90,シフト記号表!$D$6:$X$47,21,FALSE))</f>
        <v/>
      </c>
      <c r="AZ91" s="975">
        <f>IF($BC$3="４週",SUM(U91:AV91),IF($BC$3="暦月",SUM(U91:AY91),""))</f>
        <v>0</v>
      </c>
      <c r="BA91" s="976"/>
      <c r="BB91" s="977">
        <f>IF($BC$3="４週",AZ91/4,IF($BC$3="暦月",(AZ91/($BC$8/7)),""))</f>
        <v>0</v>
      </c>
      <c r="BC91" s="976"/>
      <c r="BD91" s="969"/>
      <c r="BE91" s="970"/>
      <c r="BF91" s="970"/>
      <c r="BG91" s="970"/>
      <c r="BH91" s="971"/>
    </row>
    <row r="92" spans="2:60" ht="20.25" customHeight="1">
      <c r="B92" s="324"/>
      <c r="C92" s="927"/>
      <c r="D92" s="928"/>
      <c r="E92" s="929"/>
      <c r="F92" s="325"/>
      <c r="G92" s="326">
        <f>C90</f>
        <v>0</v>
      </c>
      <c r="H92" s="932"/>
      <c r="I92" s="939"/>
      <c r="J92" s="940"/>
      <c r="K92" s="940"/>
      <c r="L92" s="941"/>
      <c r="M92" s="948"/>
      <c r="N92" s="949"/>
      <c r="O92" s="950"/>
      <c r="P92" s="404" t="s">
        <v>672</v>
      </c>
      <c r="Q92" s="328"/>
      <c r="R92" s="328"/>
      <c r="S92" s="348"/>
      <c r="T92" s="349"/>
      <c r="U92" s="331" t="str">
        <f>IF(U90="","",VLOOKUP(U90,シフト記号表!$D$6:$Z$47,23,FALSE))</f>
        <v/>
      </c>
      <c r="V92" s="332" t="str">
        <f>IF(V90="","",VLOOKUP(V90,シフト記号表!$D$6:$Z$47,23,FALSE))</f>
        <v/>
      </c>
      <c r="W92" s="332" t="str">
        <f>IF(W90="","",VLOOKUP(W90,シフト記号表!$D$6:$Z$47,23,FALSE))</f>
        <v/>
      </c>
      <c r="X92" s="332" t="str">
        <f>IF(X90="","",VLOOKUP(X90,シフト記号表!$D$6:$Z$47,23,FALSE))</f>
        <v/>
      </c>
      <c r="Y92" s="332" t="str">
        <f>IF(Y90="","",VLOOKUP(Y90,シフト記号表!$D$6:$Z$47,23,FALSE))</f>
        <v/>
      </c>
      <c r="Z92" s="332" t="str">
        <f>IF(Z90="","",VLOOKUP(Z90,シフト記号表!$D$6:$Z$47,23,FALSE))</f>
        <v/>
      </c>
      <c r="AA92" s="333" t="str">
        <f>IF(AA90="","",VLOOKUP(AA90,シフト記号表!$D$6:$Z$47,23,FALSE))</f>
        <v/>
      </c>
      <c r="AB92" s="331" t="str">
        <f>IF(AB90="","",VLOOKUP(AB90,シフト記号表!$D$6:$Z$47,23,FALSE))</f>
        <v/>
      </c>
      <c r="AC92" s="332" t="str">
        <f>IF(AC90="","",VLOOKUP(AC90,シフト記号表!$D$6:$Z$47,23,FALSE))</f>
        <v/>
      </c>
      <c r="AD92" s="332" t="str">
        <f>IF(AD90="","",VLOOKUP(AD90,シフト記号表!$D$6:$Z$47,23,FALSE))</f>
        <v/>
      </c>
      <c r="AE92" s="332" t="str">
        <f>IF(AE90="","",VLOOKUP(AE90,シフト記号表!$D$6:$Z$47,23,FALSE))</f>
        <v/>
      </c>
      <c r="AF92" s="332" t="str">
        <f>IF(AF90="","",VLOOKUP(AF90,シフト記号表!$D$6:$Z$47,23,FALSE))</f>
        <v/>
      </c>
      <c r="AG92" s="332" t="str">
        <f>IF(AG90="","",VLOOKUP(AG90,シフト記号表!$D$6:$Z$47,23,FALSE))</f>
        <v/>
      </c>
      <c r="AH92" s="333" t="str">
        <f>IF(AH90="","",VLOOKUP(AH90,シフト記号表!$D$6:$Z$47,23,FALSE))</f>
        <v/>
      </c>
      <c r="AI92" s="331" t="str">
        <f>IF(AI90="","",VLOOKUP(AI90,シフト記号表!$D$6:$Z$47,23,FALSE))</f>
        <v/>
      </c>
      <c r="AJ92" s="332" t="str">
        <f>IF(AJ90="","",VLOOKUP(AJ90,シフト記号表!$D$6:$Z$47,23,FALSE))</f>
        <v/>
      </c>
      <c r="AK92" s="332" t="str">
        <f>IF(AK90="","",VLOOKUP(AK90,シフト記号表!$D$6:$Z$47,23,FALSE))</f>
        <v/>
      </c>
      <c r="AL92" s="332" t="str">
        <f>IF(AL90="","",VLOOKUP(AL90,シフト記号表!$D$6:$Z$47,23,FALSE))</f>
        <v/>
      </c>
      <c r="AM92" s="332" t="str">
        <f>IF(AM90="","",VLOOKUP(AM90,シフト記号表!$D$6:$Z$47,23,FALSE))</f>
        <v/>
      </c>
      <c r="AN92" s="332" t="str">
        <f>IF(AN90="","",VLOOKUP(AN90,シフト記号表!$D$6:$Z$47,23,FALSE))</f>
        <v/>
      </c>
      <c r="AO92" s="333" t="str">
        <f>IF(AO90="","",VLOOKUP(AO90,シフト記号表!$D$6:$Z$47,23,FALSE))</f>
        <v/>
      </c>
      <c r="AP92" s="331" t="str">
        <f>IF(AP90="","",VLOOKUP(AP90,シフト記号表!$D$6:$Z$47,23,FALSE))</f>
        <v/>
      </c>
      <c r="AQ92" s="332" t="str">
        <f>IF(AQ90="","",VLOOKUP(AQ90,シフト記号表!$D$6:$Z$47,23,FALSE))</f>
        <v/>
      </c>
      <c r="AR92" s="332" t="str">
        <f>IF(AR90="","",VLOOKUP(AR90,シフト記号表!$D$6:$Z$47,23,FALSE))</f>
        <v/>
      </c>
      <c r="AS92" s="332" t="str">
        <f>IF(AS90="","",VLOOKUP(AS90,シフト記号表!$D$6:$Z$47,23,FALSE))</f>
        <v/>
      </c>
      <c r="AT92" s="332" t="str">
        <f>IF(AT90="","",VLOOKUP(AT90,シフト記号表!$D$6:$Z$47,23,FALSE))</f>
        <v/>
      </c>
      <c r="AU92" s="332" t="str">
        <f>IF(AU90="","",VLOOKUP(AU90,シフト記号表!$D$6:$Z$47,23,FALSE))</f>
        <v/>
      </c>
      <c r="AV92" s="333" t="str">
        <f>IF(AV90="","",VLOOKUP(AV90,シフト記号表!$D$6:$Z$47,23,FALSE))</f>
        <v/>
      </c>
      <c r="AW92" s="331" t="str">
        <f>IF(AW90="","",VLOOKUP(AW90,シフト記号表!$D$6:$Z$47,23,FALSE))</f>
        <v/>
      </c>
      <c r="AX92" s="332" t="str">
        <f>IF(AX90="","",VLOOKUP(AX90,シフト記号表!$D$6:$Z$47,23,FALSE))</f>
        <v/>
      </c>
      <c r="AY92" s="332" t="str">
        <f>IF(AY90="","",VLOOKUP(AY90,シフト記号表!$D$6:$Z$47,23,FALSE))</f>
        <v/>
      </c>
      <c r="AZ92" s="978">
        <f>IF($BC$3="４週",SUM(U92:AV92),IF($BC$3="暦月",SUM(U92:AY92),""))</f>
        <v>0</v>
      </c>
      <c r="BA92" s="979"/>
      <c r="BB92" s="980">
        <f>IF($BC$3="４週",AZ92/4,IF($BC$3="暦月",(AZ92/($BC$8/7)),""))</f>
        <v>0</v>
      </c>
      <c r="BC92" s="979"/>
      <c r="BD92" s="972"/>
      <c r="BE92" s="973"/>
      <c r="BF92" s="973"/>
      <c r="BG92" s="973"/>
      <c r="BH92" s="974"/>
    </row>
    <row r="93" spans="2:60" ht="20.25" customHeight="1">
      <c r="B93" s="334"/>
      <c r="C93" s="921"/>
      <c r="D93" s="922"/>
      <c r="E93" s="923"/>
      <c r="F93" s="335"/>
      <c r="G93" s="336"/>
      <c r="H93" s="930"/>
      <c r="I93" s="933"/>
      <c r="J93" s="934"/>
      <c r="K93" s="934"/>
      <c r="L93" s="935"/>
      <c r="M93" s="942"/>
      <c r="N93" s="943"/>
      <c r="O93" s="944"/>
      <c r="P93" s="355" t="s">
        <v>666</v>
      </c>
      <c r="Q93" s="356"/>
      <c r="R93" s="356"/>
      <c r="S93" s="357"/>
      <c r="T93" s="358"/>
      <c r="U93" s="341"/>
      <c r="V93" s="342"/>
      <c r="W93" s="342"/>
      <c r="X93" s="342"/>
      <c r="Y93" s="342"/>
      <c r="Z93" s="342"/>
      <c r="AA93" s="343"/>
      <c r="AB93" s="341"/>
      <c r="AC93" s="342"/>
      <c r="AD93" s="342"/>
      <c r="AE93" s="342"/>
      <c r="AF93" s="342"/>
      <c r="AG93" s="342"/>
      <c r="AH93" s="343"/>
      <c r="AI93" s="341"/>
      <c r="AJ93" s="342"/>
      <c r="AK93" s="342"/>
      <c r="AL93" s="342"/>
      <c r="AM93" s="342"/>
      <c r="AN93" s="342"/>
      <c r="AO93" s="343"/>
      <c r="AP93" s="341"/>
      <c r="AQ93" s="342"/>
      <c r="AR93" s="342"/>
      <c r="AS93" s="342"/>
      <c r="AT93" s="342"/>
      <c r="AU93" s="342"/>
      <c r="AV93" s="343"/>
      <c r="AW93" s="341"/>
      <c r="AX93" s="342"/>
      <c r="AY93" s="342"/>
      <c r="AZ93" s="951"/>
      <c r="BA93" s="952"/>
      <c r="BB93" s="965"/>
      <c r="BC93" s="952"/>
      <c r="BD93" s="966"/>
      <c r="BE93" s="967"/>
      <c r="BF93" s="967"/>
      <c r="BG93" s="967"/>
      <c r="BH93" s="968"/>
    </row>
    <row r="94" spans="2:60" ht="20.25" customHeight="1">
      <c r="B94" s="314">
        <f>B91+1</f>
        <v>25</v>
      </c>
      <c r="C94" s="924"/>
      <c r="D94" s="925"/>
      <c r="E94" s="926"/>
      <c r="F94" s="315">
        <f>C93</f>
        <v>0</v>
      </c>
      <c r="G94" s="316"/>
      <c r="H94" s="931"/>
      <c r="I94" s="936"/>
      <c r="J94" s="937"/>
      <c r="K94" s="937"/>
      <c r="L94" s="938"/>
      <c r="M94" s="945"/>
      <c r="N94" s="946"/>
      <c r="O94" s="947"/>
      <c r="P94" s="317" t="s">
        <v>671</v>
      </c>
      <c r="Q94" s="318"/>
      <c r="R94" s="318"/>
      <c r="S94" s="319"/>
      <c r="T94" s="320"/>
      <c r="U94" s="321" t="str">
        <f>IF(U93="","",VLOOKUP(U93,シフト記号表!$D$6:$X$47,21,FALSE))</f>
        <v/>
      </c>
      <c r="V94" s="322" t="str">
        <f>IF(V93="","",VLOOKUP(V93,シフト記号表!$D$6:$X$47,21,FALSE))</f>
        <v/>
      </c>
      <c r="W94" s="322" t="str">
        <f>IF(W93="","",VLOOKUP(W93,シフト記号表!$D$6:$X$47,21,FALSE))</f>
        <v/>
      </c>
      <c r="X94" s="322" t="str">
        <f>IF(X93="","",VLOOKUP(X93,シフト記号表!$D$6:$X$47,21,FALSE))</f>
        <v/>
      </c>
      <c r="Y94" s="322" t="str">
        <f>IF(Y93="","",VLOOKUP(Y93,シフト記号表!$D$6:$X$47,21,FALSE))</f>
        <v/>
      </c>
      <c r="Z94" s="322" t="str">
        <f>IF(Z93="","",VLOOKUP(Z93,シフト記号表!$D$6:$X$47,21,FALSE))</f>
        <v/>
      </c>
      <c r="AA94" s="323" t="str">
        <f>IF(AA93="","",VLOOKUP(AA93,シフト記号表!$D$6:$X$47,21,FALSE))</f>
        <v/>
      </c>
      <c r="AB94" s="321" t="str">
        <f>IF(AB93="","",VLOOKUP(AB93,シフト記号表!$D$6:$X$47,21,FALSE))</f>
        <v/>
      </c>
      <c r="AC94" s="322" t="str">
        <f>IF(AC93="","",VLOOKUP(AC93,シフト記号表!$D$6:$X$47,21,FALSE))</f>
        <v/>
      </c>
      <c r="AD94" s="322" t="str">
        <f>IF(AD93="","",VLOOKUP(AD93,シフト記号表!$D$6:$X$47,21,FALSE))</f>
        <v/>
      </c>
      <c r="AE94" s="322" t="str">
        <f>IF(AE93="","",VLOOKUP(AE93,シフト記号表!$D$6:$X$47,21,FALSE))</f>
        <v/>
      </c>
      <c r="AF94" s="322" t="str">
        <f>IF(AF93="","",VLOOKUP(AF93,シフト記号表!$D$6:$X$47,21,FALSE))</f>
        <v/>
      </c>
      <c r="AG94" s="322" t="str">
        <f>IF(AG93="","",VLOOKUP(AG93,シフト記号表!$D$6:$X$47,21,FALSE))</f>
        <v/>
      </c>
      <c r="AH94" s="323" t="str">
        <f>IF(AH93="","",VLOOKUP(AH93,シフト記号表!$D$6:$X$47,21,FALSE))</f>
        <v/>
      </c>
      <c r="AI94" s="321" t="str">
        <f>IF(AI93="","",VLOOKUP(AI93,シフト記号表!$D$6:$X$47,21,FALSE))</f>
        <v/>
      </c>
      <c r="AJ94" s="322" t="str">
        <f>IF(AJ93="","",VLOOKUP(AJ93,シフト記号表!$D$6:$X$47,21,FALSE))</f>
        <v/>
      </c>
      <c r="AK94" s="322" t="str">
        <f>IF(AK93="","",VLOOKUP(AK93,シフト記号表!$D$6:$X$47,21,FALSE))</f>
        <v/>
      </c>
      <c r="AL94" s="322" t="str">
        <f>IF(AL93="","",VLOOKUP(AL93,シフト記号表!$D$6:$X$47,21,FALSE))</f>
        <v/>
      </c>
      <c r="AM94" s="322" t="str">
        <f>IF(AM93="","",VLOOKUP(AM93,シフト記号表!$D$6:$X$47,21,FALSE))</f>
        <v/>
      </c>
      <c r="AN94" s="322" t="str">
        <f>IF(AN93="","",VLOOKUP(AN93,シフト記号表!$D$6:$X$47,21,FALSE))</f>
        <v/>
      </c>
      <c r="AO94" s="323" t="str">
        <f>IF(AO93="","",VLOOKUP(AO93,シフト記号表!$D$6:$X$47,21,FALSE))</f>
        <v/>
      </c>
      <c r="AP94" s="321" t="str">
        <f>IF(AP93="","",VLOOKUP(AP93,シフト記号表!$D$6:$X$47,21,FALSE))</f>
        <v/>
      </c>
      <c r="AQ94" s="322" t="str">
        <f>IF(AQ93="","",VLOOKUP(AQ93,シフト記号表!$D$6:$X$47,21,FALSE))</f>
        <v/>
      </c>
      <c r="AR94" s="322" t="str">
        <f>IF(AR93="","",VLOOKUP(AR93,シフト記号表!$D$6:$X$47,21,FALSE))</f>
        <v/>
      </c>
      <c r="AS94" s="322" t="str">
        <f>IF(AS93="","",VLOOKUP(AS93,シフト記号表!$D$6:$X$47,21,FALSE))</f>
        <v/>
      </c>
      <c r="AT94" s="322" t="str">
        <f>IF(AT93="","",VLOOKUP(AT93,シフト記号表!$D$6:$X$47,21,FALSE))</f>
        <v/>
      </c>
      <c r="AU94" s="322" t="str">
        <f>IF(AU93="","",VLOOKUP(AU93,シフト記号表!$D$6:$X$47,21,FALSE))</f>
        <v/>
      </c>
      <c r="AV94" s="323" t="str">
        <f>IF(AV93="","",VLOOKUP(AV93,シフト記号表!$D$6:$X$47,21,FALSE))</f>
        <v/>
      </c>
      <c r="AW94" s="321" t="str">
        <f>IF(AW93="","",VLOOKUP(AW93,シフト記号表!$D$6:$X$47,21,FALSE))</f>
        <v/>
      </c>
      <c r="AX94" s="322" t="str">
        <f>IF(AX93="","",VLOOKUP(AX93,シフト記号表!$D$6:$X$47,21,FALSE))</f>
        <v/>
      </c>
      <c r="AY94" s="322" t="str">
        <f>IF(AY93="","",VLOOKUP(AY93,シフト記号表!$D$6:$X$47,21,FALSE))</f>
        <v/>
      </c>
      <c r="AZ94" s="975">
        <f>IF($BC$3="４週",SUM(U94:AV94),IF($BC$3="暦月",SUM(U94:AY94),""))</f>
        <v>0</v>
      </c>
      <c r="BA94" s="976"/>
      <c r="BB94" s="977">
        <f>IF($BC$3="４週",AZ94/4,IF($BC$3="暦月",(AZ94/($BC$8/7)),""))</f>
        <v>0</v>
      </c>
      <c r="BC94" s="976"/>
      <c r="BD94" s="969"/>
      <c r="BE94" s="970"/>
      <c r="BF94" s="970"/>
      <c r="BG94" s="970"/>
      <c r="BH94" s="971"/>
    </row>
    <row r="95" spans="2:60" ht="20.25" customHeight="1">
      <c r="B95" s="324"/>
      <c r="C95" s="927"/>
      <c r="D95" s="928"/>
      <c r="E95" s="929"/>
      <c r="F95" s="325"/>
      <c r="G95" s="326">
        <f>C93</f>
        <v>0</v>
      </c>
      <c r="H95" s="932"/>
      <c r="I95" s="939"/>
      <c r="J95" s="940"/>
      <c r="K95" s="940"/>
      <c r="L95" s="941"/>
      <c r="M95" s="948"/>
      <c r="N95" s="949"/>
      <c r="O95" s="950"/>
      <c r="P95" s="404" t="s">
        <v>672</v>
      </c>
      <c r="Q95" s="328"/>
      <c r="R95" s="328"/>
      <c r="S95" s="348"/>
      <c r="T95" s="349"/>
      <c r="U95" s="331" t="str">
        <f>IF(U93="","",VLOOKUP(U93,シフト記号表!$D$6:$Z$47,23,FALSE))</f>
        <v/>
      </c>
      <c r="V95" s="332" t="str">
        <f>IF(V93="","",VLOOKUP(V93,シフト記号表!$D$6:$Z$47,23,FALSE))</f>
        <v/>
      </c>
      <c r="W95" s="332" t="str">
        <f>IF(W93="","",VLOOKUP(W93,シフト記号表!$D$6:$Z$47,23,FALSE))</f>
        <v/>
      </c>
      <c r="X95" s="332" t="str">
        <f>IF(X93="","",VLOOKUP(X93,シフト記号表!$D$6:$Z$47,23,FALSE))</f>
        <v/>
      </c>
      <c r="Y95" s="332" t="str">
        <f>IF(Y93="","",VLOOKUP(Y93,シフト記号表!$D$6:$Z$47,23,FALSE))</f>
        <v/>
      </c>
      <c r="Z95" s="332" t="str">
        <f>IF(Z93="","",VLOOKUP(Z93,シフト記号表!$D$6:$Z$47,23,FALSE))</f>
        <v/>
      </c>
      <c r="AA95" s="333" t="str">
        <f>IF(AA93="","",VLOOKUP(AA93,シフト記号表!$D$6:$Z$47,23,FALSE))</f>
        <v/>
      </c>
      <c r="AB95" s="331" t="str">
        <f>IF(AB93="","",VLOOKUP(AB93,シフト記号表!$D$6:$Z$47,23,FALSE))</f>
        <v/>
      </c>
      <c r="AC95" s="332" t="str">
        <f>IF(AC93="","",VLOOKUP(AC93,シフト記号表!$D$6:$Z$47,23,FALSE))</f>
        <v/>
      </c>
      <c r="AD95" s="332" t="str">
        <f>IF(AD93="","",VLOOKUP(AD93,シフト記号表!$D$6:$Z$47,23,FALSE))</f>
        <v/>
      </c>
      <c r="AE95" s="332" t="str">
        <f>IF(AE93="","",VLOOKUP(AE93,シフト記号表!$D$6:$Z$47,23,FALSE))</f>
        <v/>
      </c>
      <c r="AF95" s="332" t="str">
        <f>IF(AF93="","",VLOOKUP(AF93,シフト記号表!$D$6:$Z$47,23,FALSE))</f>
        <v/>
      </c>
      <c r="AG95" s="332" t="str">
        <f>IF(AG93="","",VLOOKUP(AG93,シフト記号表!$D$6:$Z$47,23,FALSE))</f>
        <v/>
      </c>
      <c r="AH95" s="333" t="str">
        <f>IF(AH93="","",VLOOKUP(AH93,シフト記号表!$D$6:$Z$47,23,FALSE))</f>
        <v/>
      </c>
      <c r="AI95" s="331" t="str">
        <f>IF(AI93="","",VLOOKUP(AI93,シフト記号表!$D$6:$Z$47,23,FALSE))</f>
        <v/>
      </c>
      <c r="AJ95" s="332" t="str">
        <f>IF(AJ93="","",VLOOKUP(AJ93,シフト記号表!$D$6:$Z$47,23,FALSE))</f>
        <v/>
      </c>
      <c r="AK95" s="332" t="str">
        <f>IF(AK93="","",VLOOKUP(AK93,シフト記号表!$D$6:$Z$47,23,FALSE))</f>
        <v/>
      </c>
      <c r="AL95" s="332" t="str">
        <f>IF(AL93="","",VLOOKUP(AL93,シフト記号表!$D$6:$Z$47,23,FALSE))</f>
        <v/>
      </c>
      <c r="AM95" s="332" t="str">
        <f>IF(AM93="","",VLOOKUP(AM93,シフト記号表!$D$6:$Z$47,23,FALSE))</f>
        <v/>
      </c>
      <c r="AN95" s="332" t="str">
        <f>IF(AN93="","",VLOOKUP(AN93,シフト記号表!$D$6:$Z$47,23,FALSE))</f>
        <v/>
      </c>
      <c r="AO95" s="333" t="str">
        <f>IF(AO93="","",VLOOKUP(AO93,シフト記号表!$D$6:$Z$47,23,FALSE))</f>
        <v/>
      </c>
      <c r="AP95" s="331" t="str">
        <f>IF(AP93="","",VLOOKUP(AP93,シフト記号表!$D$6:$Z$47,23,FALSE))</f>
        <v/>
      </c>
      <c r="AQ95" s="332" t="str">
        <f>IF(AQ93="","",VLOOKUP(AQ93,シフト記号表!$D$6:$Z$47,23,FALSE))</f>
        <v/>
      </c>
      <c r="AR95" s="332" t="str">
        <f>IF(AR93="","",VLOOKUP(AR93,シフト記号表!$D$6:$Z$47,23,FALSE))</f>
        <v/>
      </c>
      <c r="AS95" s="332" t="str">
        <f>IF(AS93="","",VLOOKUP(AS93,シフト記号表!$D$6:$Z$47,23,FALSE))</f>
        <v/>
      </c>
      <c r="AT95" s="332" t="str">
        <f>IF(AT93="","",VLOOKUP(AT93,シフト記号表!$D$6:$Z$47,23,FALSE))</f>
        <v/>
      </c>
      <c r="AU95" s="332" t="str">
        <f>IF(AU93="","",VLOOKUP(AU93,シフト記号表!$D$6:$Z$47,23,FALSE))</f>
        <v/>
      </c>
      <c r="AV95" s="333" t="str">
        <f>IF(AV93="","",VLOOKUP(AV93,シフト記号表!$D$6:$Z$47,23,FALSE))</f>
        <v/>
      </c>
      <c r="AW95" s="331" t="str">
        <f>IF(AW93="","",VLOOKUP(AW93,シフト記号表!$D$6:$Z$47,23,FALSE))</f>
        <v/>
      </c>
      <c r="AX95" s="332" t="str">
        <f>IF(AX93="","",VLOOKUP(AX93,シフト記号表!$D$6:$Z$47,23,FALSE))</f>
        <v/>
      </c>
      <c r="AY95" s="332" t="str">
        <f>IF(AY93="","",VLOOKUP(AY93,シフト記号表!$D$6:$Z$47,23,FALSE))</f>
        <v/>
      </c>
      <c r="AZ95" s="978">
        <f>IF($BC$3="４週",SUM(U95:AV95),IF($BC$3="暦月",SUM(U95:AY95),""))</f>
        <v>0</v>
      </c>
      <c r="BA95" s="979"/>
      <c r="BB95" s="980">
        <f>IF($BC$3="４週",AZ95/4,IF($BC$3="暦月",(AZ95/($BC$8/7)),""))</f>
        <v>0</v>
      </c>
      <c r="BC95" s="979"/>
      <c r="BD95" s="972"/>
      <c r="BE95" s="973"/>
      <c r="BF95" s="973"/>
      <c r="BG95" s="973"/>
      <c r="BH95" s="974"/>
    </row>
    <row r="96" spans="2:60" ht="20.25" customHeight="1">
      <c r="B96" s="334"/>
      <c r="C96" s="921"/>
      <c r="D96" s="922"/>
      <c r="E96" s="923"/>
      <c r="F96" s="335"/>
      <c r="G96" s="336"/>
      <c r="H96" s="930"/>
      <c r="I96" s="933"/>
      <c r="J96" s="934"/>
      <c r="K96" s="934"/>
      <c r="L96" s="935"/>
      <c r="M96" s="942"/>
      <c r="N96" s="943"/>
      <c r="O96" s="944"/>
      <c r="P96" s="355" t="s">
        <v>666</v>
      </c>
      <c r="Q96" s="356"/>
      <c r="R96" s="356"/>
      <c r="S96" s="357"/>
      <c r="T96" s="358"/>
      <c r="U96" s="341"/>
      <c r="V96" s="342"/>
      <c r="W96" s="342"/>
      <c r="X96" s="342"/>
      <c r="Y96" s="342"/>
      <c r="Z96" s="342"/>
      <c r="AA96" s="343"/>
      <c r="AB96" s="341"/>
      <c r="AC96" s="342"/>
      <c r="AD96" s="342"/>
      <c r="AE96" s="342"/>
      <c r="AF96" s="342"/>
      <c r="AG96" s="342"/>
      <c r="AH96" s="343"/>
      <c r="AI96" s="341"/>
      <c r="AJ96" s="342"/>
      <c r="AK96" s="342"/>
      <c r="AL96" s="342"/>
      <c r="AM96" s="342"/>
      <c r="AN96" s="342"/>
      <c r="AO96" s="343"/>
      <c r="AP96" s="341"/>
      <c r="AQ96" s="342"/>
      <c r="AR96" s="342"/>
      <c r="AS96" s="342"/>
      <c r="AT96" s="342"/>
      <c r="AU96" s="342"/>
      <c r="AV96" s="343"/>
      <c r="AW96" s="341"/>
      <c r="AX96" s="342"/>
      <c r="AY96" s="342"/>
      <c r="AZ96" s="951"/>
      <c r="BA96" s="952"/>
      <c r="BB96" s="965"/>
      <c r="BC96" s="952"/>
      <c r="BD96" s="966"/>
      <c r="BE96" s="967"/>
      <c r="BF96" s="967"/>
      <c r="BG96" s="967"/>
      <c r="BH96" s="968"/>
    </row>
    <row r="97" spans="2:60" ht="20.25" customHeight="1">
      <c r="B97" s="314">
        <f>B94+1</f>
        <v>26</v>
      </c>
      <c r="C97" s="924"/>
      <c r="D97" s="925"/>
      <c r="E97" s="926"/>
      <c r="F97" s="315">
        <f>C96</f>
        <v>0</v>
      </c>
      <c r="G97" s="316"/>
      <c r="H97" s="931"/>
      <c r="I97" s="936"/>
      <c r="J97" s="937"/>
      <c r="K97" s="937"/>
      <c r="L97" s="938"/>
      <c r="M97" s="945"/>
      <c r="N97" s="946"/>
      <c r="O97" s="947"/>
      <c r="P97" s="317" t="s">
        <v>671</v>
      </c>
      <c r="Q97" s="318"/>
      <c r="R97" s="318"/>
      <c r="S97" s="319"/>
      <c r="T97" s="320"/>
      <c r="U97" s="321" t="str">
        <f>IF(U96="","",VLOOKUP(U96,シフト記号表!$D$6:$X$47,21,FALSE))</f>
        <v/>
      </c>
      <c r="V97" s="322" t="str">
        <f>IF(V96="","",VLOOKUP(V96,シフト記号表!$D$6:$X$47,21,FALSE))</f>
        <v/>
      </c>
      <c r="W97" s="322" t="str">
        <f>IF(W96="","",VLOOKUP(W96,シフト記号表!$D$6:$X$47,21,FALSE))</f>
        <v/>
      </c>
      <c r="X97" s="322" t="str">
        <f>IF(X96="","",VLOOKUP(X96,シフト記号表!$D$6:$X$47,21,FALSE))</f>
        <v/>
      </c>
      <c r="Y97" s="322" t="str">
        <f>IF(Y96="","",VLOOKUP(Y96,シフト記号表!$D$6:$X$47,21,FALSE))</f>
        <v/>
      </c>
      <c r="Z97" s="322" t="str">
        <f>IF(Z96="","",VLOOKUP(Z96,シフト記号表!$D$6:$X$47,21,FALSE))</f>
        <v/>
      </c>
      <c r="AA97" s="323" t="str">
        <f>IF(AA96="","",VLOOKUP(AA96,シフト記号表!$D$6:$X$47,21,FALSE))</f>
        <v/>
      </c>
      <c r="AB97" s="321" t="str">
        <f>IF(AB96="","",VLOOKUP(AB96,シフト記号表!$D$6:$X$47,21,FALSE))</f>
        <v/>
      </c>
      <c r="AC97" s="322" t="str">
        <f>IF(AC96="","",VLOOKUP(AC96,シフト記号表!$D$6:$X$47,21,FALSE))</f>
        <v/>
      </c>
      <c r="AD97" s="322" t="str">
        <f>IF(AD96="","",VLOOKUP(AD96,シフト記号表!$D$6:$X$47,21,FALSE))</f>
        <v/>
      </c>
      <c r="AE97" s="322" t="str">
        <f>IF(AE96="","",VLOOKUP(AE96,シフト記号表!$D$6:$X$47,21,FALSE))</f>
        <v/>
      </c>
      <c r="AF97" s="322" t="str">
        <f>IF(AF96="","",VLOOKUP(AF96,シフト記号表!$D$6:$X$47,21,FALSE))</f>
        <v/>
      </c>
      <c r="AG97" s="322" t="str">
        <f>IF(AG96="","",VLOOKUP(AG96,シフト記号表!$D$6:$X$47,21,FALSE))</f>
        <v/>
      </c>
      <c r="AH97" s="323" t="str">
        <f>IF(AH96="","",VLOOKUP(AH96,シフト記号表!$D$6:$X$47,21,FALSE))</f>
        <v/>
      </c>
      <c r="AI97" s="321" t="str">
        <f>IF(AI96="","",VLOOKUP(AI96,シフト記号表!$D$6:$X$47,21,FALSE))</f>
        <v/>
      </c>
      <c r="AJ97" s="322" t="str">
        <f>IF(AJ96="","",VLOOKUP(AJ96,シフト記号表!$D$6:$X$47,21,FALSE))</f>
        <v/>
      </c>
      <c r="AK97" s="322" t="str">
        <f>IF(AK96="","",VLOOKUP(AK96,シフト記号表!$D$6:$X$47,21,FALSE))</f>
        <v/>
      </c>
      <c r="AL97" s="322" t="str">
        <f>IF(AL96="","",VLOOKUP(AL96,シフト記号表!$D$6:$X$47,21,FALSE))</f>
        <v/>
      </c>
      <c r="AM97" s="322" t="str">
        <f>IF(AM96="","",VLOOKUP(AM96,シフト記号表!$D$6:$X$47,21,FALSE))</f>
        <v/>
      </c>
      <c r="AN97" s="322" t="str">
        <f>IF(AN96="","",VLOOKUP(AN96,シフト記号表!$D$6:$X$47,21,FALSE))</f>
        <v/>
      </c>
      <c r="AO97" s="323" t="str">
        <f>IF(AO96="","",VLOOKUP(AO96,シフト記号表!$D$6:$X$47,21,FALSE))</f>
        <v/>
      </c>
      <c r="AP97" s="321" t="str">
        <f>IF(AP96="","",VLOOKUP(AP96,シフト記号表!$D$6:$X$47,21,FALSE))</f>
        <v/>
      </c>
      <c r="AQ97" s="322" t="str">
        <f>IF(AQ96="","",VLOOKUP(AQ96,シフト記号表!$D$6:$X$47,21,FALSE))</f>
        <v/>
      </c>
      <c r="AR97" s="322" t="str">
        <f>IF(AR96="","",VLOOKUP(AR96,シフト記号表!$D$6:$X$47,21,FALSE))</f>
        <v/>
      </c>
      <c r="AS97" s="322" t="str">
        <f>IF(AS96="","",VLOOKUP(AS96,シフト記号表!$D$6:$X$47,21,FALSE))</f>
        <v/>
      </c>
      <c r="AT97" s="322" t="str">
        <f>IF(AT96="","",VLOOKUP(AT96,シフト記号表!$D$6:$X$47,21,FALSE))</f>
        <v/>
      </c>
      <c r="AU97" s="322" t="str">
        <f>IF(AU96="","",VLOOKUP(AU96,シフト記号表!$D$6:$X$47,21,FALSE))</f>
        <v/>
      </c>
      <c r="AV97" s="323" t="str">
        <f>IF(AV96="","",VLOOKUP(AV96,シフト記号表!$D$6:$X$47,21,FALSE))</f>
        <v/>
      </c>
      <c r="AW97" s="321" t="str">
        <f>IF(AW96="","",VLOOKUP(AW96,シフト記号表!$D$6:$X$47,21,FALSE))</f>
        <v/>
      </c>
      <c r="AX97" s="322" t="str">
        <f>IF(AX96="","",VLOOKUP(AX96,シフト記号表!$D$6:$X$47,21,FALSE))</f>
        <v/>
      </c>
      <c r="AY97" s="322" t="str">
        <f>IF(AY96="","",VLOOKUP(AY96,シフト記号表!$D$6:$X$47,21,FALSE))</f>
        <v/>
      </c>
      <c r="AZ97" s="975">
        <f>IF($BC$3="４週",SUM(U97:AV97),IF($BC$3="暦月",SUM(U97:AY97),""))</f>
        <v>0</v>
      </c>
      <c r="BA97" s="976"/>
      <c r="BB97" s="977">
        <f>IF($BC$3="４週",AZ97/4,IF($BC$3="暦月",(AZ97/($BC$8/7)),""))</f>
        <v>0</v>
      </c>
      <c r="BC97" s="976"/>
      <c r="BD97" s="969"/>
      <c r="BE97" s="970"/>
      <c r="BF97" s="970"/>
      <c r="BG97" s="970"/>
      <c r="BH97" s="971"/>
    </row>
    <row r="98" spans="2:60" ht="20.25" customHeight="1">
      <c r="B98" s="324"/>
      <c r="C98" s="927"/>
      <c r="D98" s="928"/>
      <c r="E98" s="929"/>
      <c r="F98" s="325"/>
      <c r="G98" s="326">
        <f>C96</f>
        <v>0</v>
      </c>
      <c r="H98" s="932"/>
      <c r="I98" s="939"/>
      <c r="J98" s="940"/>
      <c r="K98" s="940"/>
      <c r="L98" s="941"/>
      <c r="M98" s="948"/>
      <c r="N98" s="949"/>
      <c r="O98" s="950"/>
      <c r="P98" s="404" t="s">
        <v>672</v>
      </c>
      <c r="Q98" s="328"/>
      <c r="R98" s="328"/>
      <c r="S98" s="348"/>
      <c r="T98" s="349"/>
      <c r="U98" s="331" t="str">
        <f>IF(U96="","",VLOOKUP(U96,シフト記号表!$D$6:$Z$47,23,FALSE))</f>
        <v/>
      </c>
      <c r="V98" s="332" t="str">
        <f>IF(V96="","",VLOOKUP(V96,シフト記号表!$D$6:$Z$47,23,FALSE))</f>
        <v/>
      </c>
      <c r="W98" s="332" t="str">
        <f>IF(W96="","",VLOOKUP(W96,シフト記号表!$D$6:$Z$47,23,FALSE))</f>
        <v/>
      </c>
      <c r="X98" s="332" t="str">
        <f>IF(X96="","",VLOOKUP(X96,シフト記号表!$D$6:$Z$47,23,FALSE))</f>
        <v/>
      </c>
      <c r="Y98" s="332" t="str">
        <f>IF(Y96="","",VLOOKUP(Y96,シフト記号表!$D$6:$Z$47,23,FALSE))</f>
        <v/>
      </c>
      <c r="Z98" s="332" t="str">
        <f>IF(Z96="","",VLOOKUP(Z96,シフト記号表!$D$6:$Z$47,23,FALSE))</f>
        <v/>
      </c>
      <c r="AA98" s="333" t="str">
        <f>IF(AA96="","",VLOOKUP(AA96,シフト記号表!$D$6:$Z$47,23,FALSE))</f>
        <v/>
      </c>
      <c r="AB98" s="331" t="str">
        <f>IF(AB96="","",VLOOKUP(AB96,シフト記号表!$D$6:$Z$47,23,FALSE))</f>
        <v/>
      </c>
      <c r="AC98" s="332" t="str">
        <f>IF(AC96="","",VLOOKUP(AC96,シフト記号表!$D$6:$Z$47,23,FALSE))</f>
        <v/>
      </c>
      <c r="AD98" s="332" t="str">
        <f>IF(AD96="","",VLOOKUP(AD96,シフト記号表!$D$6:$Z$47,23,FALSE))</f>
        <v/>
      </c>
      <c r="AE98" s="332" t="str">
        <f>IF(AE96="","",VLOOKUP(AE96,シフト記号表!$D$6:$Z$47,23,FALSE))</f>
        <v/>
      </c>
      <c r="AF98" s="332" t="str">
        <f>IF(AF96="","",VLOOKUP(AF96,シフト記号表!$D$6:$Z$47,23,FALSE))</f>
        <v/>
      </c>
      <c r="AG98" s="332" t="str">
        <f>IF(AG96="","",VLOOKUP(AG96,シフト記号表!$D$6:$Z$47,23,FALSE))</f>
        <v/>
      </c>
      <c r="AH98" s="333" t="str">
        <f>IF(AH96="","",VLOOKUP(AH96,シフト記号表!$D$6:$Z$47,23,FALSE))</f>
        <v/>
      </c>
      <c r="AI98" s="331" t="str">
        <f>IF(AI96="","",VLOOKUP(AI96,シフト記号表!$D$6:$Z$47,23,FALSE))</f>
        <v/>
      </c>
      <c r="AJ98" s="332" t="str">
        <f>IF(AJ96="","",VLOOKUP(AJ96,シフト記号表!$D$6:$Z$47,23,FALSE))</f>
        <v/>
      </c>
      <c r="AK98" s="332" t="str">
        <f>IF(AK96="","",VLOOKUP(AK96,シフト記号表!$D$6:$Z$47,23,FALSE))</f>
        <v/>
      </c>
      <c r="AL98" s="332" t="str">
        <f>IF(AL96="","",VLOOKUP(AL96,シフト記号表!$D$6:$Z$47,23,FALSE))</f>
        <v/>
      </c>
      <c r="AM98" s="332" t="str">
        <f>IF(AM96="","",VLOOKUP(AM96,シフト記号表!$D$6:$Z$47,23,FALSE))</f>
        <v/>
      </c>
      <c r="AN98" s="332" t="str">
        <f>IF(AN96="","",VLOOKUP(AN96,シフト記号表!$D$6:$Z$47,23,FALSE))</f>
        <v/>
      </c>
      <c r="AO98" s="333" t="str">
        <f>IF(AO96="","",VLOOKUP(AO96,シフト記号表!$D$6:$Z$47,23,FALSE))</f>
        <v/>
      </c>
      <c r="AP98" s="331" t="str">
        <f>IF(AP96="","",VLOOKUP(AP96,シフト記号表!$D$6:$Z$47,23,FALSE))</f>
        <v/>
      </c>
      <c r="AQ98" s="332" t="str">
        <f>IF(AQ96="","",VLOOKUP(AQ96,シフト記号表!$D$6:$Z$47,23,FALSE))</f>
        <v/>
      </c>
      <c r="AR98" s="332" t="str">
        <f>IF(AR96="","",VLOOKUP(AR96,シフト記号表!$D$6:$Z$47,23,FALSE))</f>
        <v/>
      </c>
      <c r="AS98" s="332" t="str">
        <f>IF(AS96="","",VLOOKUP(AS96,シフト記号表!$D$6:$Z$47,23,FALSE))</f>
        <v/>
      </c>
      <c r="AT98" s="332" t="str">
        <f>IF(AT96="","",VLOOKUP(AT96,シフト記号表!$D$6:$Z$47,23,FALSE))</f>
        <v/>
      </c>
      <c r="AU98" s="332" t="str">
        <f>IF(AU96="","",VLOOKUP(AU96,シフト記号表!$D$6:$Z$47,23,FALSE))</f>
        <v/>
      </c>
      <c r="AV98" s="333" t="str">
        <f>IF(AV96="","",VLOOKUP(AV96,シフト記号表!$D$6:$Z$47,23,FALSE))</f>
        <v/>
      </c>
      <c r="AW98" s="331" t="str">
        <f>IF(AW96="","",VLOOKUP(AW96,シフト記号表!$D$6:$Z$47,23,FALSE))</f>
        <v/>
      </c>
      <c r="AX98" s="332" t="str">
        <f>IF(AX96="","",VLOOKUP(AX96,シフト記号表!$D$6:$Z$47,23,FALSE))</f>
        <v/>
      </c>
      <c r="AY98" s="332" t="str">
        <f>IF(AY96="","",VLOOKUP(AY96,シフト記号表!$D$6:$Z$47,23,FALSE))</f>
        <v/>
      </c>
      <c r="AZ98" s="978">
        <f>IF($BC$3="４週",SUM(U98:AV98),IF($BC$3="暦月",SUM(U98:AY98),""))</f>
        <v>0</v>
      </c>
      <c r="BA98" s="979"/>
      <c r="BB98" s="980">
        <f>IF($BC$3="４週",AZ98/4,IF($BC$3="暦月",(AZ98/($BC$8/7)),""))</f>
        <v>0</v>
      </c>
      <c r="BC98" s="979"/>
      <c r="BD98" s="972"/>
      <c r="BE98" s="973"/>
      <c r="BF98" s="973"/>
      <c r="BG98" s="973"/>
      <c r="BH98" s="974"/>
    </row>
    <row r="99" spans="2:60" ht="20.25" customHeight="1">
      <c r="B99" s="334"/>
      <c r="C99" s="921"/>
      <c r="D99" s="922"/>
      <c r="E99" s="923"/>
      <c r="F99" s="335"/>
      <c r="G99" s="336"/>
      <c r="H99" s="930"/>
      <c r="I99" s="933"/>
      <c r="J99" s="934"/>
      <c r="K99" s="934"/>
      <c r="L99" s="935"/>
      <c r="M99" s="942"/>
      <c r="N99" s="943"/>
      <c r="O99" s="944"/>
      <c r="P99" s="355" t="s">
        <v>666</v>
      </c>
      <c r="Q99" s="356"/>
      <c r="R99" s="356"/>
      <c r="S99" s="357"/>
      <c r="T99" s="358"/>
      <c r="U99" s="341"/>
      <c r="V99" s="342"/>
      <c r="W99" s="342"/>
      <c r="X99" s="342"/>
      <c r="Y99" s="342"/>
      <c r="Z99" s="342"/>
      <c r="AA99" s="343"/>
      <c r="AB99" s="341"/>
      <c r="AC99" s="342"/>
      <c r="AD99" s="342"/>
      <c r="AE99" s="342"/>
      <c r="AF99" s="342"/>
      <c r="AG99" s="342"/>
      <c r="AH99" s="343"/>
      <c r="AI99" s="341"/>
      <c r="AJ99" s="342"/>
      <c r="AK99" s="342"/>
      <c r="AL99" s="342"/>
      <c r="AM99" s="342"/>
      <c r="AN99" s="342"/>
      <c r="AO99" s="343"/>
      <c r="AP99" s="341"/>
      <c r="AQ99" s="342"/>
      <c r="AR99" s="342"/>
      <c r="AS99" s="342"/>
      <c r="AT99" s="342"/>
      <c r="AU99" s="342"/>
      <c r="AV99" s="343"/>
      <c r="AW99" s="341"/>
      <c r="AX99" s="342"/>
      <c r="AY99" s="342"/>
      <c r="AZ99" s="951"/>
      <c r="BA99" s="952"/>
      <c r="BB99" s="965"/>
      <c r="BC99" s="952"/>
      <c r="BD99" s="966"/>
      <c r="BE99" s="967"/>
      <c r="BF99" s="967"/>
      <c r="BG99" s="967"/>
      <c r="BH99" s="968"/>
    </row>
    <row r="100" spans="2:60" ht="20.25" customHeight="1">
      <c r="B100" s="314">
        <f>B97+1</f>
        <v>27</v>
      </c>
      <c r="C100" s="924"/>
      <c r="D100" s="925"/>
      <c r="E100" s="926"/>
      <c r="F100" s="315">
        <f>C99</f>
        <v>0</v>
      </c>
      <c r="G100" s="316"/>
      <c r="H100" s="931"/>
      <c r="I100" s="936"/>
      <c r="J100" s="937"/>
      <c r="K100" s="937"/>
      <c r="L100" s="938"/>
      <c r="M100" s="945"/>
      <c r="N100" s="946"/>
      <c r="O100" s="947"/>
      <c r="P100" s="317" t="s">
        <v>671</v>
      </c>
      <c r="Q100" s="318"/>
      <c r="R100" s="318"/>
      <c r="S100" s="319"/>
      <c r="T100" s="320"/>
      <c r="U100" s="321" t="str">
        <f>IF(U99="","",VLOOKUP(U99,シフト記号表!$D$6:$X$47,21,FALSE))</f>
        <v/>
      </c>
      <c r="V100" s="322" t="str">
        <f>IF(V99="","",VLOOKUP(V99,シフト記号表!$D$6:$X$47,21,FALSE))</f>
        <v/>
      </c>
      <c r="W100" s="322" t="str">
        <f>IF(W99="","",VLOOKUP(W99,シフト記号表!$D$6:$X$47,21,FALSE))</f>
        <v/>
      </c>
      <c r="X100" s="322" t="str">
        <f>IF(X99="","",VLOOKUP(X99,シフト記号表!$D$6:$X$47,21,FALSE))</f>
        <v/>
      </c>
      <c r="Y100" s="322" t="str">
        <f>IF(Y99="","",VLOOKUP(Y99,シフト記号表!$D$6:$X$47,21,FALSE))</f>
        <v/>
      </c>
      <c r="Z100" s="322" t="str">
        <f>IF(Z99="","",VLOOKUP(Z99,シフト記号表!$D$6:$X$47,21,FALSE))</f>
        <v/>
      </c>
      <c r="AA100" s="323" t="str">
        <f>IF(AA99="","",VLOOKUP(AA99,シフト記号表!$D$6:$X$47,21,FALSE))</f>
        <v/>
      </c>
      <c r="AB100" s="321" t="str">
        <f>IF(AB99="","",VLOOKUP(AB99,シフト記号表!$D$6:$X$47,21,FALSE))</f>
        <v/>
      </c>
      <c r="AC100" s="322" t="str">
        <f>IF(AC99="","",VLOOKUP(AC99,シフト記号表!$D$6:$X$47,21,FALSE))</f>
        <v/>
      </c>
      <c r="AD100" s="322" t="str">
        <f>IF(AD99="","",VLOOKUP(AD99,シフト記号表!$D$6:$X$47,21,FALSE))</f>
        <v/>
      </c>
      <c r="AE100" s="322" t="str">
        <f>IF(AE99="","",VLOOKUP(AE99,シフト記号表!$D$6:$X$47,21,FALSE))</f>
        <v/>
      </c>
      <c r="AF100" s="322" t="str">
        <f>IF(AF99="","",VLOOKUP(AF99,シフト記号表!$D$6:$X$47,21,FALSE))</f>
        <v/>
      </c>
      <c r="AG100" s="322" t="str">
        <f>IF(AG99="","",VLOOKUP(AG99,シフト記号表!$D$6:$X$47,21,FALSE))</f>
        <v/>
      </c>
      <c r="AH100" s="323" t="str">
        <f>IF(AH99="","",VLOOKUP(AH99,シフト記号表!$D$6:$X$47,21,FALSE))</f>
        <v/>
      </c>
      <c r="AI100" s="321" t="str">
        <f>IF(AI99="","",VLOOKUP(AI99,シフト記号表!$D$6:$X$47,21,FALSE))</f>
        <v/>
      </c>
      <c r="AJ100" s="322" t="str">
        <f>IF(AJ99="","",VLOOKUP(AJ99,シフト記号表!$D$6:$X$47,21,FALSE))</f>
        <v/>
      </c>
      <c r="AK100" s="322" t="str">
        <f>IF(AK99="","",VLOOKUP(AK99,シフト記号表!$D$6:$X$47,21,FALSE))</f>
        <v/>
      </c>
      <c r="AL100" s="322" t="str">
        <f>IF(AL99="","",VLOOKUP(AL99,シフト記号表!$D$6:$X$47,21,FALSE))</f>
        <v/>
      </c>
      <c r="AM100" s="322" t="str">
        <f>IF(AM99="","",VLOOKUP(AM99,シフト記号表!$D$6:$X$47,21,FALSE))</f>
        <v/>
      </c>
      <c r="AN100" s="322" t="str">
        <f>IF(AN99="","",VLOOKUP(AN99,シフト記号表!$D$6:$X$47,21,FALSE))</f>
        <v/>
      </c>
      <c r="AO100" s="323" t="str">
        <f>IF(AO99="","",VLOOKUP(AO99,シフト記号表!$D$6:$X$47,21,FALSE))</f>
        <v/>
      </c>
      <c r="AP100" s="321" t="str">
        <f>IF(AP99="","",VLOOKUP(AP99,シフト記号表!$D$6:$X$47,21,FALSE))</f>
        <v/>
      </c>
      <c r="AQ100" s="322" t="str">
        <f>IF(AQ99="","",VLOOKUP(AQ99,シフト記号表!$D$6:$X$47,21,FALSE))</f>
        <v/>
      </c>
      <c r="AR100" s="322" t="str">
        <f>IF(AR99="","",VLOOKUP(AR99,シフト記号表!$D$6:$X$47,21,FALSE))</f>
        <v/>
      </c>
      <c r="AS100" s="322" t="str">
        <f>IF(AS99="","",VLOOKUP(AS99,シフト記号表!$D$6:$X$47,21,FALSE))</f>
        <v/>
      </c>
      <c r="AT100" s="322" t="str">
        <f>IF(AT99="","",VLOOKUP(AT99,シフト記号表!$D$6:$X$47,21,FALSE))</f>
        <v/>
      </c>
      <c r="AU100" s="322" t="str">
        <f>IF(AU99="","",VLOOKUP(AU99,シフト記号表!$D$6:$X$47,21,FALSE))</f>
        <v/>
      </c>
      <c r="AV100" s="323" t="str">
        <f>IF(AV99="","",VLOOKUP(AV99,シフト記号表!$D$6:$X$47,21,FALSE))</f>
        <v/>
      </c>
      <c r="AW100" s="321" t="str">
        <f>IF(AW99="","",VLOOKUP(AW99,シフト記号表!$D$6:$X$47,21,FALSE))</f>
        <v/>
      </c>
      <c r="AX100" s="322" t="str">
        <f>IF(AX99="","",VLOOKUP(AX99,シフト記号表!$D$6:$X$47,21,FALSE))</f>
        <v/>
      </c>
      <c r="AY100" s="322" t="str">
        <f>IF(AY99="","",VLOOKUP(AY99,シフト記号表!$D$6:$X$47,21,FALSE))</f>
        <v/>
      </c>
      <c r="AZ100" s="975">
        <f>IF($BC$3="４週",SUM(U100:AV100),IF($BC$3="暦月",SUM(U100:AY100),""))</f>
        <v>0</v>
      </c>
      <c r="BA100" s="976"/>
      <c r="BB100" s="977">
        <f>IF($BC$3="４週",AZ100/4,IF($BC$3="暦月",(AZ100/($BC$8/7)),""))</f>
        <v>0</v>
      </c>
      <c r="BC100" s="976"/>
      <c r="BD100" s="969"/>
      <c r="BE100" s="970"/>
      <c r="BF100" s="970"/>
      <c r="BG100" s="970"/>
      <c r="BH100" s="971"/>
    </row>
    <row r="101" spans="2:60" ht="20.25" customHeight="1">
      <c r="B101" s="324"/>
      <c r="C101" s="927"/>
      <c r="D101" s="928"/>
      <c r="E101" s="929"/>
      <c r="F101" s="325"/>
      <c r="G101" s="326">
        <f>C99</f>
        <v>0</v>
      </c>
      <c r="H101" s="932"/>
      <c r="I101" s="939"/>
      <c r="J101" s="940"/>
      <c r="K101" s="940"/>
      <c r="L101" s="941"/>
      <c r="M101" s="948"/>
      <c r="N101" s="949"/>
      <c r="O101" s="950"/>
      <c r="P101" s="404" t="s">
        <v>672</v>
      </c>
      <c r="Q101" s="328"/>
      <c r="R101" s="328"/>
      <c r="S101" s="348"/>
      <c r="T101" s="349"/>
      <c r="U101" s="331" t="str">
        <f>IF(U99="","",VLOOKUP(U99,シフト記号表!$D$6:$Z$47,23,FALSE))</f>
        <v/>
      </c>
      <c r="V101" s="332" t="str">
        <f>IF(V99="","",VLOOKUP(V99,シフト記号表!$D$6:$Z$47,23,FALSE))</f>
        <v/>
      </c>
      <c r="W101" s="332" t="str">
        <f>IF(W99="","",VLOOKUP(W99,シフト記号表!$D$6:$Z$47,23,FALSE))</f>
        <v/>
      </c>
      <c r="X101" s="332" t="str">
        <f>IF(X99="","",VLOOKUP(X99,シフト記号表!$D$6:$Z$47,23,FALSE))</f>
        <v/>
      </c>
      <c r="Y101" s="332" t="str">
        <f>IF(Y99="","",VLOOKUP(Y99,シフト記号表!$D$6:$Z$47,23,FALSE))</f>
        <v/>
      </c>
      <c r="Z101" s="332" t="str">
        <f>IF(Z99="","",VLOOKUP(Z99,シフト記号表!$D$6:$Z$47,23,FALSE))</f>
        <v/>
      </c>
      <c r="AA101" s="333" t="str">
        <f>IF(AA99="","",VLOOKUP(AA99,シフト記号表!$D$6:$Z$47,23,FALSE))</f>
        <v/>
      </c>
      <c r="AB101" s="331" t="str">
        <f>IF(AB99="","",VLOOKUP(AB99,シフト記号表!$D$6:$Z$47,23,FALSE))</f>
        <v/>
      </c>
      <c r="AC101" s="332" t="str">
        <f>IF(AC99="","",VLOOKUP(AC99,シフト記号表!$D$6:$Z$47,23,FALSE))</f>
        <v/>
      </c>
      <c r="AD101" s="332" t="str">
        <f>IF(AD99="","",VLOOKUP(AD99,シフト記号表!$D$6:$Z$47,23,FALSE))</f>
        <v/>
      </c>
      <c r="AE101" s="332" t="str">
        <f>IF(AE99="","",VLOOKUP(AE99,シフト記号表!$D$6:$Z$47,23,FALSE))</f>
        <v/>
      </c>
      <c r="AF101" s="332" t="str">
        <f>IF(AF99="","",VLOOKUP(AF99,シフト記号表!$D$6:$Z$47,23,FALSE))</f>
        <v/>
      </c>
      <c r="AG101" s="332" t="str">
        <f>IF(AG99="","",VLOOKUP(AG99,シフト記号表!$D$6:$Z$47,23,FALSE))</f>
        <v/>
      </c>
      <c r="AH101" s="333" t="str">
        <f>IF(AH99="","",VLOOKUP(AH99,シフト記号表!$D$6:$Z$47,23,FALSE))</f>
        <v/>
      </c>
      <c r="AI101" s="331" t="str">
        <f>IF(AI99="","",VLOOKUP(AI99,シフト記号表!$D$6:$Z$47,23,FALSE))</f>
        <v/>
      </c>
      <c r="AJ101" s="332" t="str">
        <f>IF(AJ99="","",VLOOKUP(AJ99,シフト記号表!$D$6:$Z$47,23,FALSE))</f>
        <v/>
      </c>
      <c r="AK101" s="332" t="str">
        <f>IF(AK99="","",VLOOKUP(AK99,シフト記号表!$D$6:$Z$47,23,FALSE))</f>
        <v/>
      </c>
      <c r="AL101" s="332" t="str">
        <f>IF(AL99="","",VLOOKUP(AL99,シフト記号表!$D$6:$Z$47,23,FALSE))</f>
        <v/>
      </c>
      <c r="AM101" s="332" t="str">
        <f>IF(AM99="","",VLOOKUP(AM99,シフト記号表!$D$6:$Z$47,23,FALSE))</f>
        <v/>
      </c>
      <c r="AN101" s="332" t="str">
        <f>IF(AN99="","",VLOOKUP(AN99,シフト記号表!$D$6:$Z$47,23,FALSE))</f>
        <v/>
      </c>
      <c r="AO101" s="333" t="str">
        <f>IF(AO99="","",VLOOKUP(AO99,シフト記号表!$D$6:$Z$47,23,FALSE))</f>
        <v/>
      </c>
      <c r="AP101" s="331" t="str">
        <f>IF(AP99="","",VLOOKUP(AP99,シフト記号表!$D$6:$Z$47,23,FALSE))</f>
        <v/>
      </c>
      <c r="AQ101" s="332" t="str">
        <f>IF(AQ99="","",VLOOKUP(AQ99,シフト記号表!$D$6:$Z$47,23,FALSE))</f>
        <v/>
      </c>
      <c r="AR101" s="332" t="str">
        <f>IF(AR99="","",VLOOKUP(AR99,シフト記号表!$D$6:$Z$47,23,FALSE))</f>
        <v/>
      </c>
      <c r="AS101" s="332" t="str">
        <f>IF(AS99="","",VLOOKUP(AS99,シフト記号表!$D$6:$Z$47,23,FALSE))</f>
        <v/>
      </c>
      <c r="AT101" s="332" t="str">
        <f>IF(AT99="","",VLOOKUP(AT99,シフト記号表!$D$6:$Z$47,23,FALSE))</f>
        <v/>
      </c>
      <c r="AU101" s="332" t="str">
        <f>IF(AU99="","",VLOOKUP(AU99,シフト記号表!$D$6:$Z$47,23,FALSE))</f>
        <v/>
      </c>
      <c r="AV101" s="333" t="str">
        <f>IF(AV99="","",VLOOKUP(AV99,シフト記号表!$D$6:$Z$47,23,FALSE))</f>
        <v/>
      </c>
      <c r="AW101" s="331" t="str">
        <f>IF(AW99="","",VLOOKUP(AW99,シフト記号表!$D$6:$Z$47,23,FALSE))</f>
        <v/>
      </c>
      <c r="AX101" s="332" t="str">
        <f>IF(AX99="","",VLOOKUP(AX99,シフト記号表!$D$6:$Z$47,23,FALSE))</f>
        <v/>
      </c>
      <c r="AY101" s="332" t="str">
        <f>IF(AY99="","",VLOOKUP(AY99,シフト記号表!$D$6:$Z$47,23,FALSE))</f>
        <v/>
      </c>
      <c r="AZ101" s="978">
        <f>IF($BC$3="４週",SUM(U101:AV101),IF($BC$3="暦月",SUM(U101:AY101),""))</f>
        <v>0</v>
      </c>
      <c r="BA101" s="979"/>
      <c r="BB101" s="980">
        <f>IF($BC$3="４週",AZ101/4,IF($BC$3="暦月",(AZ101/($BC$8/7)),""))</f>
        <v>0</v>
      </c>
      <c r="BC101" s="979"/>
      <c r="BD101" s="972"/>
      <c r="BE101" s="973"/>
      <c r="BF101" s="973"/>
      <c r="BG101" s="973"/>
      <c r="BH101" s="974"/>
    </row>
    <row r="102" spans="2:60" ht="20.25" customHeight="1">
      <c r="B102" s="334"/>
      <c r="C102" s="921"/>
      <c r="D102" s="922"/>
      <c r="E102" s="923"/>
      <c r="F102" s="335"/>
      <c r="G102" s="336"/>
      <c r="H102" s="930"/>
      <c r="I102" s="933"/>
      <c r="J102" s="934"/>
      <c r="K102" s="934"/>
      <c r="L102" s="935"/>
      <c r="M102" s="942"/>
      <c r="N102" s="943"/>
      <c r="O102" s="944"/>
      <c r="P102" s="355" t="s">
        <v>666</v>
      </c>
      <c r="Q102" s="356"/>
      <c r="R102" s="356"/>
      <c r="S102" s="357"/>
      <c r="T102" s="358"/>
      <c r="U102" s="341"/>
      <c r="V102" s="342"/>
      <c r="W102" s="342"/>
      <c r="X102" s="342"/>
      <c r="Y102" s="342"/>
      <c r="Z102" s="342"/>
      <c r="AA102" s="343"/>
      <c r="AB102" s="341"/>
      <c r="AC102" s="342"/>
      <c r="AD102" s="342"/>
      <c r="AE102" s="342"/>
      <c r="AF102" s="342"/>
      <c r="AG102" s="342"/>
      <c r="AH102" s="343"/>
      <c r="AI102" s="341"/>
      <c r="AJ102" s="342"/>
      <c r="AK102" s="342"/>
      <c r="AL102" s="342"/>
      <c r="AM102" s="342"/>
      <c r="AN102" s="342"/>
      <c r="AO102" s="343"/>
      <c r="AP102" s="341"/>
      <c r="AQ102" s="342"/>
      <c r="AR102" s="342"/>
      <c r="AS102" s="342"/>
      <c r="AT102" s="342"/>
      <c r="AU102" s="342"/>
      <c r="AV102" s="343"/>
      <c r="AW102" s="341"/>
      <c r="AX102" s="342"/>
      <c r="AY102" s="342"/>
      <c r="AZ102" s="951"/>
      <c r="BA102" s="952"/>
      <c r="BB102" s="965"/>
      <c r="BC102" s="952"/>
      <c r="BD102" s="966"/>
      <c r="BE102" s="967"/>
      <c r="BF102" s="967"/>
      <c r="BG102" s="967"/>
      <c r="BH102" s="968"/>
    </row>
    <row r="103" spans="2:60" ht="20.25" customHeight="1">
      <c r="B103" s="314">
        <f>B100+1</f>
        <v>28</v>
      </c>
      <c r="C103" s="924"/>
      <c r="D103" s="925"/>
      <c r="E103" s="926"/>
      <c r="F103" s="315">
        <f>C102</f>
        <v>0</v>
      </c>
      <c r="G103" s="316"/>
      <c r="H103" s="931"/>
      <c r="I103" s="936"/>
      <c r="J103" s="937"/>
      <c r="K103" s="937"/>
      <c r="L103" s="938"/>
      <c r="M103" s="945"/>
      <c r="N103" s="946"/>
      <c r="O103" s="947"/>
      <c r="P103" s="317" t="s">
        <v>671</v>
      </c>
      <c r="Q103" s="318"/>
      <c r="R103" s="318"/>
      <c r="S103" s="319"/>
      <c r="T103" s="320"/>
      <c r="U103" s="321" t="str">
        <f>IF(U102="","",VLOOKUP(U102,シフト記号表!$D$6:$X$47,21,FALSE))</f>
        <v/>
      </c>
      <c r="V103" s="322" t="str">
        <f>IF(V102="","",VLOOKUP(V102,シフト記号表!$D$6:$X$47,21,FALSE))</f>
        <v/>
      </c>
      <c r="W103" s="322" t="str">
        <f>IF(W102="","",VLOOKUP(W102,シフト記号表!$D$6:$X$47,21,FALSE))</f>
        <v/>
      </c>
      <c r="X103" s="322" t="str">
        <f>IF(X102="","",VLOOKUP(X102,シフト記号表!$D$6:$X$47,21,FALSE))</f>
        <v/>
      </c>
      <c r="Y103" s="322" t="str">
        <f>IF(Y102="","",VLOOKUP(Y102,シフト記号表!$D$6:$X$47,21,FALSE))</f>
        <v/>
      </c>
      <c r="Z103" s="322" t="str">
        <f>IF(Z102="","",VLOOKUP(Z102,シフト記号表!$D$6:$X$47,21,FALSE))</f>
        <v/>
      </c>
      <c r="AA103" s="323" t="str">
        <f>IF(AA102="","",VLOOKUP(AA102,シフト記号表!$D$6:$X$47,21,FALSE))</f>
        <v/>
      </c>
      <c r="AB103" s="321" t="str">
        <f>IF(AB102="","",VLOOKUP(AB102,シフト記号表!$D$6:$X$47,21,FALSE))</f>
        <v/>
      </c>
      <c r="AC103" s="322" t="str">
        <f>IF(AC102="","",VLOOKUP(AC102,シフト記号表!$D$6:$X$47,21,FALSE))</f>
        <v/>
      </c>
      <c r="AD103" s="322" t="str">
        <f>IF(AD102="","",VLOOKUP(AD102,シフト記号表!$D$6:$X$47,21,FALSE))</f>
        <v/>
      </c>
      <c r="AE103" s="322" t="str">
        <f>IF(AE102="","",VLOOKUP(AE102,シフト記号表!$D$6:$X$47,21,FALSE))</f>
        <v/>
      </c>
      <c r="AF103" s="322" t="str">
        <f>IF(AF102="","",VLOOKUP(AF102,シフト記号表!$D$6:$X$47,21,FALSE))</f>
        <v/>
      </c>
      <c r="AG103" s="322" t="str">
        <f>IF(AG102="","",VLOOKUP(AG102,シフト記号表!$D$6:$X$47,21,FALSE))</f>
        <v/>
      </c>
      <c r="AH103" s="323" t="str">
        <f>IF(AH102="","",VLOOKUP(AH102,シフト記号表!$D$6:$X$47,21,FALSE))</f>
        <v/>
      </c>
      <c r="AI103" s="321" t="str">
        <f>IF(AI102="","",VLOOKUP(AI102,シフト記号表!$D$6:$X$47,21,FALSE))</f>
        <v/>
      </c>
      <c r="AJ103" s="322" t="str">
        <f>IF(AJ102="","",VLOOKUP(AJ102,シフト記号表!$D$6:$X$47,21,FALSE))</f>
        <v/>
      </c>
      <c r="AK103" s="322" t="str">
        <f>IF(AK102="","",VLOOKUP(AK102,シフト記号表!$D$6:$X$47,21,FALSE))</f>
        <v/>
      </c>
      <c r="AL103" s="322" t="str">
        <f>IF(AL102="","",VLOOKUP(AL102,シフト記号表!$D$6:$X$47,21,FALSE))</f>
        <v/>
      </c>
      <c r="AM103" s="322" t="str">
        <f>IF(AM102="","",VLOOKUP(AM102,シフト記号表!$D$6:$X$47,21,FALSE))</f>
        <v/>
      </c>
      <c r="AN103" s="322" t="str">
        <f>IF(AN102="","",VLOOKUP(AN102,シフト記号表!$D$6:$X$47,21,FALSE))</f>
        <v/>
      </c>
      <c r="AO103" s="323" t="str">
        <f>IF(AO102="","",VLOOKUP(AO102,シフト記号表!$D$6:$X$47,21,FALSE))</f>
        <v/>
      </c>
      <c r="AP103" s="321" t="str">
        <f>IF(AP102="","",VLOOKUP(AP102,シフト記号表!$D$6:$X$47,21,FALSE))</f>
        <v/>
      </c>
      <c r="AQ103" s="322" t="str">
        <f>IF(AQ102="","",VLOOKUP(AQ102,シフト記号表!$D$6:$X$47,21,FALSE))</f>
        <v/>
      </c>
      <c r="AR103" s="322" t="str">
        <f>IF(AR102="","",VLOOKUP(AR102,シフト記号表!$D$6:$X$47,21,FALSE))</f>
        <v/>
      </c>
      <c r="AS103" s="322" t="str">
        <f>IF(AS102="","",VLOOKUP(AS102,シフト記号表!$D$6:$X$47,21,FALSE))</f>
        <v/>
      </c>
      <c r="AT103" s="322" t="str">
        <f>IF(AT102="","",VLOOKUP(AT102,シフト記号表!$D$6:$X$47,21,FALSE))</f>
        <v/>
      </c>
      <c r="AU103" s="322" t="str">
        <f>IF(AU102="","",VLOOKUP(AU102,シフト記号表!$D$6:$X$47,21,FALSE))</f>
        <v/>
      </c>
      <c r="AV103" s="323" t="str">
        <f>IF(AV102="","",VLOOKUP(AV102,シフト記号表!$D$6:$X$47,21,FALSE))</f>
        <v/>
      </c>
      <c r="AW103" s="321" t="str">
        <f>IF(AW102="","",VLOOKUP(AW102,シフト記号表!$D$6:$X$47,21,FALSE))</f>
        <v/>
      </c>
      <c r="AX103" s="322" t="str">
        <f>IF(AX102="","",VLOOKUP(AX102,シフト記号表!$D$6:$X$47,21,FALSE))</f>
        <v/>
      </c>
      <c r="AY103" s="322" t="str">
        <f>IF(AY102="","",VLOOKUP(AY102,シフト記号表!$D$6:$X$47,21,FALSE))</f>
        <v/>
      </c>
      <c r="AZ103" s="975">
        <f>IF($BC$3="４週",SUM(U103:AV103),IF($BC$3="暦月",SUM(U103:AY103),""))</f>
        <v>0</v>
      </c>
      <c r="BA103" s="976"/>
      <c r="BB103" s="977">
        <f>IF($BC$3="４週",AZ103/4,IF($BC$3="暦月",(AZ103/($BC$8/7)),""))</f>
        <v>0</v>
      </c>
      <c r="BC103" s="976"/>
      <c r="BD103" s="969"/>
      <c r="BE103" s="970"/>
      <c r="BF103" s="970"/>
      <c r="BG103" s="970"/>
      <c r="BH103" s="971"/>
    </row>
    <row r="104" spans="2:60" ht="20.25" customHeight="1">
      <c r="B104" s="324"/>
      <c r="C104" s="927"/>
      <c r="D104" s="928"/>
      <c r="E104" s="929"/>
      <c r="F104" s="325"/>
      <c r="G104" s="326">
        <f>C102</f>
        <v>0</v>
      </c>
      <c r="H104" s="932"/>
      <c r="I104" s="939"/>
      <c r="J104" s="940"/>
      <c r="K104" s="940"/>
      <c r="L104" s="941"/>
      <c r="M104" s="948"/>
      <c r="N104" s="949"/>
      <c r="O104" s="950"/>
      <c r="P104" s="404" t="s">
        <v>672</v>
      </c>
      <c r="Q104" s="328"/>
      <c r="R104" s="328"/>
      <c r="S104" s="348"/>
      <c r="T104" s="349"/>
      <c r="U104" s="331" t="str">
        <f>IF(U102="","",VLOOKUP(U102,シフト記号表!$D$6:$Z$47,23,FALSE))</f>
        <v/>
      </c>
      <c r="V104" s="332" t="str">
        <f>IF(V102="","",VLOOKUP(V102,シフト記号表!$D$6:$Z$47,23,FALSE))</f>
        <v/>
      </c>
      <c r="W104" s="332" t="str">
        <f>IF(W102="","",VLOOKUP(W102,シフト記号表!$D$6:$Z$47,23,FALSE))</f>
        <v/>
      </c>
      <c r="X104" s="332" t="str">
        <f>IF(X102="","",VLOOKUP(X102,シフト記号表!$D$6:$Z$47,23,FALSE))</f>
        <v/>
      </c>
      <c r="Y104" s="332" t="str">
        <f>IF(Y102="","",VLOOKUP(Y102,シフト記号表!$D$6:$Z$47,23,FALSE))</f>
        <v/>
      </c>
      <c r="Z104" s="332" t="str">
        <f>IF(Z102="","",VLOOKUP(Z102,シフト記号表!$D$6:$Z$47,23,FALSE))</f>
        <v/>
      </c>
      <c r="AA104" s="333" t="str">
        <f>IF(AA102="","",VLOOKUP(AA102,シフト記号表!$D$6:$Z$47,23,FALSE))</f>
        <v/>
      </c>
      <c r="AB104" s="331" t="str">
        <f>IF(AB102="","",VLOOKUP(AB102,シフト記号表!$D$6:$Z$47,23,FALSE))</f>
        <v/>
      </c>
      <c r="AC104" s="332" t="str">
        <f>IF(AC102="","",VLOOKUP(AC102,シフト記号表!$D$6:$Z$47,23,FALSE))</f>
        <v/>
      </c>
      <c r="AD104" s="332" t="str">
        <f>IF(AD102="","",VLOOKUP(AD102,シフト記号表!$D$6:$Z$47,23,FALSE))</f>
        <v/>
      </c>
      <c r="AE104" s="332" t="str">
        <f>IF(AE102="","",VLOOKUP(AE102,シフト記号表!$D$6:$Z$47,23,FALSE))</f>
        <v/>
      </c>
      <c r="AF104" s="332" t="str">
        <f>IF(AF102="","",VLOOKUP(AF102,シフト記号表!$D$6:$Z$47,23,FALSE))</f>
        <v/>
      </c>
      <c r="AG104" s="332" t="str">
        <f>IF(AG102="","",VLOOKUP(AG102,シフト記号表!$D$6:$Z$47,23,FALSE))</f>
        <v/>
      </c>
      <c r="AH104" s="333" t="str">
        <f>IF(AH102="","",VLOOKUP(AH102,シフト記号表!$D$6:$Z$47,23,FALSE))</f>
        <v/>
      </c>
      <c r="AI104" s="331" t="str">
        <f>IF(AI102="","",VLOOKUP(AI102,シフト記号表!$D$6:$Z$47,23,FALSE))</f>
        <v/>
      </c>
      <c r="AJ104" s="332" t="str">
        <f>IF(AJ102="","",VLOOKUP(AJ102,シフト記号表!$D$6:$Z$47,23,FALSE))</f>
        <v/>
      </c>
      <c r="AK104" s="332" t="str">
        <f>IF(AK102="","",VLOOKUP(AK102,シフト記号表!$D$6:$Z$47,23,FALSE))</f>
        <v/>
      </c>
      <c r="AL104" s="332" t="str">
        <f>IF(AL102="","",VLOOKUP(AL102,シフト記号表!$D$6:$Z$47,23,FALSE))</f>
        <v/>
      </c>
      <c r="AM104" s="332" t="str">
        <f>IF(AM102="","",VLOOKUP(AM102,シフト記号表!$D$6:$Z$47,23,FALSE))</f>
        <v/>
      </c>
      <c r="AN104" s="332" t="str">
        <f>IF(AN102="","",VLOOKUP(AN102,シフト記号表!$D$6:$Z$47,23,FALSE))</f>
        <v/>
      </c>
      <c r="AO104" s="333" t="str">
        <f>IF(AO102="","",VLOOKUP(AO102,シフト記号表!$D$6:$Z$47,23,FALSE))</f>
        <v/>
      </c>
      <c r="AP104" s="331" t="str">
        <f>IF(AP102="","",VLOOKUP(AP102,シフト記号表!$D$6:$Z$47,23,FALSE))</f>
        <v/>
      </c>
      <c r="AQ104" s="332" t="str">
        <f>IF(AQ102="","",VLOOKUP(AQ102,シフト記号表!$D$6:$Z$47,23,FALSE))</f>
        <v/>
      </c>
      <c r="AR104" s="332" t="str">
        <f>IF(AR102="","",VLOOKUP(AR102,シフト記号表!$D$6:$Z$47,23,FALSE))</f>
        <v/>
      </c>
      <c r="AS104" s="332" t="str">
        <f>IF(AS102="","",VLOOKUP(AS102,シフト記号表!$D$6:$Z$47,23,FALSE))</f>
        <v/>
      </c>
      <c r="AT104" s="332" t="str">
        <f>IF(AT102="","",VLOOKUP(AT102,シフト記号表!$D$6:$Z$47,23,FALSE))</f>
        <v/>
      </c>
      <c r="AU104" s="332" t="str">
        <f>IF(AU102="","",VLOOKUP(AU102,シフト記号表!$D$6:$Z$47,23,FALSE))</f>
        <v/>
      </c>
      <c r="AV104" s="333" t="str">
        <f>IF(AV102="","",VLOOKUP(AV102,シフト記号表!$D$6:$Z$47,23,FALSE))</f>
        <v/>
      </c>
      <c r="AW104" s="331" t="str">
        <f>IF(AW102="","",VLOOKUP(AW102,シフト記号表!$D$6:$Z$47,23,FALSE))</f>
        <v/>
      </c>
      <c r="AX104" s="332" t="str">
        <f>IF(AX102="","",VLOOKUP(AX102,シフト記号表!$D$6:$Z$47,23,FALSE))</f>
        <v/>
      </c>
      <c r="AY104" s="332" t="str">
        <f>IF(AY102="","",VLOOKUP(AY102,シフト記号表!$D$6:$Z$47,23,FALSE))</f>
        <v/>
      </c>
      <c r="AZ104" s="978">
        <f>IF($BC$3="４週",SUM(U104:AV104),IF($BC$3="暦月",SUM(U104:AY104),""))</f>
        <v>0</v>
      </c>
      <c r="BA104" s="979"/>
      <c r="BB104" s="980">
        <f>IF($BC$3="４週",AZ104/4,IF($BC$3="暦月",(AZ104/($BC$8/7)),""))</f>
        <v>0</v>
      </c>
      <c r="BC104" s="979"/>
      <c r="BD104" s="972"/>
      <c r="BE104" s="973"/>
      <c r="BF104" s="973"/>
      <c r="BG104" s="973"/>
      <c r="BH104" s="974"/>
    </row>
    <row r="105" spans="2:60" ht="20.25" customHeight="1">
      <c r="B105" s="334"/>
      <c r="C105" s="921"/>
      <c r="D105" s="922"/>
      <c r="E105" s="923"/>
      <c r="F105" s="335"/>
      <c r="G105" s="336"/>
      <c r="H105" s="930"/>
      <c r="I105" s="933"/>
      <c r="J105" s="934"/>
      <c r="K105" s="934"/>
      <c r="L105" s="935"/>
      <c r="M105" s="942"/>
      <c r="N105" s="943"/>
      <c r="O105" s="944"/>
      <c r="P105" s="355" t="s">
        <v>666</v>
      </c>
      <c r="Q105" s="356"/>
      <c r="R105" s="356"/>
      <c r="S105" s="357"/>
      <c r="T105" s="358"/>
      <c r="U105" s="341"/>
      <c r="V105" s="342"/>
      <c r="W105" s="342"/>
      <c r="X105" s="342"/>
      <c r="Y105" s="342"/>
      <c r="Z105" s="342"/>
      <c r="AA105" s="343"/>
      <c r="AB105" s="341"/>
      <c r="AC105" s="342"/>
      <c r="AD105" s="342"/>
      <c r="AE105" s="342"/>
      <c r="AF105" s="342"/>
      <c r="AG105" s="342"/>
      <c r="AH105" s="343"/>
      <c r="AI105" s="341"/>
      <c r="AJ105" s="342"/>
      <c r="AK105" s="342"/>
      <c r="AL105" s="342"/>
      <c r="AM105" s="342"/>
      <c r="AN105" s="342"/>
      <c r="AO105" s="343"/>
      <c r="AP105" s="341"/>
      <c r="AQ105" s="342"/>
      <c r="AR105" s="342"/>
      <c r="AS105" s="342"/>
      <c r="AT105" s="342"/>
      <c r="AU105" s="342"/>
      <c r="AV105" s="343"/>
      <c r="AW105" s="341"/>
      <c r="AX105" s="342"/>
      <c r="AY105" s="342"/>
      <c r="AZ105" s="951"/>
      <c r="BA105" s="952"/>
      <c r="BB105" s="965"/>
      <c r="BC105" s="952"/>
      <c r="BD105" s="966"/>
      <c r="BE105" s="967"/>
      <c r="BF105" s="967"/>
      <c r="BG105" s="967"/>
      <c r="BH105" s="968"/>
    </row>
    <row r="106" spans="2:60" ht="20.25" customHeight="1">
      <c r="B106" s="314">
        <f>B103+1</f>
        <v>29</v>
      </c>
      <c r="C106" s="924"/>
      <c r="D106" s="925"/>
      <c r="E106" s="926"/>
      <c r="F106" s="315">
        <f>C105</f>
        <v>0</v>
      </c>
      <c r="G106" s="316"/>
      <c r="H106" s="931"/>
      <c r="I106" s="936"/>
      <c r="J106" s="937"/>
      <c r="K106" s="937"/>
      <c r="L106" s="938"/>
      <c r="M106" s="945"/>
      <c r="N106" s="946"/>
      <c r="O106" s="947"/>
      <c r="P106" s="317" t="s">
        <v>671</v>
      </c>
      <c r="Q106" s="318"/>
      <c r="R106" s="318"/>
      <c r="S106" s="319"/>
      <c r="T106" s="320"/>
      <c r="U106" s="321" t="str">
        <f>IF(U105="","",VLOOKUP(U105,シフト記号表!$D$6:$X$47,21,FALSE))</f>
        <v/>
      </c>
      <c r="V106" s="322" t="str">
        <f>IF(V105="","",VLOOKUP(V105,シフト記号表!$D$6:$X$47,21,FALSE))</f>
        <v/>
      </c>
      <c r="W106" s="322" t="str">
        <f>IF(W105="","",VLOOKUP(W105,シフト記号表!$D$6:$X$47,21,FALSE))</f>
        <v/>
      </c>
      <c r="X106" s="322" t="str">
        <f>IF(X105="","",VLOOKUP(X105,シフト記号表!$D$6:$X$47,21,FALSE))</f>
        <v/>
      </c>
      <c r="Y106" s="322" t="str">
        <f>IF(Y105="","",VLOOKUP(Y105,シフト記号表!$D$6:$X$47,21,FALSE))</f>
        <v/>
      </c>
      <c r="Z106" s="322" t="str">
        <f>IF(Z105="","",VLOOKUP(Z105,シフト記号表!$D$6:$X$47,21,FALSE))</f>
        <v/>
      </c>
      <c r="AA106" s="323" t="str">
        <f>IF(AA105="","",VLOOKUP(AA105,シフト記号表!$D$6:$X$47,21,FALSE))</f>
        <v/>
      </c>
      <c r="AB106" s="321" t="str">
        <f>IF(AB105="","",VLOOKUP(AB105,シフト記号表!$D$6:$X$47,21,FALSE))</f>
        <v/>
      </c>
      <c r="AC106" s="322" t="str">
        <f>IF(AC105="","",VLOOKUP(AC105,シフト記号表!$D$6:$X$47,21,FALSE))</f>
        <v/>
      </c>
      <c r="AD106" s="322" t="str">
        <f>IF(AD105="","",VLOOKUP(AD105,シフト記号表!$D$6:$X$47,21,FALSE))</f>
        <v/>
      </c>
      <c r="AE106" s="322" t="str">
        <f>IF(AE105="","",VLOOKUP(AE105,シフト記号表!$D$6:$X$47,21,FALSE))</f>
        <v/>
      </c>
      <c r="AF106" s="322" t="str">
        <f>IF(AF105="","",VLOOKUP(AF105,シフト記号表!$D$6:$X$47,21,FALSE))</f>
        <v/>
      </c>
      <c r="AG106" s="322" t="str">
        <f>IF(AG105="","",VLOOKUP(AG105,シフト記号表!$D$6:$X$47,21,FALSE))</f>
        <v/>
      </c>
      <c r="AH106" s="323" t="str">
        <f>IF(AH105="","",VLOOKUP(AH105,シフト記号表!$D$6:$X$47,21,FALSE))</f>
        <v/>
      </c>
      <c r="AI106" s="321" t="str">
        <f>IF(AI105="","",VLOOKUP(AI105,シフト記号表!$D$6:$X$47,21,FALSE))</f>
        <v/>
      </c>
      <c r="AJ106" s="322" t="str">
        <f>IF(AJ105="","",VLOOKUP(AJ105,シフト記号表!$D$6:$X$47,21,FALSE))</f>
        <v/>
      </c>
      <c r="AK106" s="322" t="str">
        <f>IF(AK105="","",VLOOKUP(AK105,シフト記号表!$D$6:$X$47,21,FALSE))</f>
        <v/>
      </c>
      <c r="AL106" s="322" t="str">
        <f>IF(AL105="","",VLOOKUP(AL105,シフト記号表!$D$6:$X$47,21,FALSE))</f>
        <v/>
      </c>
      <c r="AM106" s="322" t="str">
        <f>IF(AM105="","",VLOOKUP(AM105,シフト記号表!$D$6:$X$47,21,FALSE))</f>
        <v/>
      </c>
      <c r="AN106" s="322" t="str">
        <f>IF(AN105="","",VLOOKUP(AN105,シフト記号表!$D$6:$X$47,21,FALSE))</f>
        <v/>
      </c>
      <c r="AO106" s="323" t="str">
        <f>IF(AO105="","",VLOOKUP(AO105,シフト記号表!$D$6:$X$47,21,FALSE))</f>
        <v/>
      </c>
      <c r="AP106" s="321" t="str">
        <f>IF(AP105="","",VLOOKUP(AP105,シフト記号表!$D$6:$X$47,21,FALSE))</f>
        <v/>
      </c>
      <c r="AQ106" s="322" t="str">
        <f>IF(AQ105="","",VLOOKUP(AQ105,シフト記号表!$D$6:$X$47,21,FALSE))</f>
        <v/>
      </c>
      <c r="AR106" s="322" t="str">
        <f>IF(AR105="","",VLOOKUP(AR105,シフト記号表!$D$6:$X$47,21,FALSE))</f>
        <v/>
      </c>
      <c r="AS106" s="322" t="str">
        <f>IF(AS105="","",VLOOKUP(AS105,シフト記号表!$D$6:$X$47,21,FALSE))</f>
        <v/>
      </c>
      <c r="AT106" s="322" t="str">
        <f>IF(AT105="","",VLOOKUP(AT105,シフト記号表!$D$6:$X$47,21,FALSE))</f>
        <v/>
      </c>
      <c r="AU106" s="322" t="str">
        <f>IF(AU105="","",VLOOKUP(AU105,シフト記号表!$D$6:$X$47,21,FALSE))</f>
        <v/>
      </c>
      <c r="AV106" s="323" t="str">
        <f>IF(AV105="","",VLOOKUP(AV105,シフト記号表!$D$6:$X$47,21,FALSE))</f>
        <v/>
      </c>
      <c r="AW106" s="321" t="str">
        <f>IF(AW105="","",VLOOKUP(AW105,シフト記号表!$D$6:$X$47,21,FALSE))</f>
        <v/>
      </c>
      <c r="AX106" s="322" t="str">
        <f>IF(AX105="","",VLOOKUP(AX105,シフト記号表!$D$6:$X$47,21,FALSE))</f>
        <v/>
      </c>
      <c r="AY106" s="322" t="str">
        <f>IF(AY105="","",VLOOKUP(AY105,シフト記号表!$D$6:$X$47,21,FALSE))</f>
        <v/>
      </c>
      <c r="AZ106" s="975">
        <f>IF($BC$3="４週",SUM(U106:AV106),IF($BC$3="暦月",SUM(U106:AY106),""))</f>
        <v>0</v>
      </c>
      <c r="BA106" s="976"/>
      <c r="BB106" s="977">
        <f>IF($BC$3="４週",AZ106/4,IF($BC$3="暦月",(AZ106/($BC$8/7)),""))</f>
        <v>0</v>
      </c>
      <c r="BC106" s="976"/>
      <c r="BD106" s="969"/>
      <c r="BE106" s="970"/>
      <c r="BF106" s="970"/>
      <c r="BG106" s="970"/>
      <c r="BH106" s="971"/>
    </row>
    <row r="107" spans="2:60" ht="20.25" customHeight="1">
      <c r="B107" s="324"/>
      <c r="C107" s="927"/>
      <c r="D107" s="928"/>
      <c r="E107" s="929"/>
      <c r="F107" s="325"/>
      <c r="G107" s="326">
        <f>C105</f>
        <v>0</v>
      </c>
      <c r="H107" s="932"/>
      <c r="I107" s="939"/>
      <c r="J107" s="940"/>
      <c r="K107" s="940"/>
      <c r="L107" s="941"/>
      <c r="M107" s="948"/>
      <c r="N107" s="949"/>
      <c r="O107" s="950"/>
      <c r="P107" s="404" t="s">
        <v>672</v>
      </c>
      <c r="Q107" s="328"/>
      <c r="R107" s="328"/>
      <c r="S107" s="348"/>
      <c r="T107" s="349"/>
      <c r="U107" s="331" t="str">
        <f>IF(U105="","",VLOOKUP(U105,シフト記号表!$D$6:$Z$47,23,FALSE))</f>
        <v/>
      </c>
      <c r="V107" s="332" t="str">
        <f>IF(V105="","",VLOOKUP(V105,シフト記号表!$D$6:$Z$47,23,FALSE))</f>
        <v/>
      </c>
      <c r="W107" s="332" t="str">
        <f>IF(W105="","",VLOOKUP(W105,シフト記号表!$D$6:$Z$47,23,FALSE))</f>
        <v/>
      </c>
      <c r="X107" s="332" t="str">
        <f>IF(X105="","",VLOOKUP(X105,シフト記号表!$D$6:$Z$47,23,FALSE))</f>
        <v/>
      </c>
      <c r="Y107" s="332" t="str">
        <f>IF(Y105="","",VLOOKUP(Y105,シフト記号表!$D$6:$Z$47,23,FALSE))</f>
        <v/>
      </c>
      <c r="Z107" s="332" t="str">
        <f>IF(Z105="","",VLOOKUP(Z105,シフト記号表!$D$6:$Z$47,23,FALSE))</f>
        <v/>
      </c>
      <c r="AA107" s="333" t="str">
        <f>IF(AA105="","",VLOOKUP(AA105,シフト記号表!$D$6:$Z$47,23,FALSE))</f>
        <v/>
      </c>
      <c r="AB107" s="331" t="str">
        <f>IF(AB105="","",VLOOKUP(AB105,シフト記号表!$D$6:$Z$47,23,FALSE))</f>
        <v/>
      </c>
      <c r="AC107" s="332" t="str">
        <f>IF(AC105="","",VLOOKUP(AC105,シフト記号表!$D$6:$Z$47,23,FALSE))</f>
        <v/>
      </c>
      <c r="AD107" s="332" t="str">
        <f>IF(AD105="","",VLOOKUP(AD105,シフト記号表!$D$6:$Z$47,23,FALSE))</f>
        <v/>
      </c>
      <c r="AE107" s="332" t="str">
        <f>IF(AE105="","",VLOOKUP(AE105,シフト記号表!$D$6:$Z$47,23,FALSE))</f>
        <v/>
      </c>
      <c r="AF107" s="332" t="str">
        <f>IF(AF105="","",VLOOKUP(AF105,シフト記号表!$D$6:$Z$47,23,FALSE))</f>
        <v/>
      </c>
      <c r="AG107" s="332" t="str">
        <f>IF(AG105="","",VLOOKUP(AG105,シフト記号表!$D$6:$Z$47,23,FALSE))</f>
        <v/>
      </c>
      <c r="AH107" s="333" t="str">
        <f>IF(AH105="","",VLOOKUP(AH105,シフト記号表!$D$6:$Z$47,23,FALSE))</f>
        <v/>
      </c>
      <c r="AI107" s="331" t="str">
        <f>IF(AI105="","",VLOOKUP(AI105,シフト記号表!$D$6:$Z$47,23,FALSE))</f>
        <v/>
      </c>
      <c r="AJ107" s="332" t="str">
        <f>IF(AJ105="","",VLOOKUP(AJ105,シフト記号表!$D$6:$Z$47,23,FALSE))</f>
        <v/>
      </c>
      <c r="AK107" s="332" t="str">
        <f>IF(AK105="","",VLOOKUP(AK105,シフト記号表!$D$6:$Z$47,23,FALSE))</f>
        <v/>
      </c>
      <c r="AL107" s="332" t="str">
        <f>IF(AL105="","",VLOOKUP(AL105,シフト記号表!$D$6:$Z$47,23,FALSE))</f>
        <v/>
      </c>
      <c r="AM107" s="332" t="str">
        <f>IF(AM105="","",VLOOKUP(AM105,シフト記号表!$D$6:$Z$47,23,FALSE))</f>
        <v/>
      </c>
      <c r="AN107" s="332" t="str">
        <f>IF(AN105="","",VLOOKUP(AN105,シフト記号表!$D$6:$Z$47,23,FALSE))</f>
        <v/>
      </c>
      <c r="AO107" s="333" t="str">
        <f>IF(AO105="","",VLOOKUP(AO105,シフト記号表!$D$6:$Z$47,23,FALSE))</f>
        <v/>
      </c>
      <c r="AP107" s="331" t="str">
        <f>IF(AP105="","",VLOOKUP(AP105,シフト記号表!$D$6:$Z$47,23,FALSE))</f>
        <v/>
      </c>
      <c r="AQ107" s="332" t="str">
        <f>IF(AQ105="","",VLOOKUP(AQ105,シフト記号表!$D$6:$Z$47,23,FALSE))</f>
        <v/>
      </c>
      <c r="AR107" s="332" t="str">
        <f>IF(AR105="","",VLOOKUP(AR105,シフト記号表!$D$6:$Z$47,23,FALSE))</f>
        <v/>
      </c>
      <c r="AS107" s="332" t="str">
        <f>IF(AS105="","",VLOOKUP(AS105,シフト記号表!$D$6:$Z$47,23,FALSE))</f>
        <v/>
      </c>
      <c r="AT107" s="332" t="str">
        <f>IF(AT105="","",VLOOKUP(AT105,シフト記号表!$D$6:$Z$47,23,FALSE))</f>
        <v/>
      </c>
      <c r="AU107" s="332" t="str">
        <f>IF(AU105="","",VLOOKUP(AU105,シフト記号表!$D$6:$Z$47,23,FALSE))</f>
        <v/>
      </c>
      <c r="AV107" s="333" t="str">
        <f>IF(AV105="","",VLOOKUP(AV105,シフト記号表!$D$6:$Z$47,23,FALSE))</f>
        <v/>
      </c>
      <c r="AW107" s="331" t="str">
        <f>IF(AW105="","",VLOOKUP(AW105,シフト記号表!$D$6:$Z$47,23,FALSE))</f>
        <v/>
      </c>
      <c r="AX107" s="332" t="str">
        <f>IF(AX105="","",VLOOKUP(AX105,シフト記号表!$D$6:$Z$47,23,FALSE))</f>
        <v/>
      </c>
      <c r="AY107" s="332" t="str">
        <f>IF(AY105="","",VLOOKUP(AY105,シフト記号表!$D$6:$Z$47,23,FALSE))</f>
        <v/>
      </c>
      <c r="AZ107" s="978">
        <f>IF($BC$3="４週",SUM(U107:AV107),IF($BC$3="暦月",SUM(U107:AY107),""))</f>
        <v>0</v>
      </c>
      <c r="BA107" s="979"/>
      <c r="BB107" s="980">
        <f>IF($BC$3="４週",AZ107/4,IF($BC$3="暦月",(AZ107/($BC$8/7)),""))</f>
        <v>0</v>
      </c>
      <c r="BC107" s="979"/>
      <c r="BD107" s="972"/>
      <c r="BE107" s="973"/>
      <c r="BF107" s="973"/>
      <c r="BG107" s="973"/>
      <c r="BH107" s="974"/>
    </row>
    <row r="108" spans="2:60" ht="20.25" customHeight="1">
      <c r="B108" s="334"/>
      <c r="C108" s="921"/>
      <c r="D108" s="922"/>
      <c r="E108" s="923"/>
      <c r="F108" s="335"/>
      <c r="G108" s="336"/>
      <c r="H108" s="930"/>
      <c r="I108" s="933"/>
      <c r="J108" s="934"/>
      <c r="K108" s="934"/>
      <c r="L108" s="935"/>
      <c r="M108" s="942"/>
      <c r="N108" s="943"/>
      <c r="O108" s="944"/>
      <c r="P108" s="355" t="s">
        <v>666</v>
      </c>
      <c r="Q108" s="356"/>
      <c r="R108" s="356"/>
      <c r="S108" s="357"/>
      <c r="T108" s="358"/>
      <c r="U108" s="341"/>
      <c r="V108" s="342"/>
      <c r="W108" s="342"/>
      <c r="X108" s="342"/>
      <c r="Y108" s="342"/>
      <c r="Z108" s="342"/>
      <c r="AA108" s="343"/>
      <c r="AB108" s="341"/>
      <c r="AC108" s="342"/>
      <c r="AD108" s="342"/>
      <c r="AE108" s="342"/>
      <c r="AF108" s="342"/>
      <c r="AG108" s="342"/>
      <c r="AH108" s="343"/>
      <c r="AI108" s="341"/>
      <c r="AJ108" s="342"/>
      <c r="AK108" s="342"/>
      <c r="AL108" s="342"/>
      <c r="AM108" s="342"/>
      <c r="AN108" s="342"/>
      <c r="AO108" s="343"/>
      <c r="AP108" s="341"/>
      <c r="AQ108" s="342"/>
      <c r="AR108" s="342"/>
      <c r="AS108" s="342"/>
      <c r="AT108" s="342"/>
      <c r="AU108" s="342"/>
      <c r="AV108" s="343"/>
      <c r="AW108" s="341"/>
      <c r="AX108" s="342"/>
      <c r="AY108" s="342"/>
      <c r="AZ108" s="951"/>
      <c r="BA108" s="952"/>
      <c r="BB108" s="965"/>
      <c r="BC108" s="952"/>
      <c r="BD108" s="966"/>
      <c r="BE108" s="967"/>
      <c r="BF108" s="967"/>
      <c r="BG108" s="967"/>
      <c r="BH108" s="968"/>
    </row>
    <row r="109" spans="2:60" ht="20.25" customHeight="1">
      <c r="B109" s="314">
        <f>B106+1</f>
        <v>30</v>
      </c>
      <c r="C109" s="924"/>
      <c r="D109" s="925"/>
      <c r="E109" s="926"/>
      <c r="F109" s="315">
        <f>C108</f>
        <v>0</v>
      </c>
      <c r="G109" s="316"/>
      <c r="H109" s="931"/>
      <c r="I109" s="936"/>
      <c r="J109" s="937"/>
      <c r="K109" s="937"/>
      <c r="L109" s="938"/>
      <c r="M109" s="945"/>
      <c r="N109" s="946"/>
      <c r="O109" s="947"/>
      <c r="P109" s="317" t="s">
        <v>671</v>
      </c>
      <c r="Q109" s="318"/>
      <c r="R109" s="318"/>
      <c r="S109" s="319"/>
      <c r="T109" s="320"/>
      <c r="U109" s="321" t="str">
        <f>IF(U108="","",VLOOKUP(U108,シフト記号表!$D$6:$X$47,21,FALSE))</f>
        <v/>
      </c>
      <c r="V109" s="322" t="str">
        <f>IF(V108="","",VLOOKUP(V108,シフト記号表!$D$6:$X$47,21,FALSE))</f>
        <v/>
      </c>
      <c r="W109" s="322" t="str">
        <f>IF(W108="","",VLOOKUP(W108,シフト記号表!$D$6:$X$47,21,FALSE))</f>
        <v/>
      </c>
      <c r="X109" s="322" t="str">
        <f>IF(X108="","",VLOOKUP(X108,シフト記号表!$D$6:$X$47,21,FALSE))</f>
        <v/>
      </c>
      <c r="Y109" s="322" t="str">
        <f>IF(Y108="","",VLOOKUP(Y108,シフト記号表!$D$6:$X$47,21,FALSE))</f>
        <v/>
      </c>
      <c r="Z109" s="322" t="str">
        <f>IF(Z108="","",VLOOKUP(Z108,シフト記号表!$D$6:$X$47,21,FALSE))</f>
        <v/>
      </c>
      <c r="AA109" s="323" t="str">
        <f>IF(AA108="","",VLOOKUP(AA108,シフト記号表!$D$6:$X$47,21,FALSE))</f>
        <v/>
      </c>
      <c r="AB109" s="321" t="str">
        <f>IF(AB108="","",VLOOKUP(AB108,シフト記号表!$D$6:$X$47,21,FALSE))</f>
        <v/>
      </c>
      <c r="AC109" s="322" t="str">
        <f>IF(AC108="","",VLOOKUP(AC108,シフト記号表!$D$6:$X$47,21,FALSE))</f>
        <v/>
      </c>
      <c r="AD109" s="322" t="str">
        <f>IF(AD108="","",VLOOKUP(AD108,シフト記号表!$D$6:$X$47,21,FALSE))</f>
        <v/>
      </c>
      <c r="AE109" s="322" t="str">
        <f>IF(AE108="","",VLOOKUP(AE108,シフト記号表!$D$6:$X$47,21,FALSE))</f>
        <v/>
      </c>
      <c r="AF109" s="322" t="str">
        <f>IF(AF108="","",VLOOKUP(AF108,シフト記号表!$D$6:$X$47,21,FALSE))</f>
        <v/>
      </c>
      <c r="AG109" s="322" t="str">
        <f>IF(AG108="","",VLOOKUP(AG108,シフト記号表!$D$6:$X$47,21,FALSE))</f>
        <v/>
      </c>
      <c r="AH109" s="323" t="str">
        <f>IF(AH108="","",VLOOKUP(AH108,シフト記号表!$D$6:$X$47,21,FALSE))</f>
        <v/>
      </c>
      <c r="AI109" s="321" t="str">
        <f>IF(AI108="","",VLOOKUP(AI108,シフト記号表!$D$6:$X$47,21,FALSE))</f>
        <v/>
      </c>
      <c r="AJ109" s="322" t="str">
        <f>IF(AJ108="","",VLOOKUP(AJ108,シフト記号表!$D$6:$X$47,21,FALSE))</f>
        <v/>
      </c>
      <c r="AK109" s="322" t="str">
        <f>IF(AK108="","",VLOOKUP(AK108,シフト記号表!$D$6:$X$47,21,FALSE))</f>
        <v/>
      </c>
      <c r="AL109" s="322" t="str">
        <f>IF(AL108="","",VLOOKUP(AL108,シフト記号表!$D$6:$X$47,21,FALSE))</f>
        <v/>
      </c>
      <c r="AM109" s="322" t="str">
        <f>IF(AM108="","",VLOOKUP(AM108,シフト記号表!$D$6:$X$47,21,FALSE))</f>
        <v/>
      </c>
      <c r="AN109" s="322" t="str">
        <f>IF(AN108="","",VLOOKUP(AN108,シフト記号表!$D$6:$X$47,21,FALSE))</f>
        <v/>
      </c>
      <c r="AO109" s="323" t="str">
        <f>IF(AO108="","",VLOOKUP(AO108,シフト記号表!$D$6:$X$47,21,FALSE))</f>
        <v/>
      </c>
      <c r="AP109" s="321" t="str">
        <f>IF(AP108="","",VLOOKUP(AP108,シフト記号表!$D$6:$X$47,21,FALSE))</f>
        <v/>
      </c>
      <c r="AQ109" s="322" t="str">
        <f>IF(AQ108="","",VLOOKUP(AQ108,シフト記号表!$D$6:$X$47,21,FALSE))</f>
        <v/>
      </c>
      <c r="AR109" s="322" t="str">
        <f>IF(AR108="","",VLOOKUP(AR108,シフト記号表!$D$6:$X$47,21,FALSE))</f>
        <v/>
      </c>
      <c r="AS109" s="322" t="str">
        <f>IF(AS108="","",VLOOKUP(AS108,シフト記号表!$D$6:$X$47,21,FALSE))</f>
        <v/>
      </c>
      <c r="AT109" s="322" t="str">
        <f>IF(AT108="","",VLOOKUP(AT108,シフト記号表!$D$6:$X$47,21,FALSE))</f>
        <v/>
      </c>
      <c r="AU109" s="322" t="str">
        <f>IF(AU108="","",VLOOKUP(AU108,シフト記号表!$D$6:$X$47,21,FALSE))</f>
        <v/>
      </c>
      <c r="AV109" s="323" t="str">
        <f>IF(AV108="","",VLOOKUP(AV108,シフト記号表!$D$6:$X$47,21,FALSE))</f>
        <v/>
      </c>
      <c r="AW109" s="321" t="str">
        <f>IF(AW108="","",VLOOKUP(AW108,シフト記号表!$D$6:$X$47,21,FALSE))</f>
        <v/>
      </c>
      <c r="AX109" s="322" t="str">
        <f>IF(AX108="","",VLOOKUP(AX108,シフト記号表!$D$6:$X$47,21,FALSE))</f>
        <v/>
      </c>
      <c r="AY109" s="322" t="str">
        <f>IF(AY108="","",VLOOKUP(AY108,シフト記号表!$D$6:$X$47,21,FALSE))</f>
        <v/>
      </c>
      <c r="AZ109" s="975">
        <f>IF($BC$3="４週",SUM(U109:AV109),IF($BC$3="暦月",SUM(U109:AY109),""))</f>
        <v>0</v>
      </c>
      <c r="BA109" s="976"/>
      <c r="BB109" s="977">
        <f>IF($BC$3="４週",AZ109/4,IF($BC$3="暦月",(AZ109/($BC$8/7)),""))</f>
        <v>0</v>
      </c>
      <c r="BC109" s="976"/>
      <c r="BD109" s="969"/>
      <c r="BE109" s="970"/>
      <c r="BF109" s="970"/>
      <c r="BG109" s="970"/>
      <c r="BH109" s="971"/>
    </row>
    <row r="110" spans="2:60" ht="20.25" customHeight="1">
      <c r="B110" s="324"/>
      <c r="C110" s="927"/>
      <c r="D110" s="928"/>
      <c r="E110" s="929"/>
      <c r="F110" s="325"/>
      <c r="G110" s="326">
        <f>C108</f>
        <v>0</v>
      </c>
      <c r="H110" s="932"/>
      <c r="I110" s="939"/>
      <c r="J110" s="940"/>
      <c r="K110" s="940"/>
      <c r="L110" s="941"/>
      <c r="M110" s="948"/>
      <c r="N110" s="949"/>
      <c r="O110" s="950"/>
      <c r="P110" s="404" t="s">
        <v>672</v>
      </c>
      <c r="Q110" s="328"/>
      <c r="R110" s="328"/>
      <c r="S110" s="348"/>
      <c r="T110" s="349"/>
      <c r="U110" s="331" t="str">
        <f>IF(U108="","",VLOOKUP(U108,シフト記号表!$D$6:$Z$47,23,FALSE))</f>
        <v/>
      </c>
      <c r="V110" s="332" t="str">
        <f>IF(V108="","",VLOOKUP(V108,シフト記号表!$D$6:$Z$47,23,FALSE))</f>
        <v/>
      </c>
      <c r="W110" s="332" t="str">
        <f>IF(W108="","",VLOOKUP(W108,シフト記号表!$D$6:$Z$47,23,FALSE))</f>
        <v/>
      </c>
      <c r="X110" s="332" t="str">
        <f>IF(X108="","",VLOOKUP(X108,シフト記号表!$D$6:$Z$47,23,FALSE))</f>
        <v/>
      </c>
      <c r="Y110" s="332" t="str">
        <f>IF(Y108="","",VLOOKUP(Y108,シフト記号表!$D$6:$Z$47,23,FALSE))</f>
        <v/>
      </c>
      <c r="Z110" s="332" t="str">
        <f>IF(Z108="","",VLOOKUP(Z108,シフト記号表!$D$6:$Z$47,23,FALSE))</f>
        <v/>
      </c>
      <c r="AA110" s="333" t="str">
        <f>IF(AA108="","",VLOOKUP(AA108,シフト記号表!$D$6:$Z$47,23,FALSE))</f>
        <v/>
      </c>
      <c r="AB110" s="331" t="str">
        <f>IF(AB108="","",VLOOKUP(AB108,シフト記号表!$D$6:$Z$47,23,FALSE))</f>
        <v/>
      </c>
      <c r="AC110" s="332" t="str">
        <f>IF(AC108="","",VLOOKUP(AC108,シフト記号表!$D$6:$Z$47,23,FALSE))</f>
        <v/>
      </c>
      <c r="AD110" s="332" t="str">
        <f>IF(AD108="","",VLOOKUP(AD108,シフト記号表!$D$6:$Z$47,23,FALSE))</f>
        <v/>
      </c>
      <c r="AE110" s="332" t="str">
        <f>IF(AE108="","",VLOOKUP(AE108,シフト記号表!$D$6:$Z$47,23,FALSE))</f>
        <v/>
      </c>
      <c r="AF110" s="332" t="str">
        <f>IF(AF108="","",VLOOKUP(AF108,シフト記号表!$D$6:$Z$47,23,FALSE))</f>
        <v/>
      </c>
      <c r="AG110" s="332" t="str">
        <f>IF(AG108="","",VLOOKUP(AG108,シフト記号表!$D$6:$Z$47,23,FALSE))</f>
        <v/>
      </c>
      <c r="AH110" s="333" t="str">
        <f>IF(AH108="","",VLOOKUP(AH108,シフト記号表!$D$6:$Z$47,23,FALSE))</f>
        <v/>
      </c>
      <c r="AI110" s="331" t="str">
        <f>IF(AI108="","",VLOOKUP(AI108,シフト記号表!$D$6:$Z$47,23,FALSE))</f>
        <v/>
      </c>
      <c r="AJ110" s="332" t="str">
        <f>IF(AJ108="","",VLOOKUP(AJ108,シフト記号表!$D$6:$Z$47,23,FALSE))</f>
        <v/>
      </c>
      <c r="AK110" s="332" t="str">
        <f>IF(AK108="","",VLOOKUP(AK108,シフト記号表!$D$6:$Z$47,23,FALSE))</f>
        <v/>
      </c>
      <c r="AL110" s="332" t="str">
        <f>IF(AL108="","",VLOOKUP(AL108,シフト記号表!$D$6:$Z$47,23,FALSE))</f>
        <v/>
      </c>
      <c r="AM110" s="332" t="str">
        <f>IF(AM108="","",VLOOKUP(AM108,シフト記号表!$D$6:$Z$47,23,FALSE))</f>
        <v/>
      </c>
      <c r="AN110" s="332" t="str">
        <f>IF(AN108="","",VLOOKUP(AN108,シフト記号表!$D$6:$Z$47,23,FALSE))</f>
        <v/>
      </c>
      <c r="AO110" s="333" t="str">
        <f>IF(AO108="","",VLOOKUP(AO108,シフト記号表!$D$6:$Z$47,23,FALSE))</f>
        <v/>
      </c>
      <c r="AP110" s="331" t="str">
        <f>IF(AP108="","",VLOOKUP(AP108,シフト記号表!$D$6:$Z$47,23,FALSE))</f>
        <v/>
      </c>
      <c r="AQ110" s="332" t="str">
        <f>IF(AQ108="","",VLOOKUP(AQ108,シフト記号表!$D$6:$Z$47,23,FALSE))</f>
        <v/>
      </c>
      <c r="AR110" s="332" t="str">
        <f>IF(AR108="","",VLOOKUP(AR108,シフト記号表!$D$6:$Z$47,23,FALSE))</f>
        <v/>
      </c>
      <c r="AS110" s="332" t="str">
        <f>IF(AS108="","",VLOOKUP(AS108,シフト記号表!$D$6:$Z$47,23,FALSE))</f>
        <v/>
      </c>
      <c r="AT110" s="332" t="str">
        <f>IF(AT108="","",VLOOKUP(AT108,シフト記号表!$D$6:$Z$47,23,FALSE))</f>
        <v/>
      </c>
      <c r="AU110" s="332" t="str">
        <f>IF(AU108="","",VLOOKUP(AU108,シフト記号表!$D$6:$Z$47,23,FALSE))</f>
        <v/>
      </c>
      <c r="AV110" s="333" t="str">
        <f>IF(AV108="","",VLOOKUP(AV108,シフト記号表!$D$6:$Z$47,23,FALSE))</f>
        <v/>
      </c>
      <c r="AW110" s="331" t="str">
        <f>IF(AW108="","",VLOOKUP(AW108,シフト記号表!$D$6:$Z$47,23,FALSE))</f>
        <v/>
      </c>
      <c r="AX110" s="332" t="str">
        <f>IF(AX108="","",VLOOKUP(AX108,シフト記号表!$D$6:$Z$47,23,FALSE))</f>
        <v/>
      </c>
      <c r="AY110" s="332" t="str">
        <f>IF(AY108="","",VLOOKUP(AY108,シフト記号表!$D$6:$Z$47,23,FALSE))</f>
        <v/>
      </c>
      <c r="AZ110" s="978">
        <f>IF($BC$3="４週",SUM(U110:AV110),IF($BC$3="暦月",SUM(U110:AY110),""))</f>
        <v>0</v>
      </c>
      <c r="BA110" s="979"/>
      <c r="BB110" s="980">
        <f>IF($BC$3="４週",AZ110/4,IF($BC$3="暦月",(AZ110/($BC$8/7)),""))</f>
        <v>0</v>
      </c>
      <c r="BC110" s="979"/>
      <c r="BD110" s="972"/>
      <c r="BE110" s="973"/>
      <c r="BF110" s="973"/>
      <c r="BG110" s="973"/>
      <c r="BH110" s="974"/>
    </row>
    <row r="111" spans="2:60" ht="20.25" customHeight="1">
      <c r="B111" s="334"/>
      <c r="C111" s="921"/>
      <c r="D111" s="922"/>
      <c r="E111" s="923"/>
      <c r="F111" s="335"/>
      <c r="G111" s="336"/>
      <c r="H111" s="930"/>
      <c r="I111" s="933"/>
      <c r="J111" s="934"/>
      <c r="K111" s="934"/>
      <c r="L111" s="935"/>
      <c r="M111" s="942"/>
      <c r="N111" s="943"/>
      <c r="O111" s="944"/>
      <c r="P111" s="355" t="s">
        <v>666</v>
      </c>
      <c r="Q111" s="356"/>
      <c r="R111" s="356"/>
      <c r="S111" s="357"/>
      <c r="T111" s="358"/>
      <c r="U111" s="341"/>
      <c r="V111" s="342"/>
      <c r="W111" s="342"/>
      <c r="X111" s="342"/>
      <c r="Y111" s="342"/>
      <c r="Z111" s="342"/>
      <c r="AA111" s="343"/>
      <c r="AB111" s="341"/>
      <c r="AC111" s="342"/>
      <c r="AD111" s="342"/>
      <c r="AE111" s="342"/>
      <c r="AF111" s="342"/>
      <c r="AG111" s="342"/>
      <c r="AH111" s="343"/>
      <c r="AI111" s="341"/>
      <c r="AJ111" s="342"/>
      <c r="AK111" s="342"/>
      <c r="AL111" s="342"/>
      <c r="AM111" s="342"/>
      <c r="AN111" s="342"/>
      <c r="AO111" s="343"/>
      <c r="AP111" s="341"/>
      <c r="AQ111" s="342"/>
      <c r="AR111" s="342"/>
      <c r="AS111" s="342"/>
      <c r="AT111" s="342"/>
      <c r="AU111" s="342"/>
      <c r="AV111" s="343"/>
      <c r="AW111" s="341"/>
      <c r="AX111" s="342"/>
      <c r="AY111" s="342"/>
      <c r="AZ111" s="951"/>
      <c r="BA111" s="952"/>
      <c r="BB111" s="965"/>
      <c r="BC111" s="952"/>
      <c r="BD111" s="966"/>
      <c r="BE111" s="967"/>
      <c r="BF111" s="967"/>
      <c r="BG111" s="967"/>
      <c r="BH111" s="968"/>
    </row>
    <row r="112" spans="2:60" ht="20.25" customHeight="1">
      <c r="B112" s="314">
        <f>B109+1</f>
        <v>31</v>
      </c>
      <c r="C112" s="924"/>
      <c r="D112" s="925"/>
      <c r="E112" s="926"/>
      <c r="F112" s="315">
        <f>C111</f>
        <v>0</v>
      </c>
      <c r="G112" s="316"/>
      <c r="H112" s="931"/>
      <c r="I112" s="936"/>
      <c r="J112" s="937"/>
      <c r="K112" s="937"/>
      <c r="L112" s="938"/>
      <c r="M112" s="945"/>
      <c r="N112" s="946"/>
      <c r="O112" s="947"/>
      <c r="P112" s="317" t="s">
        <v>671</v>
      </c>
      <c r="Q112" s="318"/>
      <c r="R112" s="318"/>
      <c r="S112" s="319"/>
      <c r="T112" s="320"/>
      <c r="U112" s="321" t="str">
        <f>IF(U111="","",VLOOKUP(U111,シフト記号表!$D$6:$X$47,21,FALSE))</f>
        <v/>
      </c>
      <c r="V112" s="322" t="str">
        <f>IF(V111="","",VLOOKUP(V111,シフト記号表!$D$6:$X$47,21,FALSE))</f>
        <v/>
      </c>
      <c r="W112" s="322" t="str">
        <f>IF(W111="","",VLOOKUP(W111,シフト記号表!$D$6:$X$47,21,FALSE))</f>
        <v/>
      </c>
      <c r="X112" s="322" t="str">
        <f>IF(X111="","",VLOOKUP(X111,シフト記号表!$D$6:$X$47,21,FALSE))</f>
        <v/>
      </c>
      <c r="Y112" s="322" t="str">
        <f>IF(Y111="","",VLOOKUP(Y111,シフト記号表!$D$6:$X$47,21,FALSE))</f>
        <v/>
      </c>
      <c r="Z112" s="322" t="str">
        <f>IF(Z111="","",VLOOKUP(Z111,シフト記号表!$D$6:$X$47,21,FALSE))</f>
        <v/>
      </c>
      <c r="AA112" s="323" t="str">
        <f>IF(AA111="","",VLOOKUP(AA111,シフト記号表!$D$6:$X$47,21,FALSE))</f>
        <v/>
      </c>
      <c r="AB112" s="321" t="str">
        <f>IF(AB111="","",VLOOKUP(AB111,シフト記号表!$D$6:$X$47,21,FALSE))</f>
        <v/>
      </c>
      <c r="AC112" s="322" t="str">
        <f>IF(AC111="","",VLOOKUP(AC111,シフト記号表!$D$6:$X$47,21,FALSE))</f>
        <v/>
      </c>
      <c r="AD112" s="322" t="str">
        <f>IF(AD111="","",VLOOKUP(AD111,シフト記号表!$D$6:$X$47,21,FALSE))</f>
        <v/>
      </c>
      <c r="AE112" s="322" t="str">
        <f>IF(AE111="","",VLOOKUP(AE111,シフト記号表!$D$6:$X$47,21,FALSE))</f>
        <v/>
      </c>
      <c r="AF112" s="322" t="str">
        <f>IF(AF111="","",VLOOKUP(AF111,シフト記号表!$D$6:$X$47,21,FALSE))</f>
        <v/>
      </c>
      <c r="AG112" s="322" t="str">
        <f>IF(AG111="","",VLOOKUP(AG111,シフト記号表!$D$6:$X$47,21,FALSE))</f>
        <v/>
      </c>
      <c r="AH112" s="323" t="str">
        <f>IF(AH111="","",VLOOKUP(AH111,シフト記号表!$D$6:$X$47,21,FALSE))</f>
        <v/>
      </c>
      <c r="AI112" s="321" t="str">
        <f>IF(AI111="","",VLOOKUP(AI111,シフト記号表!$D$6:$X$47,21,FALSE))</f>
        <v/>
      </c>
      <c r="AJ112" s="322" t="str">
        <f>IF(AJ111="","",VLOOKUP(AJ111,シフト記号表!$D$6:$X$47,21,FALSE))</f>
        <v/>
      </c>
      <c r="AK112" s="322" t="str">
        <f>IF(AK111="","",VLOOKUP(AK111,シフト記号表!$D$6:$X$47,21,FALSE))</f>
        <v/>
      </c>
      <c r="AL112" s="322" t="str">
        <f>IF(AL111="","",VLOOKUP(AL111,シフト記号表!$D$6:$X$47,21,FALSE))</f>
        <v/>
      </c>
      <c r="AM112" s="322" t="str">
        <f>IF(AM111="","",VLOOKUP(AM111,シフト記号表!$D$6:$X$47,21,FALSE))</f>
        <v/>
      </c>
      <c r="AN112" s="322" t="str">
        <f>IF(AN111="","",VLOOKUP(AN111,シフト記号表!$D$6:$X$47,21,FALSE))</f>
        <v/>
      </c>
      <c r="AO112" s="323" t="str">
        <f>IF(AO111="","",VLOOKUP(AO111,シフト記号表!$D$6:$X$47,21,FALSE))</f>
        <v/>
      </c>
      <c r="AP112" s="321" t="str">
        <f>IF(AP111="","",VLOOKUP(AP111,シフト記号表!$D$6:$X$47,21,FALSE))</f>
        <v/>
      </c>
      <c r="AQ112" s="322" t="str">
        <f>IF(AQ111="","",VLOOKUP(AQ111,シフト記号表!$D$6:$X$47,21,FALSE))</f>
        <v/>
      </c>
      <c r="AR112" s="322" t="str">
        <f>IF(AR111="","",VLOOKUP(AR111,シフト記号表!$D$6:$X$47,21,FALSE))</f>
        <v/>
      </c>
      <c r="AS112" s="322" t="str">
        <f>IF(AS111="","",VLOOKUP(AS111,シフト記号表!$D$6:$X$47,21,FALSE))</f>
        <v/>
      </c>
      <c r="AT112" s="322" t="str">
        <f>IF(AT111="","",VLOOKUP(AT111,シフト記号表!$D$6:$X$47,21,FALSE))</f>
        <v/>
      </c>
      <c r="AU112" s="322" t="str">
        <f>IF(AU111="","",VLOOKUP(AU111,シフト記号表!$D$6:$X$47,21,FALSE))</f>
        <v/>
      </c>
      <c r="AV112" s="323" t="str">
        <f>IF(AV111="","",VLOOKUP(AV111,シフト記号表!$D$6:$X$47,21,FALSE))</f>
        <v/>
      </c>
      <c r="AW112" s="321" t="str">
        <f>IF(AW111="","",VLOOKUP(AW111,シフト記号表!$D$6:$X$47,21,FALSE))</f>
        <v/>
      </c>
      <c r="AX112" s="322" t="str">
        <f>IF(AX111="","",VLOOKUP(AX111,シフト記号表!$D$6:$X$47,21,FALSE))</f>
        <v/>
      </c>
      <c r="AY112" s="322" t="str">
        <f>IF(AY111="","",VLOOKUP(AY111,シフト記号表!$D$6:$X$47,21,FALSE))</f>
        <v/>
      </c>
      <c r="AZ112" s="975">
        <f>IF($BC$3="４週",SUM(U112:AV112),IF($BC$3="暦月",SUM(U112:AY112),""))</f>
        <v>0</v>
      </c>
      <c r="BA112" s="976"/>
      <c r="BB112" s="977">
        <f>IF($BC$3="４週",AZ112/4,IF($BC$3="暦月",(AZ112/($BC$8/7)),""))</f>
        <v>0</v>
      </c>
      <c r="BC112" s="976"/>
      <c r="BD112" s="969"/>
      <c r="BE112" s="970"/>
      <c r="BF112" s="970"/>
      <c r="BG112" s="970"/>
      <c r="BH112" s="971"/>
    </row>
    <row r="113" spans="2:60" ht="20.25" customHeight="1">
      <c r="B113" s="324"/>
      <c r="C113" s="927"/>
      <c r="D113" s="928"/>
      <c r="E113" s="929"/>
      <c r="F113" s="325"/>
      <c r="G113" s="326">
        <f>C111</f>
        <v>0</v>
      </c>
      <c r="H113" s="932"/>
      <c r="I113" s="939"/>
      <c r="J113" s="940"/>
      <c r="K113" s="940"/>
      <c r="L113" s="941"/>
      <c r="M113" s="948"/>
      <c r="N113" s="949"/>
      <c r="O113" s="950"/>
      <c r="P113" s="404" t="s">
        <v>672</v>
      </c>
      <c r="Q113" s="328"/>
      <c r="R113" s="328"/>
      <c r="S113" s="348"/>
      <c r="T113" s="349"/>
      <c r="U113" s="331" t="str">
        <f>IF(U111="","",VLOOKUP(U111,シフト記号表!$D$6:$Z$47,23,FALSE))</f>
        <v/>
      </c>
      <c r="V113" s="332" t="str">
        <f>IF(V111="","",VLOOKUP(V111,シフト記号表!$D$6:$Z$47,23,FALSE))</f>
        <v/>
      </c>
      <c r="W113" s="332" t="str">
        <f>IF(W111="","",VLOOKUP(W111,シフト記号表!$D$6:$Z$47,23,FALSE))</f>
        <v/>
      </c>
      <c r="X113" s="332" t="str">
        <f>IF(X111="","",VLOOKUP(X111,シフト記号表!$D$6:$Z$47,23,FALSE))</f>
        <v/>
      </c>
      <c r="Y113" s="332" t="str">
        <f>IF(Y111="","",VLOOKUP(Y111,シフト記号表!$D$6:$Z$47,23,FALSE))</f>
        <v/>
      </c>
      <c r="Z113" s="332" t="str">
        <f>IF(Z111="","",VLOOKUP(Z111,シフト記号表!$D$6:$Z$47,23,FALSE))</f>
        <v/>
      </c>
      <c r="AA113" s="333" t="str">
        <f>IF(AA111="","",VLOOKUP(AA111,シフト記号表!$D$6:$Z$47,23,FALSE))</f>
        <v/>
      </c>
      <c r="AB113" s="331" t="str">
        <f>IF(AB111="","",VLOOKUP(AB111,シフト記号表!$D$6:$Z$47,23,FALSE))</f>
        <v/>
      </c>
      <c r="AC113" s="332" t="str">
        <f>IF(AC111="","",VLOOKUP(AC111,シフト記号表!$D$6:$Z$47,23,FALSE))</f>
        <v/>
      </c>
      <c r="AD113" s="332" t="str">
        <f>IF(AD111="","",VLOOKUP(AD111,シフト記号表!$D$6:$Z$47,23,FALSE))</f>
        <v/>
      </c>
      <c r="AE113" s="332" t="str">
        <f>IF(AE111="","",VLOOKUP(AE111,シフト記号表!$D$6:$Z$47,23,FALSE))</f>
        <v/>
      </c>
      <c r="AF113" s="332" t="str">
        <f>IF(AF111="","",VLOOKUP(AF111,シフト記号表!$D$6:$Z$47,23,FALSE))</f>
        <v/>
      </c>
      <c r="AG113" s="332" t="str">
        <f>IF(AG111="","",VLOOKUP(AG111,シフト記号表!$D$6:$Z$47,23,FALSE))</f>
        <v/>
      </c>
      <c r="AH113" s="333" t="str">
        <f>IF(AH111="","",VLOOKUP(AH111,シフト記号表!$D$6:$Z$47,23,FALSE))</f>
        <v/>
      </c>
      <c r="AI113" s="331" t="str">
        <f>IF(AI111="","",VLOOKUP(AI111,シフト記号表!$D$6:$Z$47,23,FALSE))</f>
        <v/>
      </c>
      <c r="AJ113" s="332" t="str">
        <f>IF(AJ111="","",VLOOKUP(AJ111,シフト記号表!$D$6:$Z$47,23,FALSE))</f>
        <v/>
      </c>
      <c r="AK113" s="332" t="str">
        <f>IF(AK111="","",VLOOKUP(AK111,シフト記号表!$D$6:$Z$47,23,FALSE))</f>
        <v/>
      </c>
      <c r="AL113" s="332" t="str">
        <f>IF(AL111="","",VLOOKUP(AL111,シフト記号表!$D$6:$Z$47,23,FALSE))</f>
        <v/>
      </c>
      <c r="AM113" s="332" t="str">
        <f>IF(AM111="","",VLOOKUP(AM111,シフト記号表!$D$6:$Z$47,23,FALSE))</f>
        <v/>
      </c>
      <c r="AN113" s="332" t="str">
        <f>IF(AN111="","",VLOOKUP(AN111,シフト記号表!$D$6:$Z$47,23,FALSE))</f>
        <v/>
      </c>
      <c r="AO113" s="333" t="str">
        <f>IF(AO111="","",VLOOKUP(AO111,シフト記号表!$D$6:$Z$47,23,FALSE))</f>
        <v/>
      </c>
      <c r="AP113" s="331" t="str">
        <f>IF(AP111="","",VLOOKUP(AP111,シフト記号表!$D$6:$Z$47,23,FALSE))</f>
        <v/>
      </c>
      <c r="AQ113" s="332" t="str">
        <f>IF(AQ111="","",VLOOKUP(AQ111,シフト記号表!$D$6:$Z$47,23,FALSE))</f>
        <v/>
      </c>
      <c r="AR113" s="332" t="str">
        <f>IF(AR111="","",VLOOKUP(AR111,シフト記号表!$D$6:$Z$47,23,FALSE))</f>
        <v/>
      </c>
      <c r="AS113" s="332" t="str">
        <f>IF(AS111="","",VLOOKUP(AS111,シフト記号表!$D$6:$Z$47,23,FALSE))</f>
        <v/>
      </c>
      <c r="AT113" s="332" t="str">
        <f>IF(AT111="","",VLOOKUP(AT111,シフト記号表!$D$6:$Z$47,23,FALSE))</f>
        <v/>
      </c>
      <c r="AU113" s="332" t="str">
        <f>IF(AU111="","",VLOOKUP(AU111,シフト記号表!$D$6:$Z$47,23,FALSE))</f>
        <v/>
      </c>
      <c r="AV113" s="333" t="str">
        <f>IF(AV111="","",VLOOKUP(AV111,シフト記号表!$D$6:$Z$47,23,FALSE))</f>
        <v/>
      </c>
      <c r="AW113" s="331" t="str">
        <f>IF(AW111="","",VLOOKUP(AW111,シフト記号表!$D$6:$Z$47,23,FALSE))</f>
        <v/>
      </c>
      <c r="AX113" s="332" t="str">
        <f>IF(AX111="","",VLOOKUP(AX111,シフト記号表!$D$6:$Z$47,23,FALSE))</f>
        <v/>
      </c>
      <c r="AY113" s="332" t="str">
        <f>IF(AY111="","",VLOOKUP(AY111,シフト記号表!$D$6:$Z$47,23,FALSE))</f>
        <v/>
      </c>
      <c r="AZ113" s="978">
        <f>IF($BC$3="４週",SUM(U113:AV113),IF($BC$3="暦月",SUM(U113:AY113),""))</f>
        <v>0</v>
      </c>
      <c r="BA113" s="979"/>
      <c r="BB113" s="980">
        <f>IF($BC$3="４週",AZ113/4,IF($BC$3="暦月",(AZ113/($BC$8/7)),""))</f>
        <v>0</v>
      </c>
      <c r="BC113" s="979"/>
      <c r="BD113" s="972"/>
      <c r="BE113" s="973"/>
      <c r="BF113" s="973"/>
      <c r="BG113" s="973"/>
      <c r="BH113" s="974"/>
    </row>
    <row r="114" spans="2:60" ht="20.25" customHeight="1">
      <c r="B114" s="334"/>
      <c r="C114" s="921"/>
      <c r="D114" s="922"/>
      <c r="E114" s="923"/>
      <c r="F114" s="335"/>
      <c r="G114" s="336"/>
      <c r="H114" s="930"/>
      <c r="I114" s="933"/>
      <c r="J114" s="934"/>
      <c r="K114" s="934"/>
      <c r="L114" s="935"/>
      <c r="M114" s="942"/>
      <c r="N114" s="943"/>
      <c r="O114" s="944"/>
      <c r="P114" s="355" t="s">
        <v>666</v>
      </c>
      <c r="Q114" s="356"/>
      <c r="R114" s="356"/>
      <c r="S114" s="357"/>
      <c r="T114" s="358"/>
      <c r="U114" s="341"/>
      <c r="V114" s="342"/>
      <c r="W114" s="342"/>
      <c r="X114" s="342"/>
      <c r="Y114" s="342"/>
      <c r="Z114" s="342"/>
      <c r="AA114" s="343"/>
      <c r="AB114" s="341"/>
      <c r="AC114" s="342"/>
      <c r="AD114" s="342"/>
      <c r="AE114" s="342"/>
      <c r="AF114" s="342"/>
      <c r="AG114" s="342"/>
      <c r="AH114" s="343"/>
      <c r="AI114" s="341"/>
      <c r="AJ114" s="342"/>
      <c r="AK114" s="342"/>
      <c r="AL114" s="342"/>
      <c r="AM114" s="342"/>
      <c r="AN114" s="342"/>
      <c r="AO114" s="343"/>
      <c r="AP114" s="341"/>
      <c r="AQ114" s="342"/>
      <c r="AR114" s="342"/>
      <c r="AS114" s="342"/>
      <c r="AT114" s="342"/>
      <c r="AU114" s="342"/>
      <c r="AV114" s="343"/>
      <c r="AW114" s="341"/>
      <c r="AX114" s="342"/>
      <c r="AY114" s="342"/>
      <c r="AZ114" s="951"/>
      <c r="BA114" s="952"/>
      <c r="BB114" s="965"/>
      <c r="BC114" s="952"/>
      <c r="BD114" s="966"/>
      <c r="BE114" s="967"/>
      <c r="BF114" s="967"/>
      <c r="BG114" s="967"/>
      <c r="BH114" s="968"/>
    </row>
    <row r="115" spans="2:60" ht="20.25" customHeight="1">
      <c r="B115" s="314">
        <f>B112+1</f>
        <v>32</v>
      </c>
      <c r="C115" s="924"/>
      <c r="D115" s="925"/>
      <c r="E115" s="926"/>
      <c r="F115" s="315">
        <f>C114</f>
        <v>0</v>
      </c>
      <c r="G115" s="316"/>
      <c r="H115" s="931"/>
      <c r="I115" s="936"/>
      <c r="J115" s="937"/>
      <c r="K115" s="937"/>
      <c r="L115" s="938"/>
      <c r="M115" s="945"/>
      <c r="N115" s="946"/>
      <c r="O115" s="947"/>
      <c r="P115" s="317" t="s">
        <v>671</v>
      </c>
      <c r="Q115" s="318"/>
      <c r="R115" s="318"/>
      <c r="S115" s="319"/>
      <c r="T115" s="320"/>
      <c r="U115" s="321" t="str">
        <f>IF(U114="","",VLOOKUP(U114,シフト記号表!$D$6:$X$47,21,FALSE))</f>
        <v/>
      </c>
      <c r="V115" s="322" t="str">
        <f>IF(V114="","",VLOOKUP(V114,シフト記号表!$D$6:$X$47,21,FALSE))</f>
        <v/>
      </c>
      <c r="W115" s="322" t="str">
        <f>IF(W114="","",VLOOKUP(W114,シフト記号表!$D$6:$X$47,21,FALSE))</f>
        <v/>
      </c>
      <c r="X115" s="322" t="str">
        <f>IF(X114="","",VLOOKUP(X114,シフト記号表!$D$6:$X$47,21,FALSE))</f>
        <v/>
      </c>
      <c r="Y115" s="322" t="str">
        <f>IF(Y114="","",VLOOKUP(Y114,シフト記号表!$D$6:$X$47,21,FALSE))</f>
        <v/>
      </c>
      <c r="Z115" s="322" t="str">
        <f>IF(Z114="","",VLOOKUP(Z114,シフト記号表!$D$6:$X$47,21,FALSE))</f>
        <v/>
      </c>
      <c r="AA115" s="323" t="str">
        <f>IF(AA114="","",VLOOKUP(AA114,シフト記号表!$D$6:$X$47,21,FALSE))</f>
        <v/>
      </c>
      <c r="AB115" s="321" t="str">
        <f>IF(AB114="","",VLOOKUP(AB114,シフト記号表!$D$6:$X$47,21,FALSE))</f>
        <v/>
      </c>
      <c r="AC115" s="322" t="str">
        <f>IF(AC114="","",VLOOKUP(AC114,シフト記号表!$D$6:$X$47,21,FALSE))</f>
        <v/>
      </c>
      <c r="AD115" s="322" t="str">
        <f>IF(AD114="","",VLOOKUP(AD114,シフト記号表!$D$6:$X$47,21,FALSE))</f>
        <v/>
      </c>
      <c r="AE115" s="322" t="str">
        <f>IF(AE114="","",VLOOKUP(AE114,シフト記号表!$D$6:$X$47,21,FALSE))</f>
        <v/>
      </c>
      <c r="AF115" s="322" t="str">
        <f>IF(AF114="","",VLOOKUP(AF114,シフト記号表!$D$6:$X$47,21,FALSE))</f>
        <v/>
      </c>
      <c r="AG115" s="322" t="str">
        <f>IF(AG114="","",VLOOKUP(AG114,シフト記号表!$D$6:$X$47,21,FALSE))</f>
        <v/>
      </c>
      <c r="AH115" s="323" t="str">
        <f>IF(AH114="","",VLOOKUP(AH114,シフト記号表!$D$6:$X$47,21,FALSE))</f>
        <v/>
      </c>
      <c r="AI115" s="321" t="str">
        <f>IF(AI114="","",VLOOKUP(AI114,シフト記号表!$D$6:$X$47,21,FALSE))</f>
        <v/>
      </c>
      <c r="AJ115" s="322" t="str">
        <f>IF(AJ114="","",VLOOKUP(AJ114,シフト記号表!$D$6:$X$47,21,FALSE))</f>
        <v/>
      </c>
      <c r="AK115" s="322" t="str">
        <f>IF(AK114="","",VLOOKUP(AK114,シフト記号表!$D$6:$X$47,21,FALSE))</f>
        <v/>
      </c>
      <c r="AL115" s="322" t="str">
        <f>IF(AL114="","",VLOOKUP(AL114,シフト記号表!$D$6:$X$47,21,FALSE))</f>
        <v/>
      </c>
      <c r="AM115" s="322" t="str">
        <f>IF(AM114="","",VLOOKUP(AM114,シフト記号表!$D$6:$X$47,21,FALSE))</f>
        <v/>
      </c>
      <c r="AN115" s="322" t="str">
        <f>IF(AN114="","",VLOOKUP(AN114,シフト記号表!$D$6:$X$47,21,FALSE))</f>
        <v/>
      </c>
      <c r="AO115" s="323" t="str">
        <f>IF(AO114="","",VLOOKUP(AO114,シフト記号表!$D$6:$X$47,21,FALSE))</f>
        <v/>
      </c>
      <c r="AP115" s="321" t="str">
        <f>IF(AP114="","",VLOOKUP(AP114,シフト記号表!$D$6:$X$47,21,FALSE))</f>
        <v/>
      </c>
      <c r="AQ115" s="322" t="str">
        <f>IF(AQ114="","",VLOOKUP(AQ114,シフト記号表!$D$6:$X$47,21,FALSE))</f>
        <v/>
      </c>
      <c r="AR115" s="322" t="str">
        <f>IF(AR114="","",VLOOKUP(AR114,シフト記号表!$D$6:$X$47,21,FALSE))</f>
        <v/>
      </c>
      <c r="AS115" s="322" t="str">
        <f>IF(AS114="","",VLOOKUP(AS114,シフト記号表!$D$6:$X$47,21,FALSE))</f>
        <v/>
      </c>
      <c r="AT115" s="322" t="str">
        <f>IF(AT114="","",VLOOKUP(AT114,シフト記号表!$D$6:$X$47,21,FALSE))</f>
        <v/>
      </c>
      <c r="AU115" s="322" t="str">
        <f>IF(AU114="","",VLOOKUP(AU114,シフト記号表!$D$6:$X$47,21,FALSE))</f>
        <v/>
      </c>
      <c r="AV115" s="323" t="str">
        <f>IF(AV114="","",VLOOKUP(AV114,シフト記号表!$D$6:$X$47,21,FALSE))</f>
        <v/>
      </c>
      <c r="AW115" s="321" t="str">
        <f>IF(AW114="","",VLOOKUP(AW114,シフト記号表!$D$6:$X$47,21,FALSE))</f>
        <v/>
      </c>
      <c r="AX115" s="322" t="str">
        <f>IF(AX114="","",VLOOKUP(AX114,シフト記号表!$D$6:$X$47,21,FALSE))</f>
        <v/>
      </c>
      <c r="AY115" s="322" t="str">
        <f>IF(AY114="","",VLOOKUP(AY114,シフト記号表!$D$6:$X$47,21,FALSE))</f>
        <v/>
      </c>
      <c r="AZ115" s="975">
        <f>IF($BC$3="４週",SUM(U115:AV115),IF($BC$3="暦月",SUM(U115:AY115),""))</f>
        <v>0</v>
      </c>
      <c r="BA115" s="976"/>
      <c r="BB115" s="977">
        <f>IF($BC$3="４週",AZ115/4,IF($BC$3="暦月",(AZ115/($BC$8/7)),""))</f>
        <v>0</v>
      </c>
      <c r="BC115" s="976"/>
      <c r="BD115" s="969"/>
      <c r="BE115" s="970"/>
      <c r="BF115" s="970"/>
      <c r="BG115" s="970"/>
      <c r="BH115" s="971"/>
    </row>
    <row r="116" spans="2:60" ht="20.25" customHeight="1">
      <c r="B116" s="324"/>
      <c r="C116" s="927"/>
      <c r="D116" s="928"/>
      <c r="E116" s="929"/>
      <c r="F116" s="325"/>
      <c r="G116" s="326">
        <f>C114</f>
        <v>0</v>
      </c>
      <c r="H116" s="932"/>
      <c r="I116" s="939"/>
      <c r="J116" s="940"/>
      <c r="K116" s="940"/>
      <c r="L116" s="941"/>
      <c r="M116" s="948"/>
      <c r="N116" s="949"/>
      <c r="O116" s="950"/>
      <c r="P116" s="404" t="s">
        <v>672</v>
      </c>
      <c r="Q116" s="328"/>
      <c r="R116" s="328"/>
      <c r="S116" s="348"/>
      <c r="T116" s="349"/>
      <c r="U116" s="331" t="str">
        <f>IF(U114="","",VLOOKUP(U114,シフト記号表!$D$6:$Z$47,23,FALSE))</f>
        <v/>
      </c>
      <c r="V116" s="332" t="str">
        <f>IF(V114="","",VLOOKUP(V114,シフト記号表!$D$6:$Z$47,23,FALSE))</f>
        <v/>
      </c>
      <c r="W116" s="332" t="str">
        <f>IF(W114="","",VLOOKUP(W114,シフト記号表!$D$6:$Z$47,23,FALSE))</f>
        <v/>
      </c>
      <c r="X116" s="332" t="str">
        <f>IF(X114="","",VLOOKUP(X114,シフト記号表!$D$6:$Z$47,23,FALSE))</f>
        <v/>
      </c>
      <c r="Y116" s="332" t="str">
        <f>IF(Y114="","",VLOOKUP(Y114,シフト記号表!$D$6:$Z$47,23,FALSE))</f>
        <v/>
      </c>
      <c r="Z116" s="332" t="str">
        <f>IF(Z114="","",VLOOKUP(Z114,シフト記号表!$D$6:$Z$47,23,FALSE))</f>
        <v/>
      </c>
      <c r="AA116" s="333" t="str">
        <f>IF(AA114="","",VLOOKUP(AA114,シフト記号表!$D$6:$Z$47,23,FALSE))</f>
        <v/>
      </c>
      <c r="AB116" s="331" t="str">
        <f>IF(AB114="","",VLOOKUP(AB114,シフト記号表!$D$6:$Z$47,23,FALSE))</f>
        <v/>
      </c>
      <c r="AC116" s="332" t="str">
        <f>IF(AC114="","",VLOOKUP(AC114,シフト記号表!$D$6:$Z$47,23,FALSE))</f>
        <v/>
      </c>
      <c r="AD116" s="332" t="str">
        <f>IF(AD114="","",VLOOKUP(AD114,シフト記号表!$D$6:$Z$47,23,FALSE))</f>
        <v/>
      </c>
      <c r="AE116" s="332" t="str">
        <f>IF(AE114="","",VLOOKUP(AE114,シフト記号表!$D$6:$Z$47,23,FALSE))</f>
        <v/>
      </c>
      <c r="AF116" s="332" t="str">
        <f>IF(AF114="","",VLOOKUP(AF114,シフト記号表!$D$6:$Z$47,23,FALSE))</f>
        <v/>
      </c>
      <c r="AG116" s="332" t="str">
        <f>IF(AG114="","",VLOOKUP(AG114,シフト記号表!$D$6:$Z$47,23,FALSE))</f>
        <v/>
      </c>
      <c r="AH116" s="333" t="str">
        <f>IF(AH114="","",VLOOKUP(AH114,シフト記号表!$D$6:$Z$47,23,FALSE))</f>
        <v/>
      </c>
      <c r="AI116" s="331" t="str">
        <f>IF(AI114="","",VLOOKUP(AI114,シフト記号表!$D$6:$Z$47,23,FALSE))</f>
        <v/>
      </c>
      <c r="AJ116" s="332" t="str">
        <f>IF(AJ114="","",VLOOKUP(AJ114,シフト記号表!$D$6:$Z$47,23,FALSE))</f>
        <v/>
      </c>
      <c r="AK116" s="332" t="str">
        <f>IF(AK114="","",VLOOKUP(AK114,シフト記号表!$D$6:$Z$47,23,FALSE))</f>
        <v/>
      </c>
      <c r="AL116" s="332" t="str">
        <f>IF(AL114="","",VLOOKUP(AL114,シフト記号表!$D$6:$Z$47,23,FALSE))</f>
        <v/>
      </c>
      <c r="AM116" s="332" t="str">
        <f>IF(AM114="","",VLOOKUP(AM114,シフト記号表!$D$6:$Z$47,23,FALSE))</f>
        <v/>
      </c>
      <c r="AN116" s="332" t="str">
        <f>IF(AN114="","",VLOOKUP(AN114,シフト記号表!$D$6:$Z$47,23,FALSE))</f>
        <v/>
      </c>
      <c r="AO116" s="333" t="str">
        <f>IF(AO114="","",VLOOKUP(AO114,シフト記号表!$D$6:$Z$47,23,FALSE))</f>
        <v/>
      </c>
      <c r="AP116" s="331" t="str">
        <f>IF(AP114="","",VLOOKUP(AP114,シフト記号表!$D$6:$Z$47,23,FALSE))</f>
        <v/>
      </c>
      <c r="AQ116" s="332" t="str">
        <f>IF(AQ114="","",VLOOKUP(AQ114,シフト記号表!$D$6:$Z$47,23,FALSE))</f>
        <v/>
      </c>
      <c r="AR116" s="332" t="str">
        <f>IF(AR114="","",VLOOKUP(AR114,シフト記号表!$D$6:$Z$47,23,FALSE))</f>
        <v/>
      </c>
      <c r="AS116" s="332" t="str">
        <f>IF(AS114="","",VLOOKUP(AS114,シフト記号表!$D$6:$Z$47,23,FALSE))</f>
        <v/>
      </c>
      <c r="AT116" s="332" t="str">
        <f>IF(AT114="","",VLOOKUP(AT114,シフト記号表!$D$6:$Z$47,23,FALSE))</f>
        <v/>
      </c>
      <c r="AU116" s="332" t="str">
        <f>IF(AU114="","",VLOOKUP(AU114,シフト記号表!$D$6:$Z$47,23,FALSE))</f>
        <v/>
      </c>
      <c r="AV116" s="333" t="str">
        <f>IF(AV114="","",VLOOKUP(AV114,シフト記号表!$D$6:$Z$47,23,FALSE))</f>
        <v/>
      </c>
      <c r="AW116" s="331" t="str">
        <f>IF(AW114="","",VLOOKUP(AW114,シフト記号表!$D$6:$Z$47,23,FALSE))</f>
        <v/>
      </c>
      <c r="AX116" s="332" t="str">
        <f>IF(AX114="","",VLOOKUP(AX114,シフト記号表!$D$6:$Z$47,23,FALSE))</f>
        <v/>
      </c>
      <c r="AY116" s="332" t="str">
        <f>IF(AY114="","",VLOOKUP(AY114,シフト記号表!$D$6:$Z$47,23,FALSE))</f>
        <v/>
      </c>
      <c r="AZ116" s="978">
        <f>IF($BC$3="４週",SUM(U116:AV116),IF($BC$3="暦月",SUM(U116:AY116),""))</f>
        <v>0</v>
      </c>
      <c r="BA116" s="979"/>
      <c r="BB116" s="980">
        <f>IF($BC$3="４週",AZ116/4,IF($BC$3="暦月",(AZ116/($BC$8/7)),""))</f>
        <v>0</v>
      </c>
      <c r="BC116" s="979"/>
      <c r="BD116" s="972"/>
      <c r="BE116" s="973"/>
      <c r="BF116" s="973"/>
      <c r="BG116" s="973"/>
      <c r="BH116" s="974"/>
    </row>
    <row r="117" spans="2:60" ht="20.25" customHeight="1">
      <c r="B117" s="334"/>
      <c r="C117" s="921"/>
      <c r="D117" s="922"/>
      <c r="E117" s="923"/>
      <c r="F117" s="335"/>
      <c r="G117" s="336"/>
      <c r="H117" s="930"/>
      <c r="I117" s="933"/>
      <c r="J117" s="934"/>
      <c r="K117" s="934"/>
      <c r="L117" s="935"/>
      <c r="M117" s="942"/>
      <c r="N117" s="943"/>
      <c r="O117" s="944"/>
      <c r="P117" s="355" t="s">
        <v>666</v>
      </c>
      <c r="Q117" s="356"/>
      <c r="R117" s="356"/>
      <c r="S117" s="357"/>
      <c r="T117" s="358"/>
      <c r="U117" s="341"/>
      <c r="V117" s="342"/>
      <c r="W117" s="342"/>
      <c r="X117" s="342"/>
      <c r="Y117" s="342"/>
      <c r="Z117" s="342"/>
      <c r="AA117" s="343"/>
      <c r="AB117" s="341"/>
      <c r="AC117" s="342"/>
      <c r="AD117" s="342"/>
      <c r="AE117" s="342"/>
      <c r="AF117" s="342"/>
      <c r="AG117" s="342"/>
      <c r="AH117" s="343"/>
      <c r="AI117" s="341"/>
      <c r="AJ117" s="342"/>
      <c r="AK117" s="342"/>
      <c r="AL117" s="342"/>
      <c r="AM117" s="342"/>
      <c r="AN117" s="342"/>
      <c r="AO117" s="343"/>
      <c r="AP117" s="341"/>
      <c r="AQ117" s="342"/>
      <c r="AR117" s="342"/>
      <c r="AS117" s="342"/>
      <c r="AT117" s="342"/>
      <c r="AU117" s="342"/>
      <c r="AV117" s="343"/>
      <c r="AW117" s="341"/>
      <c r="AX117" s="342"/>
      <c r="AY117" s="342"/>
      <c r="AZ117" s="951"/>
      <c r="BA117" s="952"/>
      <c r="BB117" s="965"/>
      <c r="BC117" s="952"/>
      <c r="BD117" s="966"/>
      <c r="BE117" s="967"/>
      <c r="BF117" s="967"/>
      <c r="BG117" s="967"/>
      <c r="BH117" s="968"/>
    </row>
    <row r="118" spans="2:60" ht="20.25" customHeight="1">
      <c r="B118" s="314">
        <f>B115+1</f>
        <v>33</v>
      </c>
      <c r="C118" s="924"/>
      <c r="D118" s="925"/>
      <c r="E118" s="926"/>
      <c r="F118" s="315">
        <f>C117</f>
        <v>0</v>
      </c>
      <c r="G118" s="316"/>
      <c r="H118" s="931"/>
      <c r="I118" s="936"/>
      <c r="J118" s="937"/>
      <c r="K118" s="937"/>
      <c r="L118" s="938"/>
      <c r="M118" s="945"/>
      <c r="N118" s="946"/>
      <c r="O118" s="947"/>
      <c r="P118" s="317" t="s">
        <v>671</v>
      </c>
      <c r="Q118" s="318"/>
      <c r="R118" s="318"/>
      <c r="S118" s="319"/>
      <c r="T118" s="320"/>
      <c r="U118" s="321" t="str">
        <f>IF(U117="","",VLOOKUP(U117,シフト記号表!$D$6:$X$47,21,FALSE))</f>
        <v/>
      </c>
      <c r="V118" s="322" t="str">
        <f>IF(V117="","",VLOOKUP(V117,シフト記号表!$D$6:$X$47,21,FALSE))</f>
        <v/>
      </c>
      <c r="W118" s="322" t="str">
        <f>IF(W117="","",VLOOKUP(W117,シフト記号表!$D$6:$X$47,21,FALSE))</f>
        <v/>
      </c>
      <c r="X118" s="322" t="str">
        <f>IF(X117="","",VLOOKUP(X117,シフト記号表!$D$6:$X$47,21,FALSE))</f>
        <v/>
      </c>
      <c r="Y118" s="322" t="str">
        <f>IF(Y117="","",VLOOKUP(Y117,シフト記号表!$D$6:$X$47,21,FALSE))</f>
        <v/>
      </c>
      <c r="Z118" s="322" t="str">
        <f>IF(Z117="","",VLOOKUP(Z117,シフト記号表!$D$6:$X$47,21,FALSE))</f>
        <v/>
      </c>
      <c r="AA118" s="323" t="str">
        <f>IF(AA117="","",VLOOKUP(AA117,シフト記号表!$D$6:$X$47,21,FALSE))</f>
        <v/>
      </c>
      <c r="AB118" s="321" t="str">
        <f>IF(AB117="","",VLOOKUP(AB117,シフト記号表!$D$6:$X$47,21,FALSE))</f>
        <v/>
      </c>
      <c r="AC118" s="322" t="str">
        <f>IF(AC117="","",VLOOKUP(AC117,シフト記号表!$D$6:$X$47,21,FALSE))</f>
        <v/>
      </c>
      <c r="AD118" s="322" t="str">
        <f>IF(AD117="","",VLOOKUP(AD117,シフト記号表!$D$6:$X$47,21,FALSE))</f>
        <v/>
      </c>
      <c r="AE118" s="322" t="str">
        <f>IF(AE117="","",VLOOKUP(AE117,シフト記号表!$D$6:$X$47,21,FALSE))</f>
        <v/>
      </c>
      <c r="AF118" s="322" t="str">
        <f>IF(AF117="","",VLOOKUP(AF117,シフト記号表!$D$6:$X$47,21,FALSE))</f>
        <v/>
      </c>
      <c r="AG118" s="322" t="str">
        <f>IF(AG117="","",VLOOKUP(AG117,シフト記号表!$D$6:$X$47,21,FALSE))</f>
        <v/>
      </c>
      <c r="AH118" s="323" t="str">
        <f>IF(AH117="","",VLOOKUP(AH117,シフト記号表!$D$6:$X$47,21,FALSE))</f>
        <v/>
      </c>
      <c r="AI118" s="321" t="str">
        <f>IF(AI117="","",VLOOKUP(AI117,シフト記号表!$D$6:$X$47,21,FALSE))</f>
        <v/>
      </c>
      <c r="AJ118" s="322" t="str">
        <f>IF(AJ117="","",VLOOKUP(AJ117,シフト記号表!$D$6:$X$47,21,FALSE))</f>
        <v/>
      </c>
      <c r="AK118" s="322" t="str">
        <f>IF(AK117="","",VLOOKUP(AK117,シフト記号表!$D$6:$X$47,21,FALSE))</f>
        <v/>
      </c>
      <c r="AL118" s="322" t="str">
        <f>IF(AL117="","",VLOOKUP(AL117,シフト記号表!$D$6:$X$47,21,FALSE))</f>
        <v/>
      </c>
      <c r="AM118" s="322" t="str">
        <f>IF(AM117="","",VLOOKUP(AM117,シフト記号表!$D$6:$X$47,21,FALSE))</f>
        <v/>
      </c>
      <c r="AN118" s="322" t="str">
        <f>IF(AN117="","",VLOOKUP(AN117,シフト記号表!$D$6:$X$47,21,FALSE))</f>
        <v/>
      </c>
      <c r="AO118" s="323" t="str">
        <f>IF(AO117="","",VLOOKUP(AO117,シフト記号表!$D$6:$X$47,21,FALSE))</f>
        <v/>
      </c>
      <c r="AP118" s="321" t="str">
        <f>IF(AP117="","",VLOOKUP(AP117,シフト記号表!$D$6:$X$47,21,FALSE))</f>
        <v/>
      </c>
      <c r="AQ118" s="322" t="str">
        <f>IF(AQ117="","",VLOOKUP(AQ117,シフト記号表!$D$6:$X$47,21,FALSE))</f>
        <v/>
      </c>
      <c r="AR118" s="322" t="str">
        <f>IF(AR117="","",VLOOKUP(AR117,シフト記号表!$D$6:$X$47,21,FALSE))</f>
        <v/>
      </c>
      <c r="AS118" s="322" t="str">
        <f>IF(AS117="","",VLOOKUP(AS117,シフト記号表!$D$6:$X$47,21,FALSE))</f>
        <v/>
      </c>
      <c r="AT118" s="322" t="str">
        <f>IF(AT117="","",VLOOKUP(AT117,シフト記号表!$D$6:$X$47,21,FALSE))</f>
        <v/>
      </c>
      <c r="AU118" s="322" t="str">
        <f>IF(AU117="","",VLOOKUP(AU117,シフト記号表!$D$6:$X$47,21,FALSE))</f>
        <v/>
      </c>
      <c r="AV118" s="323" t="str">
        <f>IF(AV117="","",VLOOKUP(AV117,シフト記号表!$D$6:$X$47,21,FALSE))</f>
        <v/>
      </c>
      <c r="AW118" s="321" t="str">
        <f>IF(AW117="","",VLOOKUP(AW117,シフト記号表!$D$6:$X$47,21,FALSE))</f>
        <v/>
      </c>
      <c r="AX118" s="322" t="str">
        <f>IF(AX117="","",VLOOKUP(AX117,シフト記号表!$D$6:$X$47,21,FALSE))</f>
        <v/>
      </c>
      <c r="AY118" s="322" t="str">
        <f>IF(AY117="","",VLOOKUP(AY117,シフト記号表!$D$6:$X$47,21,FALSE))</f>
        <v/>
      </c>
      <c r="AZ118" s="975">
        <f>IF($BC$3="４週",SUM(U118:AV118),IF($BC$3="暦月",SUM(U118:AY118),""))</f>
        <v>0</v>
      </c>
      <c r="BA118" s="976"/>
      <c r="BB118" s="977">
        <f>IF($BC$3="４週",AZ118/4,IF($BC$3="暦月",(AZ118/($BC$8/7)),""))</f>
        <v>0</v>
      </c>
      <c r="BC118" s="976"/>
      <c r="BD118" s="969"/>
      <c r="BE118" s="970"/>
      <c r="BF118" s="970"/>
      <c r="BG118" s="970"/>
      <c r="BH118" s="971"/>
    </row>
    <row r="119" spans="2:60" ht="20.25" customHeight="1">
      <c r="B119" s="324"/>
      <c r="C119" s="927"/>
      <c r="D119" s="928"/>
      <c r="E119" s="929"/>
      <c r="F119" s="325"/>
      <c r="G119" s="326">
        <f>C117</f>
        <v>0</v>
      </c>
      <c r="H119" s="932"/>
      <c r="I119" s="939"/>
      <c r="J119" s="940"/>
      <c r="K119" s="940"/>
      <c r="L119" s="941"/>
      <c r="M119" s="948"/>
      <c r="N119" s="949"/>
      <c r="O119" s="950"/>
      <c r="P119" s="404" t="s">
        <v>672</v>
      </c>
      <c r="Q119" s="328"/>
      <c r="R119" s="328"/>
      <c r="S119" s="348"/>
      <c r="T119" s="349"/>
      <c r="U119" s="331" t="str">
        <f>IF(U117="","",VLOOKUP(U117,シフト記号表!$D$6:$Z$47,23,FALSE))</f>
        <v/>
      </c>
      <c r="V119" s="332" t="str">
        <f>IF(V117="","",VLOOKUP(V117,シフト記号表!$D$6:$Z$47,23,FALSE))</f>
        <v/>
      </c>
      <c r="W119" s="332" t="str">
        <f>IF(W117="","",VLOOKUP(W117,シフト記号表!$D$6:$Z$47,23,FALSE))</f>
        <v/>
      </c>
      <c r="X119" s="332" t="str">
        <f>IF(X117="","",VLOOKUP(X117,シフト記号表!$D$6:$Z$47,23,FALSE))</f>
        <v/>
      </c>
      <c r="Y119" s="332" t="str">
        <f>IF(Y117="","",VLOOKUP(Y117,シフト記号表!$D$6:$Z$47,23,FALSE))</f>
        <v/>
      </c>
      <c r="Z119" s="332" t="str">
        <f>IF(Z117="","",VLOOKUP(Z117,シフト記号表!$D$6:$Z$47,23,FALSE))</f>
        <v/>
      </c>
      <c r="AA119" s="333" t="str">
        <f>IF(AA117="","",VLOOKUP(AA117,シフト記号表!$D$6:$Z$47,23,FALSE))</f>
        <v/>
      </c>
      <c r="AB119" s="331" t="str">
        <f>IF(AB117="","",VLOOKUP(AB117,シフト記号表!$D$6:$Z$47,23,FALSE))</f>
        <v/>
      </c>
      <c r="AC119" s="332" t="str">
        <f>IF(AC117="","",VLOOKUP(AC117,シフト記号表!$D$6:$Z$47,23,FALSE))</f>
        <v/>
      </c>
      <c r="AD119" s="332" t="str">
        <f>IF(AD117="","",VLOOKUP(AD117,シフト記号表!$D$6:$Z$47,23,FALSE))</f>
        <v/>
      </c>
      <c r="AE119" s="332" t="str">
        <f>IF(AE117="","",VLOOKUP(AE117,シフト記号表!$D$6:$Z$47,23,FALSE))</f>
        <v/>
      </c>
      <c r="AF119" s="332" t="str">
        <f>IF(AF117="","",VLOOKUP(AF117,シフト記号表!$D$6:$Z$47,23,FALSE))</f>
        <v/>
      </c>
      <c r="AG119" s="332" t="str">
        <f>IF(AG117="","",VLOOKUP(AG117,シフト記号表!$D$6:$Z$47,23,FALSE))</f>
        <v/>
      </c>
      <c r="AH119" s="333" t="str">
        <f>IF(AH117="","",VLOOKUP(AH117,シフト記号表!$D$6:$Z$47,23,FALSE))</f>
        <v/>
      </c>
      <c r="AI119" s="331" t="str">
        <f>IF(AI117="","",VLOOKUP(AI117,シフト記号表!$D$6:$Z$47,23,FALSE))</f>
        <v/>
      </c>
      <c r="AJ119" s="332" t="str">
        <f>IF(AJ117="","",VLOOKUP(AJ117,シフト記号表!$D$6:$Z$47,23,FALSE))</f>
        <v/>
      </c>
      <c r="AK119" s="332" t="str">
        <f>IF(AK117="","",VLOOKUP(AK117,シフト記号表!$D$6:$Z$47,23,FALSE))</f>
        <v/>
      </c>
      <c r="AL119" s="332" t="str">
        <f>IF(AL117="","",VLOOKUP(AL117,シフト記号表!$D$6:$Z$47,23,FALSE))</f>
        <v/>
      </c>
      <c r="AM119" s="332" t="str">
        <f>IF(AM117="","",VLOOKUP(AM117,シフト記号表!$D$6:$Z$47,23,FALSE))</f>
        <v/>
      </c>
      <c r="AN119" s="332" t="str">
        <f>IF(AN117="","",VLOOKUP(AN117,シフト記号表!$D$6:$Z$47,23,FALSE))</f>
        <v/>
      </c>
      <c r="AO119" s="333" t="str">
        <f>IF(AO117="","",VLOOKUP(AO117,シフト記号表!$D$6:$Z$47,23,FALSE))</f>
        <v/>
      </c>
      <c r="AP119" s="331" t="str">
        <f>IF(AP117="","",VLOOKUP(AP117,シフト記号表!$D$6:$Z$47,23,FALSE))</f>
        <v/>
      </c>
      <c r="AQ119" s="332" t="str">
        <f>IF(AQ117="","",VLOOKUP(AQ117,シフト記号表!$D$6:$Z$47,23,FALSE))</f>
        <v/>
      </c>
      <c r="AR119" s="332" t="str">
        <f>IF(AR117="","",VLOOKUP(AR117,シフト記号表!$D$6:$Z$47,23,FALSE))</f>
        <v/>
      </c>
      <c r="AS119" s="332" t="str">
        <f>IF(AS117="","",VLOOKUP(AS117,シフト記号表!$D$6:$Z$47,23,FALSE))</f>
        <v/>
      </c>
      <c r="AT119" s="332" t="str">
        <f>IF(AT117="","",VLOOKUP(AT117,シフト記号表!$D$6:$Z$47,23,FALSE))</f>
        <v/>
      </c>
      <c r="AU119" s="332" t="str">
        <f>IF(AU117="","",VLOOKUP(AU117,シフト記号表!$D$6:$Z$47,23,FALSE))</f>
        <v/>
      </c>
      <c r="AV119" s="333" t="str">
        <f>IF(AV117="","",VLOOKUP(AV117,シフト記号表!$D$6:$Z$47,23,FALSE))</f>
        <v/>
      </c>
      <c r="AW119" s="331" t="str">
        <f>IF(AW117="","",VLOOKUP(AW117,シフト記号表!$D$6:$Z$47,23,FALSE))</f>
        <v/>
      </c>
      <c r="AX119" s="332" t="str">
        <f>IF(AX117="","",VLOOKUP(AX117,シフト記号表!$D$6:$Z$47,23,FALSE))</f>
        <v/>
      </c>
      <c r="AY119" s="332" t="str">
        <f>IF(AY117="","",VLOOKUP(AY117,シフト記号表!$D$6:$Z$47,23,FALSE))</f>
        <v/>
      </c>
      <c r="AZ119" s="978">
        <f>IF($BC$3="４週",SUM(U119:AV119),IF($BC$3="暦月",SUM(U119:AY119),""))</f>
        <v>0</v>
      </c>
      <c r="BA119" s="979"/>
      <c r="BB119" s="980">
        <f>IF($BC$3="４週",AZ119/4,IF($BC$3="暦月",(AZ119/($BC$8/7)),""))</f>
        <v>0</v>
      </c>
      <c r="BC119" s="979"/>
      <c r="BD119" s="972"/>
      <c r="BE119" s="973"/>
      <c r="BF119" s="973"/>
      <c r="BG119" s="973"/>
      <c r="BH119" s="974"/>
    </row>
    <row r="120" spans="2:60" ht="20.25" customHeight="1">
      <c r="B120" s="334"/>
      <c r="C120" s="921"/>
      <c r="D120" s="922"/>
      <c r="E120" s="923"/>
      <c r="F120" s="335"/>
      <c r="G120" s="336"/>
      <c r="H120" s="930"/>
      <c r="I120" s="933"/>
      <c r="J120" s="934"/>
      <c r="K120" s="934"/>
      <c r="L120" s="935"/>
      <c r="M120" s="942"/>
      <c r="N120" s="943"/>
      <c r="O120" s="944"/>
      <c r="P120" s="355" t="s">
        <v>666</v>
      </c>
      <c r="Q120" s="356"/>
      <c r="R120" s="356"/>
      <c r="S120" s="357"/>
      <c r="T120" s="358"/>
      <c r="U120" s="341"/>
      <c r="V120" s="342"/>
      <c r="W120" s="342"/>
      <c r="X120" s="342"/>
      <c r="Y120" s="342"/>
      <c r="Z120" s="342"/>
      <c r="AA120" s="343"/>
      <c r="AB120" s="341"/>
      <c r="AC120" s="342"/>
      <c r="AD120" s="342"/>
      <c r="AE120" s="342"/>
      <c r="AF120" s="342"/>
      <c r="AG120" s="342"/>
      <c r="AH120" s="343"/>
      <c r="AI120" s="341"/>
      <c r="AJ120" s="342"/>
      <c r="AK120" s="342"/>
      <c r="AL120" s="342"/>
      <c r="AM120" s="342"/>
      <c r="AN120" s="342"/>
      <c r="AO120" s="343"/>
      <c r="AP120" s="341"/>
      <c r="AQ120" s="342"/>
      <c r="AR120" s="342"/>
      <c r="AS120" s="342"/>
      <c r="AT120" s="342"/>
      <c r="AU120" s="342"/>
      <c r="AV120" s="343"/>
      <c r="AW120" s="341"/>
      <c r="AX120" s="342"/>
      <c r="AY120" s="342"/>
      <c r="AZ120" s="951"/>
      <c r="BA120" s="952"/>
      <c r="BB120" s="965"/>
      <c r="BC120" s="952"/>
      <c r="BD120" s="966"/>
      <c r="BE120" s="967"/>
      <c r="BF120" s="967"/>
      <c r="BG120" s="967"/>
      <c r="BH120" s="968"/>
    </row>
    <row r="121" spans="2:60" ht="20.25" customHeight="1">
      <c r="B121" s="314">
        <f>B118+1</f>
        <v>34</v>
      </c>
      <c r="C121" s="924"/>
      <c r="D121" s="925"/>
      <c r="E121" s="926"/>
      <c r="F121" s="315">
        <f>C120</f>
        <v>0</v>
      </c>
      <c r="G121" s="316"/>
      <c r="H121" s="931"/>
      <c r="I121" s="936"/>
      <c r="J121" s="937"/>
      <c r="K121" s="937"/>
      <c r="L121" s="938"/>
      <c r="M121" s="945"/>
      <c r="N121" s="946"/>
      <c r="O121" s="947"/>
      <c r="P121" s="317" t="s">
        <v>671</v>
      </c>
      <c r="Q121" s="318"/>
      <c r="R121" s="318"/>
      <c r="S121" s="319"/>
      <c r="T121" s="320"/>
      <c r="U121" s="321" t="str">
        <f>IF(U120="","",VLOOKUP(U120,シフト記号表!$D$6:$X$47,21,FALSE))</f>
        <v/>
      </c>
      <c r="V121" s="322" t="str">
        <f>IF(V120="","",VLOOKUP(V120,シフト記号表!$D$6:$X$47,21,FALSE))</f>
        <v/>
      </c>
      <c r="W121" s="322" t="str">
        <f>IF(W120="","",VLOOKUP(W120,シフト記号表!$D$6:$X$47,21,FALSE))</f>
        <v/>
      </c>
      <c r="X121" s="322" t="str">
        <f>IF(X120="","",VLOOKUP(X120,シフト記号表!$D$6:$X$47,21,FALSE))</f>
        <v/>
      </c>
      <c r="Y121" s="322" t="str">
        <f>IF(Y120="","",VLOOKUP(Y120,シフト記号表!$D$6:$X$47,21,FALSE))</f>
        <v/>
      </c>
      <c r="Z121" s="322" t="str">
        <f>IF(Z120="","",VLOOKUP(Z120,シフト記号表!$D$6:$X$47,21,FALSE))</f>
        <v/>
      </c>
      <c r="AA121" s="323" t="str">
        <f>IF(AA120="","",VLOOKUP(AA120,シフト記号表!$D$6:$X$47,21,FALSE))</f>
        <v/>
      </c>
      <c r="AB121" s="321" t="str">
        <f>IF(AB120="","",VLOOKUP(AB120,シフト記号表!$D$6:$X$47,21,FALSE))</f>
        <v/>
      </c>
      <c r="AC121" s="322" t="str">
        <f>IF(AC120="","",VLOOKUP(AC120,シフト記号表!$D$6:$X$47,21,FALSE))</f>
        <v/>
      </c>
      <c r="AD121" s="322" t="str">
        <f>IF(AD120="","",VLOOKUP(AD120,シフト記号表!$D$6:$X$47,21,FALSE))</f>
        <v/>
      </c>
      <c r="AE121" s="322" t="str">
        <f>IF(AE120="","",VLOOKUP(AE120,シフト記号表!$D$6:$X$47,21,FALSE))</f>
        <v/>
      </c>
      <c r="AF121" s="322" t="str">
        <f>IF(AF120="","",VLOOKUP(AF120,シフト記号表!$D$6:$X$47,21,FALSE))</f>
        <v/>
      </c>
      <c r="AG121" s="322" t="str">
        <f>IF(AG120="","",VLOOKUP(AG120,シフト記号表!$D$6:$X$47,21,FALSE))</f>
        <v/>
      </c>
      <c r="AH121" s="323" t="str">
        <f>IF(AH120="","",VLOOKUP(AH120,シフト記号表!$D$6:$X$47,21,FALSE))</f>
        <v/>
      </c>
      <c r="AI121" s="321" t="str">
        <f>IF(AI120="","",VLOOKUP(AI120,シフト記号表!$D$6:$X$47,21,FALSE))</f>
        <v/>
      </c>
      <c r="AJ121" s="322" t="str">
        <f>IF(AJ120="","",VLOOKUP(AJ120,シフト記号表!$D$6:$X$47,21,FALSE))</f>
        <v/>
      </c>
      <c r="AK121" s="322" t="str">
        <f>IF(AK120="","",VLOOKUP(AK120,シフト記号表!$D$6:$X$47,21,FALSE))</f>
        <v/>
      </c>
      <c r="AL121" s="322" t="str">
        <f>IF(AL120="","",VLOOKUP(AL120,シフト記号表!$D$6:$X$47,21,FALSE))</f>
        <v/>
      </c>
      <c r="AM121" s="322" t="str">
        <f>IF(AM120="","",VLOOKUP(AM120,シフト記号表!$D$6:$X$47,21,FALSE))</f>
        <v/>
      </c>
      <c r="AN121" s="322" t="str">
        <f>IF(AN120="","",VLOOKUP(AN120,シフト記号表!$D$6:$X$47,21,FALSE))</f>
        <v/>
      </c>
      <c r="AO121" s="323" t="str">
        <f>IF(AO120="","",VLOOKUP(AO120,シフト記号表!$D$6:$X$47,21,FALSE))</f>
        <v/>
      </c>
      <c r="AP121" s="321" t="str">
        <f>IF(AP120="","",VLOOKUP(AP120,シフト記号表!$D$6:$X$47,21,FALSE))</f>
        <v/>
      </c>
      <c r="AQ121" s="322" t="str">
        <f>IF(AQ120="","",VLOOKUP(AQ120,シフト記号表!$D$6:$X$47,21,FALSE))</f>
        <v/>
      </c>
      <c r="AR121" s="322" t="str">
        <f>IF(AR120="","",VLOOKUP(AR120,シフト記号表!$D$6:$X$47,21,FALSE))</f>
        <v/>
      </c>
      <c r="AS121" s="322" t="str">
        <f>IF(AS120="","",VLOOKUP(AS120,シフト記号表!$D$6:$X$47,21,FALSE))</f>
        <v/>
      </c>
      <c r="AT121" s="322" t="str">
        <f>IF(AT120="","",VLOOKUP(AT120,シフト記号表!$D$6:$X$47,21,FALSE))</f>
        <v/>
      </c>
      <c r="AU121" s="322" t="str">
        <f>IF(AU120="","",VLOOKUP(AU120,シフト記号表!$D$6:$X$47,21,FALSE))</f>
        <v/>
      </c>
      <c r="AV121" s="323" t="str">
        <f>IF(AV120="","",VLOOKUP(AV120,シフト記号表!$D$6:$X$47,21,FALSE))</f>
        <v/>
      </c>
      <c r="AW121" s="321" t="str">
        <f>IF(AW120="","",VLOOKUP(AW120,シフト記号表!$D$6:$X$47,21,FALSE))</f>
        <v/>
      </c>
      <c r="AX121" s="322" t="str">
        <f>IF(AX120="","",VLOOKUP(AX120,シフト記号表!$D$6:$X$47,21,FALSE))</f>
        <v/>
      </c>
      <c r="AY121" s="322" t="str">
        <f>IF(AY120="","",VLOOKUP(AY120,シフト記号表!$D$6:$X$47,21,FALSE))</f>
        <v/>
      </c>
      <c r="AZ121" s="975">
        <f>IF($BC$3="４週",SUM(U121:AV121),IF($BC$3="暦月",SUM(U121:AY121),""))</f>
        <v>0</v>
      </c>
      <c r="BA121" s="976"/>
      <c r="BB121" s="977">
        <f>IF($BC$3="４週",AZ121/4,IF($BC$3="暦月",(AZ121/($BC$8/7)),""))</f>
        <v>0</v>
      </c>
      <c r="BC121" s="976"/>
      <c r="BD121" s="969"/>
      <c r="BE121" s="970"/>
      <c r="BF121" s="970"/>
      <c r="BG121" s="970"/>
      <c r="BH121" s="971"/>
    </row>
    <row r="122" spans="2:60" ht="20.25" customHeight="1">
      <c r="B122" s="324"/>
      <c r="C122" s="927"/>
      <c r="D122" s="928"/>
      <c r="E122" s="929"/>
      <c r="F122" s="325"/>
      <c r="G122" s="326">
        <f>C120</f>
        <v>0</v>
      </c>
      <c r="H122" s="932"/>
      <c r="I122" s="939"/>
      <c r="J122" s="940"/>
      <c r="K122" s="940"/>
      <c r="L122" s="941"/>
      <c r="M122" s="948"/>
      <c r="N122" s="949"/>
      <c r="O122" s="950"/>
      <c r="P122" s="404" t="s">
        <v>672</v>
      </c>
      <c r="Q122" s="328"/>
      <c r="R122" s="328"/>
      <c r="S122" s="348"/>
      <c r="T122" s="349"/>
      <c r="U122" s="331" t="str">
        <f>IF(U120="","",VLOOKUP(U120,シフト記号表!$D$6:$Z$47,23,FALSE))</f>
        <v/>
      </c>
      <c r="V122" s="332" t="str">
        <f>IF(V120="","",VLOOKUP(V120,シフト記号表!$D$6:$Z$47,23,FALSE))</f>
        <v/>
      </c>
      <c r="W122" s="332" t="str">
        <f>IF(W120="","",VLOOKUP(W120,シフト記号表!$D$6:$Z$47,23,FALSE))</f>
        <v/>
      </c>
      <c r="X122" s="332" t="str">
        <f>IF(X120="","",VLOOKUP(X120,シフト記号表!$D$6:$Z$47,23,FALSE))</f>
        <v/>
      </c>
      <c r="Y122" s="332" t="str">
        <f>IF(Y120="","",VLOOKUP(Y120,シフト記号表!$D$6:$Z$47,23,FALSE))</f>
        <v/>
      </c>
      <c r="Z122" s="332" t="str">
        <f>IF(Z120="","",VLOOKUP(Z120,シフト記号表!$D$6:$Z$47,23,FALSE))</f>
        <v/>
      </c>
      <c r="AA122" s="333" t="str">
        <f>IF(AA120="","",VLOOKUP(AA120,シフト記号表!$D$6:$Z$47,23,FALSE))</f>
        <v/>
      </c>
      <c r="AB122" s="331" t="str">
        <f>IF(AB120="","",VLOOKUP(AB120,シフト記号表!$D$6:$Z$47,23,FALSE))</f>
        <v/>
      </c>
      <c r="AC122" s="332" t="str">
        <f>IF(AC120="","",VLOOKUP(AC120,シフト記号表!$D$6:$Z$47,23,FALSE))</f>
        <v/>
      </c>
      <c r="AD122" s="332" t="str">
        <f>IF(AD120="","",VLOOKUP(AD120,シフト記号表!$D$6:$Z$47,23,FALSE))</f>
        <v/>
      </c>
      <c r="AE122" s="332" t="str">
        <f>IF(AE120="","",VLOOKUP(AE120,シフト記号表!$D$6:$Z$47,23,FALSE))</f>
        <v/>
      </c>
      <c r="AF122" s="332" t="str">
        <f>IF(AF120="","",VLOOKUP(AF120,シフト記号表!$D$6:$Z$47,23,FALSE))</f>
        <v/>
      </c>
      <c r="AG122" s="332" t="str">
        <f>IF(AG120="","",VLOOKUP(AG120,シフト記号表!$D$6:$Z$47,23,FALSE))</f>
        <v/>
      </c>
      <c r="AH122" s="333" t="str">
        <f>IF(AH120="","",VLOOKUP(AH120,シフト記号表!$D$6:$Z$47,23,FALSE))</f>
        <v/>
      </c>
      <c r="AI122" s="331" t="str">
        <f>IF(AI120="","",VLOOKUP(AI120,シフト記号表!$D$6:$Z$47,23,FALSE))</f>
        <v/>
      </c>
      <c r="AJ122" s="332" t="str">
        <f>IF(AJ120="","",VLOOKUP(AJ120,シフト記号表!$D$6:$Z$47,23,FALSE))</f>
        <v/>
      </c>
      <c r="AK122" s="332" t="str">
        <f>IF(AK120="","",VLOOKUP(AK120,シフト記号表!$D$6:$Z$47,23,FALSE))</f>
        <v/>
      </c>
      <c r="AL122" s="332" t="str">
        <f>IF(AL120="","",VLOOKUP(AL120,シフト記号表!$D$6:$Z$47,23,FALSE))</f>
        <v/>
      </c>
      <c r="AM122" s="332" t="str">
        <f>IF(AM120="","",VLOOKUP(AM120,シフト記号表!$D$6:$Z$47,23,FALSE))</f>
        <v/>
      </c>
      <c r="AN122" s="332" t="str">
        <f>IF(AN120="","",VLOOKUP(AN120,シフト記号表!$D$6:$Z$47,23,FALSE))</f>
        <v/>
      </c>
      <c r="AO122" s="333" t="str">
        <f>IF(AO120="","",VLOOKUP(AO120,シフト記号表!$D$6:$Z$47,23,FALSE))</f>
        <v/>
      </c>
      <c r="AP122" s="331" t="str">
        <f>IF(AP120="","",VLOOKUP(AP120,シフト記号表!$D$6:$Z$47,23,FALSE))</f>
        <v/>
      </c>
      <c r="AQ122" s="332" t="str">
        <f>IF(AQ120="","",VLOOKUP(AQ120,シフト記号表!$D$6:$Z$47,23,FALSE))</f>
        <v/>
      </c>
      <c r="AR122" s="332" t="str">
        <f>IF(AR120="","",VLOOKUP(AR120,シフト記号表!$D$6:$Z$47,23,FALSE))</f>
        <v/>
      </c>
      <c r="AS122" s="332" t="str">
        <f>IF(AS120="","",VLOOKUP(AS120,シフト記号表!$D$6:$Z$47,23,FALSE))</f>
        <v/>
      </c>
      <c r="AT122" s="332" t="str">
        <f>IF(AT120="","",VLOOKUP(AT120,シフト記号表!$D$6:$Z$47,23,FALSE))</f>
        <v/>
      </c>
      <c r="AU122" s="332" t="str">
        <f>IF(AU120="","",VLOOKUP(AU120,シフト記号表!$D$6:$Z$47,23,FALSE))</f>
        <v/>
      </c>
      <c r="AV122" s="333" t="str">
        <f>IF(AV120="","",VLOOKUP(AV120,シフト記号表!$D$6:$Z$47,23,FALSE))</f>
        <v/>
      </c>
      <c r="AW122" s="331" t="str">
        <f>IF(AW120="","",VLOOKUP(AW120,シフト記号表!$D$6:$Z$47,23,FALSE))</f>
        <v/>
      </c>
      <c r="AX122" s="332" t="str">
        <f>IF(AX120="","",VLOOKUP(AX120,シフト記号表!$D$6:$Z$47,23,FALSE))</f>
        <v/>
      </c>
      <c r="AY122" s="332" t="str">
        <f>IF(AY120="","",VLOOKUP(AY120,シフト記号表!$D$6:$Z$47,23,FALSE))</f>
        <v/>
      </c>
      <c r="AZ122" s="978">
        <f>IF($BC$3="４週",SUM(U122:AV122),IF($BC$3="暦月",SUM(U122:AY122),""))</f>
        <v>0</v>
      </c>
      <c r="BA122" s="979"/>
      <c r="BB122" s="980">
        <f>IF($BC$3="４週",AZ122/4,IF($BC$3="暦月",(AZ122/($BC$8/7)),""))</f>
        <v>0</v>
      </c>
      <c r="BC122" s="979"/>
      <c r="BD122" s="972"/>
      <c r="BE122" s="973"/>
      <c r="BF122" s="973"/>
      <c r="BG122" s="973"/>
      <c r="BH122" s="974"/>
    </row>
    <row r="123" spans="2:60" ht="20.25" customHeight="1">
      <c r="B123" s="334"/>
      <c r="C123" s="921"/>
      <c r="D123" s="922"/>
      <c r="E123" s="923"/>
      <c r="F123" s="335"/>
      <c r="G123" s="336"/>
      <c r="H123" s="930"/>
      <c r="I123" s="933"/>
      <c r="J123" s="934"/>
      <c r="K123" s="934"/>
      <c r="L123" s="935"/>
      <c r="M123" s="942"/>
      <c r="N123" s="943"/>
      <c r="O123" s="944"/>
      <c r="P123" s="355" t="s">
        <v>666</v>
      </c>
      <c r="Q123" s="356"/>
      <c r="R123" s="356"/>
      <c r="S123" s="357"/>
      <c r="T123" s="358"/>
      <c r="U123" s="341"/>
      <c r="V123" s="342"/>
      <c r="W123" s="342"/>
      <c r="X123" s="342"/>
      <c r="Y123" s="342"/>
      <c r="Z123" s="342"/>
      <c r="AA123" s="343"/>
      <c r="AB123" s="341"/>
      <c r="AC123" s="342"/>
      <c r="AD123" s="342"/>
      <c r="AE123" s="342"/>
      <c r="AF123" s="342"/>
      <c r="AG123" s="342"/>
      <c r="AH123" s="343"/>
      <c r="AI123" s="341"/>
      <c r="AJ123" s="342"/>
      <c r="AK123" s="342"/>
      <c r="AL123" s="342"/>
      <c r="AM123" s="342"/>
      <c r="AN123" s="342"/>
      <c r="AO123" s="343"/>
      <c r="AP123" s="341"/>
      <c r="AQ123" s="342"/>
      <c r="AR123" s="342"/>
      <c r="AS123" s="342"/>
      <c r="AT123" s="342"/>
      <c r="AU123" s="342"/>
      <c r="AV123" s="343"/>
      <c r="AW123" s="341"/>
      <c r="AX123" s="342"/>
      <c r="AY123" s="342"/>
      <c r="AZ123" s="951"/>
      <c r="BA123" s="952"/>
      <c r="BB123" s="965"/>
      <c r="BC123" s="952"/>
      <c r="BD123" s="966"/>
      <c r="BE123" s="967"/>
      <c r="BF123" s="967"/>
      <c r="BG123" s="967"/>
      <c r="BH123" s="968"/>
    </row>
    <row r="124" spans="2:60" ht="20.25" customHeight="1">
      <c r="B124" s="314">
        <f>B121+1</f>
        <v>35</v>
      </c>
      <c r="C124" s="924"/>
      <c r="D124" s="925"/>
      <c r="E124" s="926"/>
      <c r="F124" s="315">
        <f>C123</f>
        <v>0</v>
      </c>
      <c r="G124" s="316"/>
      <c r="H124" s="931"/>
      <c r="I124" s="936"/>
      <c r="J124" s="937"/>
      <c r="K124" s="937"/>
      <c r="L124" s="938"/>
      <c r="M124" s="945"/>
      <c r="N124" s="946"/>
      <c r="O124" s="947"/>
      <c r="P124" s="317" t="s">
        <v>671</v>
      </c>
      <c r="Q124" s="318"/>
      <c r="R124" s="318"/>
      <c r="S124" s="319"/>
      <c r="T124" s="320"/>
      <c r="U124" s="321" t="str">
        <f>IF(U123="","",VLOOKUP(U123,シフト記号表!$D$6:$X$47,21,FALSE))</f>
        <v/>
      </c>
      <c r="V124" s="322" t="str">
        <f>IF(V123="","",VLOOKUP(V123,シフト記号表!$D$6:$X$47,21,FALSE))</f>
        <v/>
      </c>
      <c r="W124" s="322" t="str">
        <f>IF(W123="","",VLOOKUP(W123,シフト記号表!$D$6:$X$47,21,FALSE))</f>
        <v/>
      </c>
      <c r="X124" s="322" t="str">
        <f>IF(X123="","",VLOOKUP(X123,シフト記号表!$D$6:$X$47,21,FALSE))</f>
        <v/>
      </c>
      <c r="Y124" s="322" t="str">
        <f>IF(Y123="","",VLOOKUP(Y123,シフト記号表!$D$6:$X$47,21,FALSE))</f>
        <v/>
      </c>
      <c r="Z124" s="322" t="str">
        <f>IF(Z123="","",VLOOKUP(Z123,シフト記号表!$D$6:$X$47,21,FALSE))</f>
        <v/>
      </c>
      <c r="AA124" s="323" t="str">
        <f>IF(AA123="","",VLOOKUP(AA123,シフト記号表!$D$6:$X$47,21,FALSE))</f>
        <v/>
      </c>
      <c r="AB124" s="321" t="str">
        <f>IF(AB123="","",VLOOKUP(AB123,シフト記号表!$D$6:$X$47,21,FALSE))</f>
        <v/>
      </c>
      <c r="AC124" s="322" t="str">
        <f>IF(AC123="","",VLOOKUP(AC123,シフト記号表!$D$6:$X$47,21,FALSE))</f>
        <v/>
      </c>
      <c r="AD124" s="322" t="str">
        <f>IF(AD123="","",VLOOKUP(AD123,シフト記号表!$D$6:$X$47,21,FALSE))</f>
        <v/>
      </c>
      <c r="AE124" s="322" t="str">
        <f>IF(AE123="","",VLOOKUP(AE123,シフト記号表!$D$6:$X$47,21,FALSE))</f>
        <v/>
      </c>
      <c r="AF124" s="322" t="str">
        <f>IF(AF123="","",VLOOKUP(AF123,シフト記号表!$D$6:$X$47,21,FALSE))</f>
        <v/>
      </c>
      <c r="AG124" s="322" t="str">
        <f>IF(AG123="","",VLOOKUP(AG123,シフト記号表!$D$6:$X$47,21,FALSE))</f>
        <v/>
      </c>
      <c r="AH124" s="323" t="str">
        <f>IF(AH123="","",VLOOKUP(AH123,シフト記号表!$D$6:$X$47,21,FALSE))</f>
        <v/>
      </c>
      <c r="AI124" s="321" t="str">
        <f>IF(AI123="","",VLOOKUP(AI123,シフト記号表!$D$6:$X$47,21,FALSE))</f>
        <v/>
      </c>
      <c r="AJ124" s="322" t="str">
        <f>IF(AJ123="","",VLOOKUP(AJ123,シフト記号表!$D$6:$X$47,21,FALSE))</f>
        <v/>
      </c>
      <c r="AK124" s="322" t="str">
        <f>IF(AK123="","",VLOOKUP(AK123,シフト記号表!$D$6:$X$47,21,FALSE))</f>
        <v/>
      </c>
      <c r="AL124" s="322" t="str">
        <f>IF(AL123="","",VLOOKUP(AL123,シフト記号表!$D$6:$X$47,21,FALSE))</f>
        <v/>
      </c>
      <c r="AM124" s="322" t="str">
        <f>IF(AM123="","",VLOOKUP(AM123,シフト記号表!$D$6:$X$47,21,FALSE))</f>
        <v/>
      </c>
      <c r="AN124" s="322" t="str">
        <f>IF(AN123="","",VLOOKUP(AN123,シフト記号表!$D$6:$X$47,21,FALSE))</f>
        <v/>
      </c>
      <c r="AO124" s="323" t="str">
        <f>IF(AO123="","",VLOOKUP(AO123,シフト記号表!$D$6:$X$47,21,FALSE))</f>
        <v/>
      </c>
      <c r="AP124" s="321" t="str">
        <f>IF(AP123="","",VLOOKUP(AP123,シフト記号表!$D$6:$X$47,21,FALSE))</f>
        <v/>
      </c>
      <c r="AQ124" s="322" t="str">
        <f>IF(AQ123="","",VLOOKUP(AQ123,シフト記号表!$D$6:$X$47,21,FALSE))</f>
        <v/>
      </c>
      <c r="AR124" s="322" t="str">
        <f>IF(AR123="","",VLOOKUP(AR123,シフト記号表!$D$6:$X$47,21,FALSE))</f>
        <v/>
      </c>
      <c r="AS124" s="322" t="str">
        <f>IF(AS123="","",VLOOKUP(AS123,シフト記号表!$D$6:$X$47,21,FALSE))</f>
        <v/>
      </c>
      <c r="AT124" s="322" t="str">
        <f>IF(AT123="","",VLOOKUP(AT123,シフト記号表!$D$6:$X$47,21,FALSE))</f>
        <v/>
      </c>
      <c r="AU124" s="322" t="str">
        <f>IF(AU123="","",VLOOKUP(AU123,シフト記号表!$D$6:$X$47,21,FALSE))</f>
        <v/>
      </c>
      <c r="AV124" s="323" t="str">
        <f>IF(AV123="","",VLOOKUP(AV123,シフト記号表!$D$6:$X$47,21,FALSE))</f>
        <v/>
      </c>
      <c r="AW124" s="321" t="str">
        <f>IF(AW123="","",VLOOKUP(AW123,シフト記号表!$D$6:$X$47,21,FALSE))</f>
        <v/>
      </c>
      <c r="AX124" s="322" t="str">
        <f>IF(AX123="","",VLOOKUP(AX123,シフト記号表!$D$6:$X$47,21,FALSE))</f>
        <v/>
      </c>
      <c r="AY124" s="322" t="str">
        <f>IF(AY123="","",VLOOKUP(AY123,シフト記号表!$D$6:$X$47,21,FALSE))</f>
        <v/>
      </c>
      <c r="AZ124" s="975">
        <f>IF($BC$3="４週",SUM(U124:AV124),IF($BC$3="暦月",SUM(U124:AY124),""))</f>
        <v>0</v>
      </c>
      <c r="BA124" s="976"/>
      <c r="BB124" s="977">
        <f>IF($BC$3="４週",AZ124/4,IF($BC$3="暦月",(AZ124/($BC$8/7)),""))</f>
        <v>0</v>
      </c>
      <c r="BC124" s="976"/>
      <c r="BD124" s="969"/>
      <c r="BE124" s="970"/>
      <c r="BF124" s="970"/>
      <c r="BG124" s="970"/>
      <c r="BH124" s="971"/>
    </row>
    <row r="125" spans="2:60" ht="20.25" customHeight="1">
      <c r="B125" s="324"/>
      <c r="C125" s="927"/>
      <c r="D125" s="928"/>
      <c r="E125" s="929"/>
      <c r="F125" s="325"/>
      <c r="G125" s="326">
        <f>C123</f>
        <v>0</v>
      </c>
      <c r="H125" s="932"/>
      <c r="I125" s="939"/>
      <c r="J125" s="940"/>
      <c r="K125" s="940"/>
      <c r="L125" s="941"/>
      <c r="M125" s="948"/>
      <c r="N125" s="949"/>
      <c r="O125" s="950"/>
      <c r="P125" s="404" t="s">
        <v>672</v>
      </c>
      <c r="Q125" s="328"/>
      <c r="R125" s="328"/>
      <c r="S125" s="348"/>
      <c r="T125" s="349"/>
      <c r="U125" s="331" t="str">
        <f>IF(U123="","",VLOOKUP(U123,シフト記号表!$D$6:$Z$47,23,FALSE))</f>
        <v/>
      </c>
      <c r="V125" s="332" t="str">
        <f>IF(V123="","",VLOOKUP(V123,シフト記号表!$D$6:$Z$47,23,FALSE))</f>
        <v/>
      </c>
      <c r="W125" s="332" t="str">
        <f>IF(W123="","",VLOOKUP(W123,シフト記号表!$D$6:$Z$47,23,FALSE))</f>
        <v/>
      </c>
      <c r="X125" s="332" t="str">
        <f>IF(X123="","",VLOOKUP(X123,シフト記号表!$D$6:$Z$47,23,FALSE))</f>
        <v/>
      </c>
      <c r="Y125" s="332" t="str">
        <f>IF(Y123="","",VLOOKUP(Y123,シフト記号表!$D$6:$Z$47,23,FALSE))</f>
        <v/>
      </c>
      <c r="Z125" s="332" t="str">
        <f>IF(Z123="","",VLOOKUP(Z123,シフト記号表!$D$6:$Z$47,23,FALSE))</f>
        <v/>
      </c>
      <c r="AA125" s="333" t="str">
        <f>IF(AA123="","",VLOOKUP(AA123,シフト記号表!$D$6:$Z$47,23,FALSE))</f>
        <v/>
      </c>
      <c r="AB125" s="331" t="str">
        <f>IF(AB123="","",VLOOKUP(AB123,シフト記号表!$D$6:$Z$47,23,FALSE))</f>
        <v/>
      </c>
      <c r="AC125" s="332" t="str">
        <f>IF(AC123="","",VLOOKUP(AC123,シフト記号表!$D$6:$Z$47,23,FALSE))</f>
        <v/>
      </c>
      <c r="AD125" s="332" t="str">
        <f>IF(AD123="","",VLOOKUP(AD123,シフト記号表!$D$6:$Z$47,23,FALSE))</f>
        <v/>
      </c>
      <c r="AE125" s="332" t="str">
        <f>IF(AE123="","",VLOOKUP(AE123,シフト記号表!$D$6:$Z$47,23,FALSE))</f>
        <v/>
      </c>
      <c r="AF125" s="332" t="str">
        <f>IF(AF123="","",VLOOKUP(AF123,シフト記号表!$D$6:$Z$47,23,FALSE))</f>
        <v/>
      </c>
      <c r="AG125" s="332" t="str">
        <f>IF(AG123="","",VLOOKUP(AG123,シフト記号表!$D$6:$Z$47,23,FALSE))</f>
        <v/>
      </c>
      <c r="AH125" s="333" t="str">
        <f>IF(AH123="","",VLOOKUP(AH123,シフト記号表!$D$6:$Z$47,23,FALSE))</f>
        <v/>
      </c>
      <c r="AI125" s="331" t="str">
        <f>IF(AI123="","",VLOOKUP(AI123,シフト記号表!$D$6:$Z$47,23,FALSE))</f>
        <v/>
      </c>
      <c r="AJ125" s="332" t="str">
        <f>IF(AJ123="","",VLOOKUP(AJ123,シフト記号表!$D$6:$Z$47,23,FALSE))</f>
        <v/>
      </c>
      <c r="AK125" s="332" t="str">
        <f>IF(AK123="","",VLOOKUP(AK123,シフト記号表!$D$6:$Z$47,23,FALSE))</f>
        <v/>
      </c>
      <c r="AL125" s="332" t="str">
        <f>IF(AL123="","",VLOOKUP(AL123,シフト記号表!$D$6:$Z$47,23,FALSE))</f>
        <v/>
      </c>
      <c r="AM125" s="332" t="str">
        <f>IF(AM123="","",VLOOKUP(AM123,シフト記号表!$D$6:$Z$47,23,FALSE))</f>
        <v/>
      </c>
      <c r="AN125" s="332" t="str">
        <f>IF(AN123="","",VLOOKUP(AN123,シフト記号表!$D$6:$Z$47,23,FALSE))</f>
        <v/>
      </c>
      <c r="AO125" s="333" t="str">
        <f>IF(AO123="","",VLOOKUP(AO123,シフト記号表!$D$6:$Z$47,23,FALSE))</f>
        <v/>
      </c>
      <c r="AP125" s="331" t="str">
        <f>IF(AP123="","",VLOOKUP(AP123,シフト記号表!$D$6:$Z$47,23,FALSE))</f>
        <v/>
      </c>
      <c r="AQ125" s="332" t="str">
        <f>IF(AQ123="","",VLOOKUP(AQ123,シフト記号表!$D$6:$Z$47,23,FALSE))</f>
        <v/>
      </c>
      <c r="AR125" s="332" t="str">
        <f>IF(AR123="","",VLOOKUP(AR123,シフト記号表!$D$6:$Z$47,23,FALSE))</f>
        <v/>
      </c>
      <c r="AS125" s="332" t="str">
        <f>IF(AS123="","",VLOOKUP(AS123,シフト記号表!$D$6:$Z$47,23,FALSE))</f>
        <v/>
      </c>
      <c r="AT125" s="332" t="str">
        <f>IF(AT123="","",VLOOKUP(AT123,シフト記号表!$D$6:$Z$47,23,FALSE))</f>
        <v/>
      </c>
      <c r="AU125" s="332" t="str">
        <f>IF(AU123="","",VLOOKUP(AU123,シフト記号表!$D$6:$Z$47,23,FALSE))</f>
        <v/>
      </c>
      <c r="AV125" s="333" t="str">
        <f>IF(AV123="","",VLOOKUP(AV123,シフト記号表!$D$6:$Z$47,23,FALSE))</f>
        <v/>
      </c>
      <c r="AW125" s="331" t="str">
        <f>IF(AW123="","",VLOOKUP(AW123,シフト記号表!$D$6:$Z$47,23,FALSE))</f>
        <v/>
      </c>
      <c r="AX125" s="332" t="str">
        <f>IF(AX123="","",VLOOKUP(AX123,シフト記号表!$D$6:$Z$47,23,FALSE))</f>
        <v/>
      </c>
      <c r="AY125" s="332" t="str">
        <f>IF(AY123="","",VLOOKUP(AY123,シフト記号表!$D$6:$Z$47,23,FALSE))</f>
        <v/>
      </c>
      <c r="AZ125" s="978">
        <f>IF($BC$3="４週",SUM(U125:AV125),IF($BC$3="暦月",SUM(U125:AY125),""))</f>
        <v>0</v>
      </c>
      <c r="BA125" s="979"/>
      <c r="BB125" s="980">
        <f>IF($BC$3="４週",AZ125/4,IF($BC$3="暦月",(AZ125/($BC$8/7)),""))</f>
        <v>0</v>
      </c>
      <c r="BC125" s="979"/>
      <c r="BD125" s="972"/>
      <c r="BE125" s="973"/>
      <c r="BF125" s="973"/>
      <c r="BG125" s="973"/>
      <c r="BH125" s="974"/>
    </row>
    <row r="126" spans="2:60" ht="20.25" customHeight="1">
      <c r="B126" s="334"/>
      <c r="C126" s="921"/>
      <c r="D126" s="922"/>
      <c r="E126" s="923"/>
      <c r="F126" s="335"/>
      <c r="G126" s="336"/>
      <c r="H126" s="930"/>
      <c r="I126" s="933"/>
      <c r="J126" s="934"/>
      <c r="K126" s="934"/>
      <c r="L126" s="935"/>
      <c r="M126" s="942"/>
      <c r="N126" s="943"/>
      <c r="O126" s="944"/>
      <c r="P126" s="355" t="s">
        <v>666</v>
      </c>
      <c r="Q126" s="356"/>
      <c r="R126" s="356"/>
      <c r="S126" s="357"/>
      <c r="T126" s="358"/>
      <c r="U126" s="341"/>
      <c r="V126" s="342"/>
      <c r="W126" s="342"/>
      <c r="X126" s="342"/>
      <c r="Y126" s="342"/>
      <c r="Z126" s="342"/>
      <c r="AA126" s="343"/>
      <c r="AB126" s="341"/>
      <c r="AC126" s="342"/>
      <c r="AD126" s="342"/>
      <c r="AE126" s="342"/>
      <c r="AF126" s="342"/>
      <c r="AG126" s="342"/>
      <c r="AH126" s="343"/>
      <c r="AI126" s="341"/>
      <c r="AJ126" s="342"/>
      <c r="AK126" s="342"/>
      <c r="AL126" s="342"/>
      <c r="AM126" s="342"/>
      <c r="AN126" s="342"/>
      <c r="AO126" s="343"/>
      <c r="AP126" s="341"/>
      <c r="AQ126" s="342"/>
      <c r="AR126" s="342"/>
      <c r="AS126" s="342"/>
      <c r="AT126" s="342"/>
      <c r="AU126" s="342"/>
      <c r="AV126" s="343"/>
      <c r="AW126" s="341"/>
      <c r="AX126" s="342"/>
      <c r="AY126" s="342"/>
      <c r="AZ126" s="951"/>
      <c r="BA126" s="952"/>
      <c r="BB126" s="965"/>
      <c r="BC126" s="952"/>
      <c r="BD126" s="966"/>
      <c r="BE126" s="967"/>
      <c r="BF126" s="967"/>
      <c r="BG126" s="967"/>
      <c r="BH126" s="968"/>
    </row>
    <row r="127" spans="2:60" ht="20.25" customHeight="1">
      <c r="B127" s="314">
        <f>B124+1</f>
        <v>36</v>
      </c>
      <c r="C127" s="924"/>
      <c r="D127" s="925"/>
      <c r="E127" s="926"/>
      <c r="F127" s="315">
        <f>C126</f>
        <v>0</v>
      </c>
      <c r="G127" s="316"/>
      <c r="H127" s="931"/>
      <c r="I127" s="936"/>
      <c r="J127" s="937"/>
      <c r="K127" s="937"/>
      <c r="L127" s="938"/>
      <c r="M127" s="945"/>
      <c r="N127" s="946"/>
      <c r="O127" s="947"/>
      <c r="P127" s="317" t="s">
        <v>671</v>
      </c>
      <c r="Q127" s="318"/>
      <c r="R127" s="318"/>
      <c r="S127" s="319"/>
      <c r="T127" s="320"/>
      <c r="U127" s="321" t="str">
        <f>IF(U126="","",VLOOKUP(U126,シフト記号表!$D$6:$X$47,21,FALSE))</f>
        <v/>
      </c>
      <c r="V127" s="322" t="str">
        <f>IF(V126="","",VLOOKUP(V126,シフト記号表!$D$6:$X$47,21,FALSE))</f>
        <v/>
      </c>
      <c r="W127" s="322" t="str">
        <f>IF(W126="","",VLOOKUP(W126,シフト記号表!$D$6:$X$47,21,FALSE))</f>
        <v/>
      </c>
      <c r="X127" s="322" t="str">
        <f>IF(X126="","",VLOOKUP(X126,シフト記号表!$D$6:$X$47,21,FALSE))</f>
        <v/>
      </c>
      <c r="Y127" s="322" t="str">
        <f>IF(Y126="","",VLOOKUP(Y126,シフト記号表!$D$6:$X$47,21,FALSE))</f>
        <v/>
      </c>
      <c r="Z127" s="322" t="str">
        <f>IF(Z126="","",VLOOKUP(Z126,シフト記号表!$D$6:$X$47,21,FALSE))</f>
        <v/>
      </c>
      <c r="AA127" s="323" t="str">
        <f>IF(AA126="","",VLOOKUP(AA126,シフト記号表!$D$6:$X$47,21,FALSE))</f>
        <v/>
      </c>
      <c r="AB127" s="321" t="str">
        <f>IF(AB126="","",VLOOKUP(AB126,シフト記号表!$D$6:$X$47,21,FALSE))</f>
        <v/>
      </c>
      <c r="AC127" s="322" t="str">
        <f>IF(AC126="","",VLOOKUP(AC126,シフト記号表!$D$6:$X$47,21,FALSE))</f>
        <v/>
      </c>
      <c r="AD127" s="322" t="str">
        <f>IF(AD126="","",VLOOKUP(AD126,シフト記号表!$D$6:$X$47,21,FALSE))</f>
        <v/>
      </c>
      <c r="AE127" s="322" t="str">
        <f>IF(AE126="","",VLOOKUP(AE126,シフト記号表!$D$6:$X$47,21,FALSE))</f>
        <v/>
      </c>
      <c r="AF127" s="322" t="str">
        <f>IF(AF126="","",VLOOKUP(AF126,シフト記号表!$D$6:$X$47,21,FALSE))</f>
        <v/>
      </c>
      <c r="AG127" s="322" t="str">
        <f>IF(AG126="","",VLOOKUP(AG126,シフト記号表!$D$6:$X$47,21,FALSE))</f>
        <v/>
      </c>
      <c r="AH127" s="323" t="str">
        <f>IF(AH126="","",VLOOKUP(AH126,シフト記号表!$D$6:$X$47,21,FALSE))</f>
        <v/>
      </c>
      <c r="AI127" s="321" t="str">
        <f>IF(AI126="","",VLOOKUP(AI126,シフト記号表!$D$6:$X$47,21,FALSE))</f>
        <v/>
      </c>
      <c r="AJ127" s="322" t="str">
        <f>IF(AJ126="","",VLOOKUP(AJ126,シフト記号表!$D$6:$X$47,21,FALSE))</f>
        <v/>
      </c>
      <c r="AK127" s="322" t="str">
        <f>IF(AK126="","",VLOOKUP(AK126,シフト記号表!$D$6:$X$47,21,FALSE))</f>
        <v/>
      </c>
      <c r="AL127" s="322" t="str">
        <f>IF(AL126="","",VLOOKUP(AL126,シフト記号表!$D$6:$X$47,21,FALSE))</f>
        <v/>
      </c>
      <c r="AM127" s="322" t="str">
        <f>IF(AM126="","",VLOOKUP(AM126,シフト記号表!$D$6:$X$47,21,FALSE))</f>
        <v/>
      </c>
      <c r="AN127" s="322" t="str">
        <f>IF(AN126="","",VLOOKUP(AN126,シフト記号表!$D$6:$X$47,21,FALSE))</f>
        <v/>
      </c>
      <c r="AO127" s="323" t="str">
        <f>IF(AO126="","",VLOOKUP(AO126,シフト記号表!$D$6:$X$47,21,FALSE))</f>
        <v/>
      </c>
      <c r="AP127" s="321" t="str">
        <f>IF(AP126="","",VLOOKUP(AP126,シフト記号表!$D$6:$X$47,21,FALSE))</f>
        <v/>
      </c>
      <c r="AQ127" s="322" t="str">
        <f>IF(AQ126="","",VLOOKUP(AQ126,シフト記号表!$D$6:$X$47,21,FALSE))</f>
        <v/>
      </c>
      <c r="AR127" s="322" t="str">
        <f>IF(AR126="","",VLOOKUP(AR126,シフト記号表!$D$6:$X$47,21,FALSE))</f>
        <v/>
      </c>
      <c r="AS127" s="322" t="str">
        <f>IF(AS126="","",VLOOKUP(AS126,シフト記号表!$D$6:$X$47,21,FALSE))</f>
        <v/>
      </c>
      <c r="AT127" s="322" t="str">
        <f>IF(AT126="","",VLOOKUP(AT126,シフト記号表!$D$6:$X$47,21,FALSE))</f>
        <v/>
      </c>
      <c r="AU127" s="322" t="str">
        <f>IF(AU126="","",VLOOKUP(AU126,シフト記号表!$D$6:$X$47,21,FALSE))</f>
        <v/>
      </c>
      <c r="AV127" s="323" t="str">
        <f>IF(AV126="","",VLOOKUP(AV126,シフト記号表!$D$6:$X$47,21,FALSE))</f>
        <v/>
      </c>
      <c r="AW127" s="321" t="str">
        <f>IF(AW126="","",VLOOKUP(AW126,シフト記号表!$D$6:$X$47,21,FALSE))</f>
        <v/>
      </c>
      <c r="AX127" s="322" t="str">
        <f>IF(AX126="","",VLOOKUP(AX126,シフト記号表!$D$6:$X$47,21,FALSE))</f>
        <v/>
      </c>
      <c r="AY127" s="322" t="str">
        <f>IF(AY126="","",VLOOKUP(AY126,シフト記号表!$D$6:$X$47,21,FALSE))</f>
        <v/>
      </c>
      <c r="AZ127" s="975">
        <f>IF($BC$3="４週",SUM(U127:AV127),IF($BC$3="暦月",SUM(U127:AY127),""))</f>
        <v>0</v>
      </c>
      <c r="BA127" s="976"/>
      <c r="BB127" s="977">
        <f>IF($BC$3="４週",AZ127/4,IF($BC$3="暦月",(AZ127/($BC$8/7)),""))</f>
        <v>0</v>
      </c>
      <c r="BC127" s="976"/>
      <c r="BD127" s="969"/>
      <c r="BE127" s="970"/>
      <c r="BF127" s="970"/>
      <c r="BG127" s="970"/>
      <c r="BH127" s="971"/>
    </row>
    <row r="128" spans="2:60" ht="20.25" customHeight="1">
      <c r="B128" s="324"/>
      <c r="C128" s="927"/>
      <c r="D128" s="928"/>
      <c r="E128" s="929"/>
      <c r="F128" s="325"/>
      <c r="G128" s="326">
        <f>C126</f>
        <v>0</v>
      </c>
      <c r="H128" s="932"/>
      <c r="I128" s="939"/>
      <c r="J128" s="940"/>
      <c r="K128" s="940"/>
      <c r="L128" s="941"/>
      <c r="M128" s="948"/>
      <c r="N128" s="949"/>
      <c r="O128" s="950"/>
      <c r="P128" s="404" t="s">
        <v>672</v>
      </c>
      <c r="Q128" s="328"/>
      <c r="R128" s="328"/>
      <c r="S128" s="348"/>
      <c r="T128" s="349"/>
      <c r="U128" s="331" t="str">
        <f>IF(U126="","",VLOOKUP(U126,シフト記号表!$D$6:$Z$47,23,FALSE))</f>
        <v/>
      </c>
      <c r="V128" s="332" t="str">
        <f>IF(V126="","",VLOOKUP(V126,シフト記号表!$D$6:$Z$47,23,FALSE))</f>
        <v/>
      </c>
      <c r="W128" s="332" t="str">
        <f>IF(W126="","",VLOOKUP(W126,シフト記号表!$D$6:$Z$47,23,FALSE))</f>
        <v/>
      </c>
      <c r="X128" s="332" t="str">
        <f>IF(X126="","",VLOOKUP(X126,シフト記号表!$D$6:$Z$47,23,FALSE))</f>
        <v/>
      </c>
      <c r="Y128" s="332" t="str">
        <f>IF(Y126="","",VLOOKUP(Y126,シフト記号表!$D$6:$Z$47,23,FALSE))</f>
        <v/>
      </c>
      <c r="Z128" s="332" t="str">
        <f>IF(Z126="","",VLOOKUP(Z126,シフト記号表!$D$6:$Z$47,23,FALSE))</f>
        <v/>
      </c>
      <c r="AA128" s="333" t="str">
        <f>IF(AA126="","",VLOOKUP(AA126,シフト記号表!$D$6:$Z$47,23,FALSE))</f>
        <v/>
      </c>
      <c r="AB128" s="331" t="str">
        <f>IF(AB126="","",VLOOKUP(AB126,シフト記号表!$D$6:$Z$47,23,FALSE))</f>
        <v/>
      </c>
      <c r="AC128" s="332" t="str">
        <f>IF(AC126="","",VLOOKUP(AC126,シフト記号表!$D$6:$Z$47,23,FALSE))</f>
        <v/>
      </c>
      <c r="AD128" s="332" t="str">
        <f>IF(AD126="","",VLOOKUP(AD126,シフト記号表!$D$6:$Z$47,23,FALSE))</f>
        <v/>
      </c>
      <c r="AE128" s="332" t="str">
        <f>IF(AE126="","",VLOOKUP(AE126,シフト記号表!$D$6:$Z$47,23,FALSE))</f>
        <v/>
      </c>
      <c r="AF128" s="332" t="str">
        <f>IF(AF126="","",VLOOKUP(AF126,シフト記号表!$D$6:$Z$47,23,FALSE))</f>
        <v/>
      </c>
      <c r="AG128" s="332" t="str">
        <f>IF(AG126="","",VLOOKUP(AG126,シフト記号表!$D$6:$Z$47,23,FALSE))</f>
        <v/>
      </c>
      <c r="AH128" s="333" t="str">
        <f>IF(AH126="","",VLOOKUP(AH126,シフト記号表!$D$6:$Z$47,23,FALSE))</f>
        <v/>
      </c>
      <c r="AI128" s="331" t="str">
        <f>IF(AI126="","",VLOOKUP(AI126,シフト記号表!$D$6:$Z$47,23,FALSE))</f>
        <v/>
      </c>
      <c r="AJ128" s="332" t="str">
        <f>IF(AJ126="","",VLOOKUP(AJ126,シフト記号表!$D$6:$Z$47,23,FALSE))</f>
        <v/>
      </c>
      <c r="AK128" s="332" t="str">
        <f>IF(AK126="","",VLOOKUP(AK126,シフト記号表!$D$6:$Z$47,23,FALSE))</f>
        <v/>
      </c>
      <c r="AL128" s="332" t="str">
        <f>IF(AL126="","",VLOOKUP(AL126,シフト記号表!$D$6:$Z$47,23,FALSE))</f>
        <v/>
      </c>
      <c r="AM128" s="332" t="str">
        <f>IF(AM126="","",VLOOKUP(AM126,シフト記号表!$D$6:$Z$47,23,FALSE))</f>
        <v/>
      </c>
      <c r="AN128" s="332" t="str">
        <f>IF(AN126="","",VLOOKUP(AN126,シフト記号表!$D$6:$Z$47,23,FALSE))</f>
        <v/>
      </c>
      <c r="AO128" s="333" t="str">
        <f>IF(AO126="","",VLOOKUP(AO126,シフト記号表!$D$6:$Z$47,23,FALSE))</f>
        <v/>
      </c>
      <c r="AP128" s="331" t="str">
        <f>IF(AP126="","",VLOOKUP(AP126,シフト記号表!$D$6:$Z$47,23,FALSE))</f>
        <v/>
      </c>
      <c r="AQ128" s="332" t="str">
        <f>IF(AQ126="","",VLOOKUP(AQ126,シフト記号表!$D$6:$Z$47,23,FALSE))</f>
        <v/>
      </c>
      <c r="AR128" s="332" t="str">
        <f>IF(AR126="","",VLOOKUP(AR126,シフト記号表!$D$6:$Z$47,23,FALSE))</f>
        <v/>
      </c>
      <c r="AS128" s="332" t="str">
        <f>IF(AS126="","",VLOOKUP(AS126,シフト記号表!$D$6:$Z$47,23,FALSE))</f>
        <v/>
      </c>
      <c r="AT128" s="332" t="str">
        <f>IF(AT126="","",VLOOKUP(AT126,シフト記号表!$D$6:$Z$47,23,FALSE))</f>
        <v/>
      </c>
      <c r="AU128" s="332" t="str">
        <f>IF(AU126="","",VLOOKUP(AU126,シフト記号表!$D$6:$Z$47,23,FALSE))</f>
        <v/>
      </c>
      <c r="AV128" s="333" t="str">
        <f>IF(AV126="","",VLOOKUP(AV126,シフト記号表!$D$6:$Z$47,23,FALSE))</f>
        <v/>
      </c>
      <c r="AW128" s="331" t="str">
        <f>IF(AW126="","",VLOOKUP(AW126,シフト記号表!$D$6:$Z$47,23,FALSE))</f>
        <v/>
      </c>
      <c r="AX128" s="332" t="str">
        <f>IF(AX126="","",VLOOKUP(AX126,シフト記号表!$D$6:$Z$47,23,FALSE))</f>
        <v/>
      </c>
      <c r="AY128" s="332" t="str">
        <f>IF(AY126="","",VLOOKUP(AY126,シフト記号表!$D$6:$Z$47,23,FALSE))</f>
        <v/>
      </c>
      <c r="AZ128" s="978">
        <f>IF($BC$3="４週",SUM(U128:AV128),IF($BC$3="暦月",SUM(U128:AY128),""))</f>
        <v>0</v>
      </c>
      <c r="BA128" s="979"/>
      <c r="BB128" s="980">
        <f>IF($BC$3="４週",AZ128/4,IF($BC$3="暦月",(AZ128/($BC$8/7)),""))</f>
        <v>0</v>
      </c>
      <c r="BC128" s="979"/>
      <c r="BD128" s="972"/>
      <c r="BE128" s="973"/>
      <c r="BF128" s="973"/>
      <c r="BG128" s="973"/>
      <c r="BH128" s="974"/>
    </row>
    <row r="129" spans="2:60" ht="20.25" customHeight="1">
      <c r="B129" s="334"/>
      <c r="C129" s="921"/>
      <c r="D129" s="922"/>
      <c r="E129" s="923"/>
      <c r="F129" s="335"/>
      <c r="G129" s="336"/>
      <c r="H129" s="930"/>
      <c r="I129" s="933"/>
      <c r="J129" s="934"/>
      <c r="K129" s="934"/>
      <c r="L129" s="935"/>
      <c r="M129" s="942"/>
      <c r="N129" s="943"/>
      <c r="O129" s="944"/>
      <c r="P129" s="355" t="s">
        <v>666</v>
      </c>
      <c r="Q129" s="356"/>
      <c r="R129" s="356"/>
      <c r="S129" s="357"/>
      <c r="T129" s="358"/>
      <c r="U129" s="341"/>
      <c r="V129" s="342"/>
      <c r="W129" s="342"/>
      <c r="X129" s="342"/>
      <c r="Y129" s="342"/>
      <c r="Z129" s="342"/>
      <c r="AA129" s="343"/>
      <c r="AB129" s="341"/>
      <c r="AC129" s="342"/>
      <c r="AD129" s="342"/>
      <c r="AE129" s="342"/>
      <c r="AF129" s="342"/>
      <c r="AG129" s="342"/>
      <c r="AH129" s="343"/>
      <c r="AI129" s="341"/>
      <c r="AJ129" s="342"/>
      <c r="AK129" s="342"/>
      <c r="AL129" s="342"/>
      <c r="AM129" s="342"/>
      <c r="AN129" s="342"/>
      <c r="AO129" s="343"/>
      <c r="AP129" s="341"/>
      <c r="AQ129" s="342"/>
      <c r="AR129" s="342"/>
      <c r="AS129" s="342"/>
      <c r="AT129" s="342"/>
      <c r="AU129" s="342"/>
      <c r="AV129" s="343"/>
      <c r="AW129" s="341"/>
      <c r="AX129" s="342"/>
      <c r="AY129" s="342"/>
      <c r="AZ129" s="951"/>
      <c r="BA129" s="952"/>
      <c r="BB129" s="965"/>
      <c r="BC129" s="952"/>
      <c r="BD129" s="966"/>
      <c r="BE129" s="967"/>
      <c r="BF129" s="967"/>
      <c r="BG129" s="967"/>
      <c r="BH129" s="968"/>
    </row>
    <row r="130" spans="2:60" ht="20.25" customHeight="1">
      <c r="B130" s="314">
        <f>B127+1</f>
        <v>37</v>
      </c>
      <c r="C130" s="924"/>
      <c r="D130" s="925"/>
      <c r="E130" s="926"/>
      <c r="F130" s="315">
        <f>C129</f>
        <v>0</v>
      </c>
      <c r="G130" s="316"/>
      <c r="H130" s="931"/>
      <c r="I130" s="936"/>
      <c r="J130" s="937"/>
      <c r="K130" s="937"/>
      <c r="L130" s="938"/>
      <c r="M130" s="945"/>
      <c r="N130" s="946"/>
      <c r="O130" s="947"/>
      <c r="P130" s="317" t="s">
        <v>671</v>
      </c>
      <c r="Q130" s="318"/>
      <c r="R130" s="318"/>
      <c r="S130" s="319"/>
      <c r="T130" s="320"/>
      <c r="U130" s="321" t="str">
        <f>IF(U129="","",VLOOKUP(U129,シフト記号表!$D$6:$X$47,21,FALSE))</f>
        <v/>
      </c>
      <c r="V130" s="322" t="str">
        <f>IF(V129="","",VLOOKUP(V129,シフト記号表!$D$6:$X$47,21,FALSE))</f>
        <v/>
      </c>
      <c r="W130" s="322" t="str">
        <f>IF(W129="","",VLOOKUP(W129,シフト記号表!$D$6:$X$47,21,FALSE))</f>
        <v/>
      </c>
      <c r="X130" s="322" t="str">
        <f>IF(X129="","",VLOOKUP(X129,シフト記号表!$D$6:$X$47,21,FALSE))</f>
        <v/>
      </c>
      <c r="Y130" s="322" t="str">
        <f>IF(Y129="","",VLOOKUP(Y129,シフト記号表!$D$6:$X$47,21,FALSE))</f>
        <v/>
      </c>
      <c r="Z130" s="322" t="str">
        <f>IF(Z129="","",VLOOKUP(Z129,シフト記号表!$D$6:$X$47,21,FALSE))</f>
        <v/>
      </c>
      <c r="AA130" s="323" t="str">
        <f>IF(AA129="","",VLOOKUP(AA129,シフト記号表!$D$6:$X$47,21,FALSE))</f>
        <v/>
      </c>
      <c r="AB130" s="321" t="str">
        <f>IF(AB129="","",VLOOKUP(AB129,シフト記号表!$D$6:$X$47,21,FALSE))</f>
        <v/>
      </c>
      <c r="AC130" s="322" t="str">
        <f>IF(AC129="","",VLOOKUP(AC129,シフト記号表!$D$6:$X$47,21,FALSE))</f>
        <v/>
      </c>
      <c r="AD130" s="322" t="str">
        <f>IF(AD129="","",VLOOKUP(AD129,シフト記号表!$D$6:$X$47,21,FALSE))</f>
        <v/>
      </c>
      <c r="AE130" s="322" t="str">
        <f>IF(AE129="","",VLOOKUP(AE129,シフト記号表!$D$6:$X$47,21,FALSE))</f>
        <v/>
      </c>
      <c r="AF130" s="322" t="str">
        <f>IF(AF129="","",VLOOKUP(AF129,シフト記号表!$D$6:$X$47,21,FALSE))</f>
        <v/>
      </c>
      <c r="AG130" s="322" t="str">
        <f>IF(AG129="","",VLOOKUP(AG129,シフト記号表!$D$6:$X$47,21,FALSE))</f>
        <v/>
      </c>
      <c r="AH130" s="323" t="str">
        <f>IF(AH129="","",VLOOKUP(AH129,シフト記号表!$D$6:$X$47,21,FALSE))</f>
        <v/>
      </c>
      <c r="AI130" s="321" t="str">
        <f>IF(AI129="","",VLOOKUP(AI129,シフト記号表!$D$6:$X$47,21,FALSE))</f>
        <v/>
      </c>
      <c r="AJ130" s="322" t="str">
        <f>IF(AJ129="","",VLOOKUP(AJ129,シフト記号表!$D$6:$X$47,21,FALSE))</f>
        <v/>
      </c>
      <c r="AK130" s="322" t="str">
        <f>IF(AK129="","",VLOOKUP(AK129,シフト記号表!$D$6:$X$47,21,FALSE))</f>
        <v/>
      </c>
      <c r="AL130" s="322" t="str">
        <f>IF(AL129="","",VLOOKUP(AL129,シフト記号表!$D$6:$X$47,21,FALSE))</f>
        <v/>
      </c>
      <c r="AM130" s="322" t="str">
        <f>IF(AM129="","",VLOOKUP(AM129,シフト記号表!$D$6:$X$47,21,FALSE))</f>
        <v/>
      </c>
      <c r="AN130" s="322" t="str">
        <f>IF(AN129="","",VLOOKUP(AN129,シフト記号表!$D$6:$X$47,21,FALSE))</f>
        <v/>
      </c>
      <c r="AO130" s="323" t="str">
        <f>IF(AO129="","",VLOOKUP(AO129,シフト記号表!$D$6:$X$47,21,FALSE))</f>
        <v/>
      </c>
      <c r="AP130" s="321" t="str">
        <f>IF(AP129="","",VLOOKUP(AP129,シフト記号表!$D$6:$X$47,21,FALSE))</f>
        <v/>
      </c>
      <c r="AQ130" s="322" t="str">
        <f>IF(AQ129="","",VLOOKUP(AQ129,シフト記号表!$D$6:$X$47,21,FALSE))</f>
        <v/>
      </c>
      <c r="AR130" s="322" t="str">
        <f>IF(AR129="","",VLOOKUP(AR129,シフト記号表!$D$6:$X$47,21,FALSE))</f>
        <v/>
      </c>
      <c r="AS130" s="322" t="str">
        <f>IF(AS129="","",VLOOKUP(AS129,シフト記号表!$D$6:$X$47,21,FALSE))</f>
        <v/>
      </c>
      <c r="AT130" s="322" t="str">
        <f>IF(AT129="","",VLOOKUP(AT129,シフト記号表!$D$6:$X$47,21,FALSE))</f>
        <v/>
      </c>
      <c r="AU130" s="322" t="str">
        <f>IF(AU129="","",VLOOKUP(AU129,シフト記号表!$D$6:$X$47,21,FALSE))</f>
        <v/>
      </c>
      <c r="AV130" s="323" t="str">
        <f>IF(AV129="","",VLOOKUP(AV129,シフト記号表!$D$6:$X$47,21,FALSE))</f>
        <v/>
      </c>
      <c r="AW130" s="321" t="str">
        <f>IF(AW129="","",VLOOKUP(AW129,シフト記号表!$D$6:$X$47,21,FALSE))</f>
        <v/>
      </c>
      <c r="AX130" s="322" t="str">
        <f>IF(AX129="","",VLOOKUP(AX129,シフト記号表!$D$6:$X$47,21,FALSE))</f>
        <v/>
      </c>
      <c r="AY130" s="322" t="str">
        <f>IF(AY129="","",VLOOKUP(AY129,シフト記号表!$D$6:$X$47,21,FALSE))</f>
        <v/>
      </c>
      <c r="AZ130" s="975">
        <f>IF($BC$3="４週",SUM(U130:AV130),IF($BC$3="暦月",SUM(U130:AY130),""))</f>
        <v>0</v>
      </c>
      <c r="BA130" s="976"/>
      <c r="BB130" s="977">
        <f>IF($BC$3="４週",AZ130/4,IF($BC$3="暦月",(AZ130/($BC$8/7)),""))</f>
        <v>0</v>
      </c>
      <c r="BC130" s="976"/>
      <c r="BD130" s="969"/>
      <c r="BE130" s="970"/>
      <c r="BF130" s="970"/>
      <c r="BG130" s="970"/>
      <c r="BH130" s="971"/>
    </row>
    <row r="131" spans="2:60" ht="20.25" customHeight="1">
      <c r="B131" s="324"/>
      <c r="C131" s="927"/>
      <c r="D131" s="928"/>
      <c r="E131" s="929"/>
      <c r="F131" s="325"/>
      <c r="G131" s="326">
        <f>C129</f>
        <v>0</v>
      </c>
      <c r="H131" s="932"/>
      <c r="I131" s="939"/>
      <c r="J131" s="940"/>
      <c r="K131" s="940"/>
      <c r="L131" s="941"/>
      <c r="M131" s="948"/>
      <c r="N131" s="949"/>
      <c r="O131" s="950"/>
      <c r="P131" s="404" t="s">
        <v>672</v>
      </c>
      <c r="Q131" s="328"/>
      <c r="R131" s="328"/>
      <c r="S131" s="348"/>
      <c r="T131" s="349"/>
      <c r="U131" s="331" t="str">
        <f>IF(U129="","",VLOOKUP(U129,シフト記号表!$D$6:$Z$47,23,FALSE))</f>
        <v/>
      </c>
      <c r="V131" s="332" t="str">
        <f>IF(V129="","",VLOOKUP(V129,シフト記号表!$D$6:$Z$47,23,FALSE))</f>
        <v/>
      </c>
      <c r="W131" s="332" t="str">
        <f>IF(W129="","",VLOOKUP(W129,シフト記号表!$D$6:$Z$47,23,FALSE))</f>
        <v/>
      </c>
      <c r="X131" s="332" t="str">
        <f>IF(X129="","",VLOOKUP(X129,シフト記号表!$D$6:$Z$47,23,FALSE))</f>
        <v/>
      </c>
      <c r="Y131" s="332" t="str">
        <f>IF(Y129="","",VLOOKUP(Y129,シフト記号表!$D$6:$Z$47,23,FALSE))</f>
        <v/>
      </c>
      <c r="Z131" s="332" t="str">
        <f>IF(Z129="","",VLOOKUP(Z129,シフト記号表!$D$6:$Z$47,23,FALSE))</f>
        <v/>
      </c>
      <c r="AA131" s="333" t="str">
        <f>IF(AA129="","",VLOOKUP(AA129,シフト記号表!$D$6:$Z$47,23,FALSE))</f>
        <v/>
      </c>
      <c r="AB131" s="331" t="str">
        <f>IF(AB129="","",VLOOKUP(AB129,シフト記号表!$D$6:$Z$47,23,FALSE))</f>
        <v/>
      </c>
      <c r="AC131" s="332" t="str">
        <f>IF(AC129="","",VLOOKUP(AC129,シフト記号表!$D$6:$Z$47,23,FALSE))</f>
        <v/>
      </c>
      <c r="AD131" s="332" t="str">
        <f>IF(AD129="","",VLOOKUP(AD129,シフト記号表!$D$6:$Z$47,23,FALSE))</f>
        <v/>
      </c>
      <c r="AE131" s="332" t="str">
        <f>IF(AE129="","",VLOOKUP(AE129,シフト記号表!$D$6:$Z$47,23,FALSE))</f>
        <v/>
      </c>
      <c r="AF131" s="332" t="str">
        <f>IF(AF129="","",VLOOKUP(AF129,シフト記号表!$D$6:$Z$47,23,FALSE))</f>
        <v/>
      </c>
      <c r="AG131" s="332" t="str">
        <f>IF(AG129="","",VLOOKUP(AG129,シフト記号表!$D$6:$Z$47,23,FALSE))</f>
        <v/>
      </c>
      <c r="AH131" s="333" t="str">
        <f>IF(AH129="","",VLOOKUP(AH129,シフト記号表!$D$6:$Z$47,23,FALSE))</f>
        <v/>
      </c>
      <c r="AI131" s="331" t="str">
        <f>IF(AI129="","",VLOOKUP(AI129,シフト記号表!$D$6:$Z$47,23,FALSE))</f>
        <v/>
      </c>
      <c r="AJ131" s="332" t="str">
        <f>IF(AJ129="","",VLOOKUP(AJ129,シフト記号表!$D$6:$Z$47,23,FALSE))</f>
        <v/>
      </c>
      <c r="AK131" s="332" t="str">
        <f>IF(AK129="","",VLOOKUP(AK129,シフト記号表!$D$6:$Z$47,23,FALSE))</f>
        <v/>
      </c>
      <c r="AL131" s="332" t="str">
        <f>IF(AL129="","",VLOOKUP(AL129,シフト記号表!$D$6:$Z$47,23,FALSE))</f>
        <v/>
      </c>
      <c r="AM131" s="332" t="str">
        <f>IF(AM129="","",VLOOKUP(AM129,シフト記号表!$D$6:$Z$47,23,FALSE))</f>
        <v/>
      </c>
      <c r="AN131" s="332" t="str">
        <f>IF(AN129="","",VLOOKUP(AN129,シフト記号表!$D$6:$Z$47,23,FALSE))</f>
        <v/>
      </c>
      <c r="AO131" s="333" t="str">
        <f>IF(AO129="","",VLOOKUP(AO129,シフト記号表!$D$6:$Z$47,23,FALSE))</f>
        <v/>
      </c>
      <c r="AP131" s="331" t="str">
        <f>IF(AP129="","",VLOOKUP(AP129,シフト記号表!$D$6:$Z$47,23,FALSE))</f>
        <v/>
      </c>
      <c r="AQ131" s="332" t="str">
        <f>IF(AQ129="","",VLOOKUP(AQ129,シフト記号表!$D$6:$Z$47,23,FALSE))</f>
        <v/>
      </c>
      <c r="AR131" s="332" t="str">
        <f>IF(AR129="","",VLOOKUP(AR129,シフト記号表!$D$6:$Z$47,23,FALSE))</f>
        <v/>
      </c>
      <c r="AS131" s="332" t="str">
        <f>IF(AS129="","",VLOOKUP(AS129,シフト記号表!$D$6:$Z$47,23,FALSE))</f>
        <v/>
      </c>
      <c r="AT131" s="332" t="str">
        <f>IF(AT129="","",VLOOKUP(AT129,シフト記号表!$D$6:$Z$47,23,FALSE))</f>
        <v/>
      </c>
      <c r="AU131" s="332" t="str">
        <f>IF(AU129="","",VLOOKUP(AU129,シフト記号表!$D$6:$Z$47,23,FALSE))</f>
        <v/>
      </c>
      <c r="AV131" s="333" t="str">
        <f>IF(AV129="","",VLOOKUP(AV129,シフト記号表!$D$6:$Z$47,23,FALSE))</f>
        <v/>
      </c>
      <c r="AW131" s="331" t="str">
        <f>IF(AW129="","",VLOOKUP(AW129,シフト記号表!$D$6:$Z$47,23,FALSE))</f>
        <v/>
      </c>
      <c r="AX131" s="332" t="str">
        <f>IF(AX129="","",VLOOKUP(AX129,シフト記号表!$D$6:$Z$47,23,FALSE))</f>
        <v/>
      </c>
      <c r="AY131" s="332" t="str">
        <f>IF(AY129="","",VLOOKUP(AY129,シフト記号表!$D$6:$Z$47,23,FALSE))</f>
        <v/>
      </c>
      <c r="AZ131" s="978">
        <f>IF($BC$3="４週",SUM(U131:AV131),IF($BC$3="暦月",SUM(U131:AY131),""))</f>
        <v>0</v>
      </c>
      <c r="BA131" s="979"/>
      <c r="BB131" s="980">
        <f>IF($BC$3="４週",AZ131/4,IF($BC$3="暦月",(AZ131/($BC$8/7)),""))</f>
        <v>0</v>
      </c>
      <c r="BC131" s="979"/>
      <c r="BD131" s="972"/>
      <c r="BE131" s="973"/>
      <c r="BF131" s="973"/>
      <c r="BG131" s="973"/>
      <c r="BH131" s="974"/>
    </row>
    <row r="132" spans="2:60" ht="20.25" customHeight="1">
      <c r="B132" s="334"/>
      <c r="C132" s="921"/>
      <c r="D132" s="922"/>
      <c r="E132" s="923"/>
      <c r="F132" s="335"/>
      <c r="G132" s="336"/>
      <c r="H132" s="930"/>
      <c r="I132" s="933"/>
      <c r="J132" s="934"/>
      <c r="K132" s="934"/>
      <c r="L132" s="935"/>
      <c r="M132" s="942"/>
      <c r="N132" s="943"/>
      <c r="O132" s="944"/>
      <c r="P132" s="355" t="s">
        <v>666</v>
      </c>
      <c r="Q132" s="356"/>
      <c r="R132" s="356"/>
      <c r="S132" s="357"/>
      <c r="T132" s="358"/>
      <c r="U132" s="341"/>
      <c r="V132" s="342"/>
      <c r="W132" s="342"/>
      <c r="X132" s="342"/>
      <c r="Y132" s="342"/>
      <c r="Z132" s="342"/>
      <c r="AA132" s="343"/>
      <c r="AB132" s="341"/>
      <c r="AC132" s="342"/>
      <c r="AD132" s="342"/>
      <c r="AE132" s="342"/>
      <c r="AF132" s="342"/>
      <c r="AG132" s="342"/>
      <c r="AH132" s="343"/>
      <c r="AI132" s="341"/>
      <c r="AJ132" s="342"/>
      <c r="AK132" s="342"/>
      <c r="AL132" s="342"/>
      <c r="AM132" s="342"/>
      <c r="AN132" s="342"/>
      <c r="AO132" s="343"/>
      <c r="AP132" s="341"/>
      <c r="AQ132" s="342"/>
      <c r="AR132" s="342"/>
      <c r="AS132" s="342"/>
      <c r="AT132" s="342"/>
      <c r="AU132" s="342"/>
      <c r="AV132" s="343"/>
      <c r="AW132" s="341"/>
      <c r="AX132" s="342"/>
      <c r="AY132" s="342"/>
      <c r="AZ132" s="951"/>
      <c r="BA132" s="952"/>
      <c r="BB132" s="965"/>
      <c r="BC132" s="952"/>
      <c r="BD132" s="966"/>
      <c r="BE132" s="967"/>
      <c r="BF132" s="967"/>
      <c r="BG132" s="967"/>
      <c r="BH132" s="968"/>
    </row>
    <row r="133" spans="2:60" ht="20.25" customHeight="1">
      <c r="B133" s="314">
        <f>B130+1</f>
        <v>38</v>
      </c>
      <c r="C133" s="924"/>
      <c r="D133" s="925"/>
      <c r="E133" s="926"/>
      <c r="F133" s="315">
        <f>C132</f>
        <v>0</v>
      </c>
      <c r="G133" s="316"/>
      <c r="H133" s="931"/>
      <c r="I133" s="936"/>
      <c r="J133" s="937"/>
      <c r="K133" s="937"/>
      <c r="L133" s="938"/>
      <c r="M133" s="945"/>
      <c r="N133" s="946"/>
      <c r="O133" s="947"/>
      <c r="P133" s="317" t="s">
        <v>671</v>
      </c>
      <c r="Q133" s="318"/>
      <c r="R133" s="318"/>
      <c r="S133" s="319"/>
      <c r="T133" s="320"/>
      <c r="U133" s="321" t="str">
        <f>IF(U132="","",VLOOKUP(U132,シフト記号表!$D$6:$X$47,21,FALSE))</f>
        <v/>
      </c>
      <c r="V133" s="322" t="str">
        <f>IF(V132="","",VLOOKUP(V132,シフト記号表!$D$6:$X$47,21,FALSE))</f>
        <v/>
      </c>
      <c r="W133" s="322" t="str">
        <f>IF(W132="","",VLOOKUP(W132,シフト記号表!$D$6:$X$47,21,FALSE))</f>
        <v/>
      </c>
      <c r="X133" s="322" t="str">
        <f>IF(X132="","",VLOOKUP(X132,シフト記号表!$D$6:$X$47,21,FALSE))</f>
        <v/>
      </c>
      <c r="Y133" s="322" t="str">
        <f>IF(Y132="","",VLOOKUP(Y132,シフト記号表!$D$6:$X$47,21,FALSE))</f>
        <v/>
      </c>
      <c r="Z133" s="322" t="str">
        <f>IF(Z132="","",VLOOKUP(Z132,シフト記号表!$D$6:$X$47,21,FALSE))</f>
        <v/>
      </c>
      <c r="AA133" s="323" t="str">
        <f>IF(AA132="","",VLOOKUP(AA132,シフト記号表!$D$6:$X$47,21,FALSE))</f>
        <v/>
      </c>
      <c r="AB133" s="321" t="str">
        <f>IF(AB132="","",VLOOKUP(AB132,シフト記号表!$D$6:$X$47,21,FALSE))</f>
        <v/>
      </c>
      <c r="AC133" s="322" t="str">
        <f>IF(AC132="","",VLOOKUP(AC132,シフト記号表!$D$6:$X$47,21,FALSE))</f>
        <v/>
      </c>
      <c r="AD133" s="322" t="str">
        <f>IF(AD132="","",VLOOKUP(AD132,シフト記号表!$D$6:$X$47,21,FALSE))</f>
        <v/>
      </c>
      <c r="AE133" s="322" t="str">
        <f>IF(AE132="","",VLOOKUP(AE132,シフト記号表!$D$6:$X$47,21,FALSE))</f>
        <v/>
      </c>
      <c r="AF133" s="322" t="str">
        <f>IF(AF132="","",VLOOKUP(AF132,シフト記号表!$D$6:$X$47,21,FALSE))</f>
        <v/>
      </c>
      <c r="AG133" s="322" t="str">
        <f>IF(AG132="","",VLOOKUP(AG132,シフト記号表!$D$6:$X$47,21,FALSE))</f>
        <v/>
      </c>
      <c r="AH133" s="323" t="str">
        <f>IF(AH132="","",VLOOKUP(AH132,シフト記号表!$D$6:$X$47,21,FALSE))</f>
        <v/>
      </c>
      <c r="AI133" s="321" t="str">
        <f>IF(AI132="","",VLOOKUP(AI132,シフト記号表!$D$6:$X$47,21,FALSE))</f>
        <v/>
      </c>
      <c r="AJ133" s="322" t="str">
        <f>IF(AJ132="","",VLOOKUP(AJ132,シフト記号表!$D$6:$X$47,21,FALSE))</f>
        <v/>
      </c>
      <c r="AK133" s="322" t="str">
        <f>IF(AK132="","",VLOOKUP(AK132,シフト記号表!$D$6:$X$47,21,FALSE))</f>
        <v/>
      </c>
      <c r="AL133" s="322" t="str">
        <f>IF(AL132="","",VLOOKUP(AL132,シフト記号表!$D$6:$X$47,21,FALSE))</f>
        <v/>
      </c>
      <c r="AM133" s="322" t="str">
        <f>IF(AM132="","",VLOOKUP(AM132,シフト記号表!$D$6:$X$47,21,FALSE))</f>
        <v/>
      </c>
      <c r="AN133" s="322" t="str">
        <f>IF(AN132="","",VLOOKUP(AN132,シフト記号表!$D$6:$X$47,21,FALSE))</f>
        <v/>
      </c>
      <c r="AO133" s="323" t="str">
        <f>IF(AO132="","",VLOOKUP(AO132,シフト記号表!$D$6:$X$47,21,FALSE))</f>
        <v/>
      </c>
      <c r="AP133" s="321" t="str">
        <f>IF(AP132="","",VLOOKUP(AP132,シフト記号表!$D$6:$X$47,21,FALSE))</f>
        <v/>
      </c>
      <c r="AQ133" s="322" t="str">
        <f>IF(AQ132="","",VLOOKUP(AQ132,シフト記号表!$D$6:$X$47,21,FALSE))</f>
        <v/>
      </c>
      <c r="AR133" s="322" t="str">
        <f>IF(AR132="","",VLOOKUP(AR132,シフト記号表!$D$6:$X$47,21,FALSE))</f>
        <v/>
      </c>
      <c r="AS133" s="322" t="str">
        <f>IF(AS132="","",VLOOKUP(AS132,シフト記号表!$D$6:$X$47,21,FALSE))</f>
        <v/>
      </c>
      <c r="AT133" s="322" t="str">
        <f>IF(AT132="","",VLOOKUP(AT132,シフト記号表!$D$6:$X$47,21,FALSE))</f>
        <v/>
      </c>
      <c r="AU133" s="322" t="str">
        <f>IF(AU132="","",VLOOKUP(AU132,シフト記号表!$D$6:$X$47,21,FALSE))</f>
        <v/>
      </c>
      <c r="AV133" s="323" t="str">
        <f>IF(AV132="","",VLOOKUP(AV132,シフト記号表!$D$6:$X$47,21,FALSE))</f>
        <v/>
      </c>
      <c r="AW133" s="321" t="str">
        <f>IF(AW132="","",VLOOKUP(AW132,シフト記号表!$D$6:$X$47,21,FALSE))</f>
        <v/>
      </c>
      <c r="AX133" s="322" t="str">
        <f>IF(AX132="","",VLOOKUP(AX132,シフト記号表!$D$6:$X$47,21,FALSE))</f>
        <v/>
      </c>
      <c r="AY133" s="322" t="str">
        <f>IF(AY132="","",VLOOKUP(AY132,シフト記号表!$D$6:$X$47,21,FALSE))</f>
        <v/>
      </c>
      <c r="AZ133" s="975">
        <f>IF($BC$3="４週",SUM(U133:AV133),IF($BC$3="暦月",SUM(U133:AY133),""))</f>
        <v>0</v>
      </c>
      <c r="BA133" s="976"/>
      <c r="BB133" s="977">
        <f>IF($BC$3="４週",AZ133/4,IF($BC$3="暦月",(AZ133/($BC$8/7)),""))</f>
        <v>0</v>
      </c>
      <c r="BC133" s="976"/>
      <c r="BD133" s="969"/>
      <c r="BE133" s="970"/>
      <c r="BF133" s="970"/>
      <c r="BG133" s="970"/>
      <c r="BH133" s="971"/>
    </row>
    <row r="134" spans="2:60" ht="20.25" customHeight="1">
      <c r="B134" s="324"/>
      <c r="C134" s="927"/>
      <c r="D134" s="928"/>
      <c r="E134" s="929"/>
      <c r="F134" s="325"/>
      <c r="G134" s="326">
        <f>C132</f>
        <v>0</v>
      </c>
      <c r="H134" s="932"/>
      <c r="I134" s="939"/>
      <c r="J134" s="940"/>
      <c r="K134" s="940"/>
      <c r="L134" s="941"/>
      <c r="M134" s="948"/>
      <c r="N134" s="949"/>
      <c r="O134" s="950"/>
      <c r="P134" s="404" t="s">
        <v>672</v>
      </c>
      <c r="Q134" s="328"/>
      <c r="R134" s="328"/>
      <c r="S134" s="348"/>
      <c r="T134" s="349"/>
      <c r="U134" s="331" t="str">
        <f>IF(U132="","",VLOOKUP(U132,シフト記号表!$D$6:$Z$47,23,FALSE))</f>
        <v/>
      </c>
      <c r="V134" s="332" t="str">
        <f>IF(V132="","",VLOOKUP(V132,シフト記号表!$D$6:$Z$47,23,FALSE))</f>
        <v/>
      </c>
      <c r="W134" s="332" t="str">
        <f>IF(W132="","",VLOOKUP(W132,シフト記号表!$D$6:$Z$47,23,FALSE))</f>
        <v/>
      </c>
      <c r="X134" s="332" t="str">
        <f>IF(X132="","",VLOOKUP(X132,シフト記号表!$D$6:$Z$47,23,FALSE))</f>
        <v/>
      </c>
      <c r="Y134" s="332" t="str">
        <f>IF(Y132="","",VLOOKUP(Y132,シフト記号表!$D$6:$Z$47,23,FALSE))</f>
        <v/>
      </c>
      <c r="Z134" s="332" t="str">
        <f>IF(Z132="","",VLOOKUP(Z132,シフト記号表!$D$6:$Z$47,23,FALSE))</f>
        <v/>
      </c>
      <c r="AA134" s="333" t="str">
        <f>IF(AA132="","",VLOOKUP(AA132,シフト記号表!$D$6:$Z$47,23,FALSE))</f>
        <v/>
      </c>
      <c r="AB134" s="331" t="str">
        <f>IF(AB132="","",VLOOKUP(AB132,シフト記号表!$D$6:$Z$47,23,FALSE))</f>
        <v/>
      </c>
      <c r="AC134" s="332" t="str">
        <f>IF(AC132="","",VLOOKUP(AC132,シフト記号表!$D$6:$Z$47,23,FALSE))</f>
        <v/>
      </c>
      <c r="AD134" s="332" t="str">
        <f>IF(AD132="","",VLOOKUP(AD132,シフト記号表!$D$6:$Z$47,23,FALSE))</f>
        <v/>
      </c>
      <c r="AE134" s="332" t="str">
        <f>IF(AE132="","",VLOOKUP(AE132,シフト記号表!$D$6:$Z$47,23,FALSE))</f>
        <v/>
      </c>
      <c r="AF134" s="332" t="str">
        <f>IF(AF132="","",VLOOKUP(AF132,シフト記号表!$D$6:$Z$47,23,FALSE))</f>
        <v/>
      </c>
      <c r="AG134" s="332" t="str">
        <f>IF(AG132="","",VLOOKUP(AG132,シフト記号表!$D$6:$Z$47,23,FALSE))</f>
        <v/>
      </c>
      <c r="AH134" s="333" t="str">
        <f>IF(AH132="","",VLOOKUP(AH132,シフト記号表!$D$6:$Z$47,23,FALSE))</f>
        <v/>
      </c>
      <c r="AI134" s="331" t="str">
        <f>IF(AI132="","",VLOOKUP(AI132,シフト記号表!$D$6:$Z$47,23,FALSE))</f>
        <v/>
      </c>
      <c r="AJ134" s="332" t="str">
        <f>IF(AJ132="","",VLOOKUP(AJ132,シフト記号表!$D$6:$Z$47,23,FALSE))</f>
        <v/>
      </c>
      <c r="AK134" s="332" t="str">
        <f>IF(AK132="","",VLOOKUP(AK132,シフト記号表!$D$6:$Z$47,23,FALSE))</f>
        <v/>
      </c>
      <c r="AL134" s="332" t="str">
        <f>IF(AL132="","",VLOOKUP(AL132,シフト記号表!$D$6:$Z$47,23,FALSE))</f>
        <v/>
      </c>
      <c r="AM134" s="332" t="str">
        <f>IF(AM132="","",VLOOKUP(AM132,シフト記号表!$D$6:$Z$47,23,FALSE))</f>
        <v/>
      </c>
      <c r="AN134" s="332" t="str">
        <f>IF(AN132="","",VLOOKUP(AN132,シフト記号表!$D$6:$Z$47,23,FALSE))</f>
        <v/>
      </c>
      <c r="AO134" s="333" t="str">
        <f>IF(AO132="","",VLOOKUP(AO132,シフト記号表!$D$6:$Z$47,23,FALSE))</f>
        <v/>
      </c>
      <c r="AP134" s="331" t="str">
        <f>IF(AP132="","",VLOOKUP(AP132,シフト記号表!$D$6:$Z$47,23,FALSE))</f>
        <v/>
      </c>
      <c r="AQ134" s="332" t="str">
        <f>IF(AQ132="","",VLOOKUP(AQ132,シフト記号表!$D$6:$Z$47,23,FALSE))</f>
        <v/>
      </c>
      <c r="AR134" s="332" t="str">
        <f>IF(AR132="","",VLOOKUP(AR132,シフト記号表!$D$6:$Z$47,23,FALSE))</f>
        <v/>
      </c>
      <c r="AS134" s="332" t="str">
        <f>IF(AS132="","",VLOOKUP(AS132,シフト記号表!$D$6:$Z$47,23,FALSE))</f>
        <v/>
      </c>
      <c r="AT134" s="332" t="str">
        <f>IF(AT132="","",VLOOKUP(AT132,シフト記号表!$D$6:$Z$47,23,FALSE))</f>
        <v/>
      </c>
      <c r="AU134" s="332" t="str">
        <f>IF(AU132="","",VLOOKUP(AU132,シフト記号表!$D$6:$Z$47,23,FALSE))</f>
        <v/>
      </c>
      <c r="AV134" s="333" t="str">
        <f>IF(AV132="","",VLOOKUP(AV132,シフト記号表!$D$6:$Z$47,23,FALSE))</f>
        <v/>
      </c>
      <c r="AW134" s="331" t="str">
        <f>IF(AW132="","",VLOOKUP(AW132,シフト記号表!$D$6:$Z$47,23,FALSE))</f>
        <v/>
      </c>
      <c r="AX134" s="332" t="str">
        <f>IF(AX132="","",VLOOKUP(AX132,シフト記号表!$D$6:$Z$47,23,FALSE))</f>
        <v/>
      </c>
      <c r="AY134" s="332" t="str">
        <f>IF(AY132="","",VLOOKUP(AY132,シフト記号表!$D$6:$Z$47,23,FALSE))</f>
        <v/>
      </c>
      <c r="AZ134" s="978">
        <f>IF($BC$3="４週",SUM(U134:AV134),IF($BC$3="暦月",SUM(U134:AY134),""))</f>
        <v>0</v>
      </c>
      <c r="BA134" s="979"/>
      <c r="BB134" s="980">
        <f>IF($BC$3="４週",AZ134/4,IF($BC$3="暦月",(AZ134/($BC$8/7)),""))</f>
        <v>0</v>
      </c>
      <c r="BC134" s="979"/>
      <c r="BD134" s="972"/>
      <c r="BE134" s="973"/>
      <c r="BF134" s="973"/>
      <c r="BG134" s="973"/>
      <c r="BH134" s="974"/>
    </row>
    <row r="135" spans="2:60" ht="20.25" customHeight="1">
      <c r="B135" s="334"/>
      <c r="C135" s="921"/>
      <c r="D135" s="922"/>
      <c r="E135" s="923"/>
      <c r="F135" s="335"/>
      <c r="G135" s="336"/>
      <c r="H135" s="930"/>
      <c r="I135" s="933"/>
      <c r="J135" s="934"/>
      <c r="K135" s="934"/>
      <c r="L135" s="935"/>
      <c r="M135" s="942"/>
      <c r="N135" s="943"/>
      <c r="O135" s="944"/>
      <c r="P135" s="355" t="s">
        <v>666</v>
      </c>
      <c r="Q135" s="356"/>
      <c r="R135" s="356"/>
      <c r="S135" s="357"/>
      <c r="T135" s="358"/>
      <c r="U135" s="341"/>
      <c r="V135" s="342"/>
      <c r="W135" s="342"/>
      <c r="X135" s="342"/>
      <c r="Y135" s="342"/>
      <c r="Z135" s="342"/>
      <c r="AA135" s="343"/>
      <c r="AB135" s="341"/>
      <c r="AC135" s="342"/>
      <c r="AD135" s="342"/>
      <c r="AE135" s="342"/>
      <c r="AF135" s="342"/>
      <c r="AG135" s="342"/>
      <c r="AH135" s="343"/>
      <c r="AI135" s="341"/>
      <c r="AJ135" s="342"/>
      <c r="AK135" s="342"/>
      <c r="AL135" s="342"/>
      <c r="AM135" s="342"/>
      <c r="AN135" s="342"/>
      <c r="AO135" s="343"/>
      <c r="AP135" s="341"/>
      <c r="AQ135" s="342"/>
      <c r="AR135" s="342"/>
      <c r="AS135" s="342"/>
      <c r="AT135" s="342"/>
      <c r="AU135" s="342"/>
      <c r="AV135" s="343"/>
      <c r="AW135" s="341"/>
      <c r="AX135" s="342"/>
      <c r="AY135" s="342"/>
      <c r="AZ135" s="951"/>
      <c r="BA135" s="952"/>
      <c r="BB135" s="965"/>
      <c r="BC135" s="952"/>
      <c r="BD135" s="966"/>
      <c r="BE135" s="967"/>
      <c r="BF135" s="967"/>
      <c r="BG135" s="967"/>
      <c r="BH135" s="968"/>
    </row>
    <row r="136" spans="2:60" ht="20.25" customHeight="1">
      <c r="B136" s="314">
        <f>B133+1</f>
        <v>39</v>
      </c>
      <c r="C136" s="924"/>
      <c r="D136" s="925"/>
      <c r="E136" s="926"/>
      <c r="F136" s="315">
        <f>C135</f>
        <v>0</v>
      </c>
      <c r="G136" s="316"/>
      <c r="H136" s="931"/>
      <c r="I136" s="936"/>
      <c r="J136" s="937"/>
      <c r="K136" s="937"/>
      <c r="L136" s="938"/>
      <c r="M136" s="945"/>
      <c r="N136" s="946"/>
      <c r="O136" s="947"/>
      <c r="P136" s="317" t="s">
        <v>671</v>
      </c>
      <c r="Q136" s="318"/>
      <c r="R136" s="318"/>
      <c r="S136" s="319"/>
      <c r="T136" s="320"/>
      <c r="U136" s="321" t="str">
        <f>IF(U135="","",VLOOKUP(U135,シフト記号表!$D$6:$X$47,21,FALSE))</f>
        <v/>
      </c>
      <c r="V136" s="322" t="str">
        <f>IF(V135="","",VLOOKUP(V135,シフト記号表!$D$6:$X$47,21,FALSE))</f>
        <v/>
      </c>
      <c r="W136" s="322" t="str">
        <f>IF(W135="","",VLOOKUP(W135,シフト記号表!$D$6:$X$47,21,FALSE))</f>
        <v/>
      </c>
      <c r="X136" s="322" t="str">
        <f>IF(X135="","",VLOOKUP(X135,シフト記号表!$D$6:$X$47,21,FALSE))</f>
        <v/>
      </c>
      <c r="Y136" s="322" t="str">
        <f>IF(Y135="","",VLOOKUP(Y135,シフト記号表!$D$6:$X$47,21,FALSE))</f>
        <v/>
      </c>
      <c r="Z136" s="322" t="str">
        <f>IF(Z135="","",VLOOKUP(Z135,シフト記号表!$D$6:$X$47,21,FALSE))</f>
        <v/>
      </c>
      <c r="AA136" s="323" t="str">
        <f>IF(AA135="","",VLOOKUP(AA135,シフト記号表!$D$6:$X$47,21,FALSE))</f>
        <v/>
      </c>
      <c r="AB136" s="321" t="str">
        <f>IF(AB135="","",VLOOKUP(AB135,シフト記号表!$D$6:$X$47,21,FALSE))</f>
        <v/>
      </c>
      <c r="AC136" s="322" t="str">
        <f>IF(AC135="","",VLOOKUP(AC135,シフト記号表!$D$6:$X$47,21,FALSE))</f>
        <v/>
      </c>
      <c r="AD136" s="322" t="str">
        <f>IF(AD135="","",VLOOKUP(AD135,シフト記号表!$D$6:$X$47,21,FALSE))</f>
        <v/>
      </c>
      <c r="AE136" s="322" t="str">
        <f>IF(AE135="","",VLOOKUP(AE135,シフト記号表!$D$6:$X$47,21,FALSE))</f>
        <v/>
      </c>
      <c r="AF136" s="322" t="str">
        <f>IF(AF135="","",VLOOKUP(AF135,シフト記号表!$D$6:$X$47,21,FALSE))</f>
        <v/>
      </c>
      <c r="AG136" s="322" t="str">
        <f>IF(AG135="","",VLOOKUP(AG135,シフト記号表!$D$6:$X$47,21,FALSE))</f>
        <v/>
      </c>
      <c r="AH136" s="323" t="str">
        <f>IF(AH135="","",VLOOKUP(AH135,シフト記号表!$D$6:$X$47,21,FALSE))</f>
        <v/>
      </c>
      <c r="AI136" s="321" t="str">
        <f>IF(AI135="","",VLOOKUP(AI135,シフト記号表!$D$6:$X$47,21,FALSE))</f>
        <v/>
      </c>
      <c r="AJ136" s="322" t="str">
        <f>IF(AJ135="","",VLOOKUP(AJ135,シフト記号表!$D$6:$X$47,21,FALSE))</f>
        <v/>
      </c>
      <c r="AK136" s="322" t="str">
        <f>IF(AK135="","",VLOOKUP(AK135,シフト記号表!$D$6:$X$47,21,FALSE))</f>
        <v/>
      </c>
      <c r="AL136" s="322" t="str">
        <f>IF(AL135="","",VLOOKUP(AL135,シフト記号表!$D$6:$X$47,21,FALSE))</f>
        <v/>
      </c>
      <c r="AM136" s="322" t="str">
        <f>IF(AM135="","",VLOOKUP(AM135,シフト記号表!$D$6:$X$47,21,FALSE))</f>
        <v/>
      </c>
      <c r="AN136" s="322" t="str">
        <f>IF(AN135="","",VLOOKUP(AN135,シフト記号表!$D$6:$X$47,21,FALSE))</f>
        <v/>
      </c>
      <c r="AO136" s="323" t="str">
        <f>IF(AO135="","",VLOOKUP(AO135,シフト記号表!$D$6:$X$47,21,FALSE))</f>
        <v/>
      </c>
      <c r="AP136" s="321" t="str">
        <f>IF(AP135="","",VLOOKUP(AP135,シフト記号表!$D$6:$X$47,21,FALSE))</f>
        <v/>
      </c>
      <c r="AQ136" s="322" t="str">
        <f>IF(AQ135="","",VLOOKUP(AQ135,シフト記号表!$D$6:$X$47,21,FALSE))</f>
        <v/>
      </c>
      <c r="AR136" s="322" t="str">
        <f>IF(AR135="","",VLOOKUP(AR135,シフト記号表!$D$6:$X$47,21,FALSE))</f>
        <v/>
      </c>
      <c r="AS136" s="322" t="str">
        <f>IF(AS135="","",VLOOKUP(AS135,シフト記号表!$D$6:$X$47,21,FALSE))</f>
        <v/>
      </c>
      <c r="AT136" s="322" t="str">
        <f>IF(AT135="","",VLOOKUP(AT135,シフト記号表!$D$6:$X$47,21,FALSE))</f>
        <v/>
      </c>
      <c r="AU136" s="322" t="str">
        <f>IF(AU135="","",VLOOKUP(AU135,シフト記号表!$D$6:$X$47,21,FALSE))</f>
        <v/>
      </c>
      <c r="AV136" s="323" t="str">
        <f>IF(AV135="","",VLOOKUP(AV135,シフト記号表!$D$6:$X$47,21,FALSE))</f>
        <v/>
      </c>
      <c r="AW136" s="321" t="str">
        <f>IF(AW135="","",VLOOKUP(AW135,シフト記号表!$D$6:$X$47,21,FALSE))</f>
        <v/>
      </c>
      <c r="AX136" s="322" t="str">
        <f>IF(AX135="","",VLOOKUP(AX135,シフト記号表!$D$6:$X$47,21,FALSE))</f>
        <v/>
      </c>
      <c r="AY136" s="322" t="str">
        <f>IF(AY135="","",VLOOKUP(AY135,シフト記号表!$D$6:$X$47,21,FALSE))</f>
        <v/>
      </c>
      <c r="AZ136" s="975">
        <f>IF($BC$3="４週",SUM(U136:AV136),IF($BC$3="暦月",SUM(U136:AY136),""))</f>
        <v>0</v>
      </c>
      <c r="BA136" s="976"/>
      <c r="BB136" s="977">
        <f>IF($BC$3="４週",AZ136/4,IF($BC$3="暦月",(AZ136/($BC$8/7)),""))</f>
        <v>0</v>
      </c>
      <c r="BC136" s="976"/>
      <c r="BD136" s="969"/>
      <c r="BE136" s="970"/>
      <c r="BF136" s="970"/>
      <c r="BG136" s="970"/>
      <c r="BH136" s="971"/>
    </row>
    <row r="137" spans="2:60" ht="20.25" customHeight="1">
      <c r="B137" s="324"/>
      <c r="C137" s="927"/>
      <c r="D137" s="928"/>
      <c r="E137" s="929"/>
      <c r="F137" s="325"/>
      <c r="G137" s="326">
        <f>C135</f>
        <v>0</v>
      </c>
      <c r="H137" s="932"/>
      <c r="I137" s="939"/>
      <c r="J137" s="940"/>
      <c r="K137" s="940"/>
      <c r="L137" s="941"/>
      <c r="M137" s="948"/>
      <c r="N137" s="949"/>
      <c r="O137" s="950"/>
      <c r="P137" s="404" t="s">
        <v>672</v>
      </c>
      <c r="Q137" s="328"/>
      <c r="R137" s="328"/>
      <c r="S137" s="348"/>
      <c r="T137" s="349"/>
      <c r="U137" s="331" t="str">
        <f>IF(U135="","",VLOOKUP(U135,シフト記号表!$D$6:$Z$47,23,FALSE))</f>
        <v/>
      </c>
      <c r="V137" s="332" t="str">
        <f>IF(V135="","",VLOOKUP(V135,シフト記号表!$D$6:$Z$47,23,FALSE))</f>
        <v/>
      </c>
      <c r="W137" s="332" t="str">
        <f>IF(W135="","",VLOOKUP(W135,シフト記号表!$D$6:$Z$47,23,FALSE))</f>
        <v/>
      </c>
      <c r="X137" s="332" t="str">
        <f>IF(X135="","",VLOOKUP(X135,シフト記号表!$D$6:$Z$47,23,FALSE))</f>
        <v/>
      </c>
      <c r="Y137" s="332" t="str">
        <f>IF(Y135="","",VLOOKUP(Y135,シフト記号表!$D$6:$Z$47,23,FALSE))</f>
        <v/>
      </c>
      <c r="Z137" s="332" t="str">
        <f>IF(Z135="","",VLOOKUP(Z135,シフト記号表!$D$6:$Z$47,23,FALSE))</f>
        <v/>
      </c>
      <c r="AA137" s="333" t="str">
        <f>IF(AA135="","",VLOOKUP(AA135,シフト記号表!$D$6:$Z$47,23,FALSE))</f>
        <v/>
      </c>
      <c r="AB137" s="331" t="str">
        <f>IF(AB135="","",VLOOKUP(AB135,シフト記号表!$D$6:$Z$47,23,FALSE))</f>
        <v/>
      </c>
      <c r="AC137" s="332" t="str">
        <f>IF(AC135="","",VLOOKUP(AC135,シフト記号表!$D$6:$Z$47,23,FALSE))</f>
        <v/>
      </c>
      <c r="AD137" s="332" t="str">
        <f>IF(AD135="","",VLOOKUP(AD135,シフト記号表!$D$6:$Z$47,23,FALSE))</f>
        <v/>
      </c>
      <c r="AE137" s="332" t="str">
        <f>IF(AE135="","",VLOOKUP(AE135,シフト記号表!$D$6:$Z$47,23,FALSE))</f>
        <v/>
      </c>
      <c r="AF137" s="332" t="str">
        <f>IF(AF135="","",VLOOKUP(AF135,シフト記号表!$D$6:$Z$47,23,FALSE))</f>
        <v/>
      </c>
      <c r="AG137" s="332" t="str">
        <f>IF(AG135="","",VLOOKUP(AG135,シフト記号表!$D$6:$Z$47,23,FALSE))</f>
        <v/>
      </c>
      <c r="AH137" s="333" t="str">
        <f>IF(AH135="","",VLOOKUP(AH135,シフト記号表!$D$6:$Z$47,23,FALSE))</f>
        <v/>
      </c>
      <c r="AI137" s="331" t="str">
        <f>IF(AI135="","",VLOOKUP(AI135,シフト記号表!$D$6:$Z$47,23,FALSE))</f>
        <v/>
      </c>
      <c r="AJ137" s="332" t="str">
        <f>IF(AJ135="","",VLOOKUP(AJ135,シフト記号表!$D$6:$Z$47,23,FALSE))</f>
        <v/>
      </c>
      <c r="AK137" s="332" t="str">
        <f>IF(AK135="","",VLOOKUP(AK135,シフト記号表!$D$6:$Z$47,23,FALSE))</f>
        <v/>
      </c>
      <c r="AL137" s="332" t="str">
        <f>IF(AL135="","",VLOOKUP(AL135,シフト記号表!$D$6:$Z$47,23,FALSE))</f>
        <v/>
      </c>
      <c r="AM137" s="332" t="str">
        <f>IF(AM135="","",VLOOKUP(AM135,シフト記号表!$D$6:$Z$47,23,FALSE))</f>
        <v/>
      </c>
      <c r="AN137" s="332" t="str">
        <f>IF(AN135="","",VLOOKUP(AN135,シフト記号表!$D$6:$Z$47,23,FALSE))</f>
        <v/>
      </c>
      <c r="AO137" s="333" t="str">
        <f>IF(AO135="","",VLOOKUP(AO135,シフト記号表!$D$6:$Z$47,23,FALSE))</f>
        <v/>
      </c>
      <c r="AP137" s="331" t="str">
        <f>IF(AP135="","",VLOOKUP(AP135,シフト記号表!$D$6:$Z$47,23,FALSE))</f>
        <v/>
      </c>
      <c r="AQ137" s="332" t="str">
        <f>IF(AQ135="","",VLOOKUP(AQ135,シフト記号表!$D$6:$Z$47,23,FALSE))</f>
        <v/>
      </c>
      <c r="AR137" s="332" t="str">
        <f>IF(AR135="","",VLOOKUP(AR135,シフト記号表!$D$6:$Z$47,23,FALSE))</f>
        <v/>
      </c>
      <c r="AS137" s="332" t="str">
        <f>IF(AS135="","",VLOOKUP(AS135,シフト記号表!$D$6:$Z$47,23,FALSE))</f>
        <v/>
      </c>
      <c r="AT137" s="332" t="str">
        <f>IF(AT135="","",VLOOKUP(AT135,シフト記号表!$D$6:$Z$47,23,FALSE))</f>
        <v/>
      </c>
      <c r="AU137" s="332" t="str">
        <f>IF(AU135="","",VLOOKUP(AU135,シフト記号表!$D$6:$Z$47,23,FALSE))</f>
        <v/>
      </c>
      <c r="AV137" s="333" t="str">
        <f>IF(AV135="","",VLOOKUP(AV135,シフト記号表!$D$6:$Z$47,23,FALSE))</f>
        <v/>
      </c>
      <c r="AW137" s="331" t="str">
        <f>IF(AW135="","",VLOOKUP(AW135,シフト記号表!$D$6:$Z$47,23,FALSE))</f>
        <v/>
      </c>
      <c r="AX137" s="332" t="str">
        <f>IF(AX135="","",VLOOKUP(AX135,シフト記号表!$D$6:$Z$47,23,FALSE))</f>
        <v/>
      </c>
      <c r="AY137" s="332" t="str">
        <f>IF(AY135="","",VLOOKUP(AY135,シフト記号表!$D$6:$Z$47,23,FALSE))</f>
        <v/>
      </c>
      <c r="AZ137" s="978">
        <f>IF($BC$3="４週",SUM(U137:AV137),IF($BC$3="暦月",SUM(U137:AY137),""))</f>
        <v>0</v>
      </c>
      <c r="BA137" s="979"/>
      <c r="BB137" s="980">
        <f>IF($BC$3="４週",AZ137/4,IF($BC$3="暦月",(AZ137/($BC$8/7)),""))</f>
        <v>0</v>
      </c>
      <c r="BC137" s="979"/>
      <c r="BD137" s="972"/>
      <c r="BE137" s="973"/>
      <c r="BF137" s="973"/>
      <c r="BG137" s="973"/>
      <c r="BH137" s="974"/>
    </row>
    <row r="138" spans="2:60" ht="20.25" customHeight="1">
      <c r="B138" s="334"/>
      <c r="C138" s="921"/>
      <c r="D138" s="922"/>
      <c r="E138" s="923"/>
      <c r="F138" s="335"/>
      <c r="G138" s="336"/>
      <c r="H138" s="930"/>
      <c r="I138" s="933"/>
      <c r="J138" s="934"/>
      <c r="K138" s="934"/>
      <c r="L138" s="935"/>
      <c r="M138" s="942"/>
      <c r="N138" s="943"/>
      <c r="O138" s="944"/>
      <c r="P138" s="355" t="s">
        <v>666</v>
      </c>
      <c r="Q138" s="356"/>
      <c r="R138" s="356"/>
      <c r="S138" s="357"/>
      <c r="T138" s="358"/>
      <c r="U138" s="341"/>
      <c r="V138" s="342"/>
      <c r="W138" s="342"/>
      <c r="X138" s="342"/>
      <c r="Y138" s="342"/>
      <c r="Z138" s="342"/>
      <c r="AA138" s="343"/>
      <c r="AB138" s="341"/>
      <c r="AC138" s="342"/>
      <c r="AD138" s="342"/>
      <c r="AE138" s="342"/>
      <c r="AF138" s="342"/>
      <c r="AG138" s="342"/>
      <c r="AH138" s="343"/>
      <c r="AI138" s="341"/>
      <c r="AJ138" s="342"/>
      <c r="AK138" s="342"/>
      <c r="AL138" s="342"/>
      <c r="AM138" s="342"/>
      <c r="AN138" s="342"/>
      <c r="AO138" s="343"/>
      <c r="AP138" s="341"/>
      <c r="AQ138" s="342"/>
      <c r="AR138" s="342"/>
      <c r="AS138" s="342"/>
      <c r="AT138" s="342"/>
      <c r="AU138" s="342"/>
      <c r="AV138" s="343"/>
      <c r="AW138" s="341"/>
      <c r="AX138" s="342"/>
      <c r="AY138" s="342"/>
      <c r="AZ138" s="951"/>
      <c r="BA138" s="952"/>
      <c r="BB138" s="965"/>
      <c r="BC138" s="952"/>
      <c r="BD138" s="966"/>
      <c r="BE138" s="967"/>
      <c r="BF138" s="967"/>
      <c r="BG138" s="967"/>
      <c r="BH138" s="968"/>
    </row>
    <row r="139" spans="2:60" ht="20.25" customHeight="1">
      <c r="B139" s="314">
        <f>B136+1</f>
        <v>40</v>
      </c>
      <c r="C139" s="924"/>
      <c r="D139" s="925"/>
      <c r="E139" s="926"/>
      <c r="F139" s="315">
        <f>C138</f>
        <v>0</v>
      </c>
      <c r="G139" s="316"/>
      <c r="H139" s="931"/>
      <c r="I139" s="936"/>
      <c r="J139" s="937"/>
      <c r="K139" s="937"/>
      <c r="L139" s="938"/>
      <c r="M139" s="945"/>
      <c r="N139" s="946"/>
      <c r="O139" s="947"/>
      <c r="P139" s="317" t="s">
        <v>671</v>
      </c>
      <c r="Q139" s="318"/>
      <c r="R139" s="318"/>
      <c r="S139" s="319"/>
      <c r="T139" s="320"/>
      <c r="U139" s="321" t="str">
        <f>IF(U138="","",VLOOKUP(U138,シフト記号表!$D$6:$X$47,21,FALSE))</f>
        <v/>
      </c>
      <c r="V139" s="322" t="str">
        <f>IF(V138="","",VLOOKUP(V138,シフト記号表!$D$6:$X$47,21,FALSE))</f>
        <v/>
      </c>
      <c r="W139" s="322" t="str">
        <f>IF(W138="","",VLOOKUP(W138,シフト記号表!$D$6:$X$47,21,FALSE))</f>
        <v/>
      </c>
      <c r="X139" s="322" t="str">
        <f>IF(X138="","",VLOOKUP(X138,シフト記号表!$D$6:$X$47,21,FALSE))</f>
        <v/>
      </c>
      <c r="Y139" s="322" t="str">
        <f>IF(Y138="","",VLOOKUP(Y138,シフト記号表!$D$6:$X$47,21,FALSE))</f>
        <v/>
      </c>
      <c r="Z139" s="322" t="str">
        <f>IF(Z138="","",VLOOKUP(Z138,シフト記号表!$D$6:$X$47,21,FALSE))</f>
        <v/>
      </c>
      <c r="AA139" s="323" t="str">
        <f>IF(AA138="","",VLOOKUP(AA138,シフト記号表!$D$6:$X$47,21,FALSE))</f>
        <v/>
      </c>
      <c r="AB139" s="321" t="str">
        <f>IF(AB138="","",VLOOKUP(AB138,シフト記号表!$D$6:$X$47,21,FALSE))</f>
        <v/>
      </c>
      <c r="AC139" s="322" t="str">
        <f>IF(AC138="","",VLOOKUP(AC138,シフト記号表!$D$6:$X$47,21,FALSE))</f>
        <v/>
      </c>
      <c r="AD139" s="322" t="str">
        <f>IF(AD138="","",VLOOKUP(AD138,シフト記号表!$D$6:$X$47,21,FALSE))</f>
        <v/>
      </c>
      <c r="AE139" s="322" t="str">
        <f>IF(AE138="","",VLOOKUP(AE138,シフト記号表!$D$6:$X$47,21,FALSE))</f>
        <v/>
      </c>
      <c r="AF139" s="322" t="str">
        <f>IF(AF138="","",VLOOKUP(AF138,シフト記号表!$D$6:$X$47,21,FALSE))</f>
        <v/>
      </c>
      <c r="AG139" s="322" t="str">
        <f>IF(AG138="","",VLOOKUP(AG138,シフト記号表!$D$6:$X$47,21,FALSE))</f>
        <v/>
      </c>
      <c r="AH139" s="323" t="str">
        <f>IF(AH138="","",VLOOKUP(AH138,シフト記号表!$D$6:$X$47,21,FALSE))</f>
        <v/>
      </c>
      <c r="AI139" s="321" t="str">
        <f>IF(AI138="","",VLOOKUP(AI138,シフト記号表!$D$6:$X$47,21,FALSE))</f>
        <v/>
      </c>
      <c r="AJ139" s="322" t="str">
        <f>IF(AJ138="","",VLOOKUP(AJ138,シフト記号表!$D$6:$X$47,21,FALSE))</f>
        <v/>
      </c>
      <c r="AK139" s="322" t="str">
        <f>IF(AK138="","",VLOOKUP(AK138,シフト記号表!$D$6:$X$47,21,FALSE))</f>
        <v/>
      </c>
      <c r="AL139" s="322" t="str">
        <f>IF(AL138="","",VLOOKUP(AL138,シフト記号表!$D$6:$X$47,21,FALSE))</f>
        <v/>
      </c>
      <c r="AM139" s="322" t="str">
        <f>IF(AM138="","",VLOOKUP(AM138,シフト記号表!$D$6:$X$47,21,FALSE))</f>
        <v/>
      </c>
      <c r="AN139" s="322" t="str">
        <f>IF(AN138="","",VLOOKUP(AN138,シフト記号表!$D$6:$X$47,21,FALSE))</f>
        <v/>
      </c>
      <c r="AO139" s="323" t="str">
        <f>IF(AO138="","",VLOOKUP(AO138,シフト記号表!$D$6:$X$47,21,FALSE))</f>
        <v/>
      </c>
      <c r="AP139" s="321" t="str">
        <f>IF(AP138="","",VLOOKUP(AP138,シフト記号表!$D$6:$X$47,21,FALSE))</f>
        <v/>
      </c>
      <c r="AQ139" s="322" t="str">
        <f>IF(AQ138="","",VLOOKUP(AQ138,シフト記号表!$D$6:$X$47,21,FALSE))</f>
        <v/>
      </c>
      <c r="AR139" s="322" t="str">
        <f>IF(AR138="","",VLOOKUP(AR138,シフト記号表!$D$6:$X$47,21,FALSE))</f>
        <v/>
      </c>
      <c r="AS139" s="322" t="str">
        <f>IF(AS138="","",VLOOKUP(AS138,シフト記号表!$D$6:$X$47,21,FALSE))</f>
        <v/>
      </c>
      <c r="AT139" s="322" t="str">
        <f>IF(AT138="","",VLOOKUP(AT138,シフト記号表!$D$6:$X$47,21,FALSE))</f>
        <v/>
      </c>
      <c r="AU139" s="322" t="str">
        <f>IF(AU138="","",VLOOKUP(AU138,シフト記号表!$D$6:$X$47,21,FALSE))</f>
        <v/>
      </c>
      <c r="AV139" s="323" t="str">
        <f>IF(AV138="","",VLOOKUP(AV138,シフト記号表!$D$6:$X$47,21,FALSE))</f>
        <v/>
      </c>
      <c r="AW139" s="321" t="str">
        <f>IF(AW138="","",VLOOKUP(AW138,シフト記号表!$D$6:$X$47,21,FALSE))</f>
        <v/>
      </c>
      <c r="AX139" s="322" t="str">
        <f>IF(AX138="","",VLOOKUP(AX138,シフト記号表!$D$6:$X$47,21,FALSE))</f>
        <v/>
      </c>
      <c r="AY139" s="322" t="str">
        <f>IF(AY138="","",VLOOKUP(AY138,シフト記号表!$D$6:$X$47,21,FALSE))</f>
        <v/>
      </c>
      <c r="AZ139" s="975">
        <f>IF($BC$3="４週",SUM(U139:AV139),IF($BC$3="暦月",SUM(U139:AY139),""))</f>
        <v>0</v>
      </c>
      <c r="BA139" s="976"/>
      <c r="BB139" s="977">
        <f>IF($BC$3="４週",AZ139/4,IF($BC$3="暦月",(AZ139/($BC$8/7)),""))</f>
        <v>0</v>
      </c>
      <c r="BC139" s="976"/>
      <c r="BD139" s="969"/>
      <c r="BE139" s="970"/>
      <c r="BF139" s="970"/>
      <c r="BG139" s="970"/>
      <c r="BH139" s="971"/>
    </row>
    <row r="140" spans="2:60" ht="20.25" customHeight="1">
      <c r="B140" s="324"/>
      <c r="C140" s="927"/>
      <c r="D140" s="928"/>
      <c r="E140" s="929"/>
      <c r="F140" s="325"/>
      <c r="G140" s="326">
        <f>C138</f>
        <v>0</v>
      </c>
      <c r="H140" s="932"/>
      <c r="I140" s="939"/>
      <c r="J140" s="940"/>
      <c r="K140" s="940"/>
      <c r="L140" s="941"/>
      <c r="M140" s="948"/>
      <c r="N140" s="949"/>
      <c r="O140" s="950"/>
      <c r="P140" s="404" t="s">
        <v>672</v>
      </c>
      <c r="Q140" s="328"/>
      <c r="R140" s="328"/>
      <c r="S140" s="348"/>
      <c r="T140" s="349"/>
      <c r="U140" s="331" t="str">
        <f>IF(U138="","",VLOOKUP(U138,シフト記号表!$D$6:$Z$47,23,FALSE))</f>
        <v/>
      </c>
      <c r="V140" s="332" t="str">
        <f>IF(V138="","",VLOOKUP(V138,シフト記号表!$D$6:$Z$47,23,FALSE))</f>
        <v/>
      </c>
      <c r="W140" s="332" t="str">
        <f>IF(W138="","",VLOOKUP(W138,シフト記号表!$D$6:$Z$47,23,FALSE))</f>
        <v/>
      </c>
      <c r="X140" s="332" t="str">
        <f>IF(X138="","",VLOOKUP(X138,シフト記号表!$D$6:$Z$47,23,FALSE))</f>
        <v/>
      </c>
      <c r="Y140" s="332" t="str">
        <f>IF(Y138="","",VLOOKUP(Y138,シフト記号表!$D$6:$Z$47,23,FALSE))</f>
        <v/>
      </c>
      <c r="Z140" s="332" t="str">
        <f>IF(Z138="","",VLOOKUP(Z138,シフト記号表!$D$6:$Z$47,23,FALSE))</f>
        <v/>
      </c>
      <c r="AA140" s="333" t="str">
        <f>IF(AA138="","",VLOOKUP(AA138,シフト記号表!$D$6:$Z$47,23,FALSE))</f>
        <v/>
      </c>
      <c r="AB140" s="331" t="str">
        <f>IF(AB138="","",VLOOKUP(AB138,シフト記号表!$D$6:$Z$47,23,FALSE))</f>
        <v/>
      </c>
      <c r="AC140" s="332" t="str">
        <f>IF(AC138="","",VLOOKUP(AC138,シフト記号表!$D$6:$Z$47,23,FALSE))</f>
        <v/>
      </c>
      <c r="AD140" s="332" t="str">
        <f>IF(AD138="","",VLOOKUP(AD138,シフト記号表!$D$6:$Z$47,23,FALSE))</f>
        <v/>
      </c>
      <c r="AE140" s="332" t="str">
        <f>IF(AE138="","",VLOOKUP(AE138,シフト記号表!$D$6:$Z$47,23,FALSE))</f>
        <v/>
      </c>
      <c r="AF140" s="332" t="str">
        <f>IF(AF138="","",VLOOKUP(AF138,シフト記号表!$D$6:$Z$47,23,FALSE))</f>
        <v/>
      </c>
      <c r="AG140" s="332" t="str">
        <f>IF(AG138="","",VLOOKUP(AG138,シフト記号表!$D$6:$Z$47,23,FALSE))</f>
        <v/>
      </c>
      <c r="AH140" s="333" t="str">
        <f>IF(AH138="","",VLOOKUP(AH138,シフト記号表!$D$6:$Z$47,23,FALSE))</f>
        <v/>
      </c>
      <c r="AI140" s="331" t="str">
        <f>IF(AI138="","",VLOOKUP(AI138,シフト記号表!$D$6:$Z$47,23,FALSE))</f>
        <v/>
      </c>
      <c r="AJ140" s="332" t="str">
        <f>IF(AJ138="","",VLOOKUP(AJ138,シフト記号表!$D$6:$Z$47,23,FALSE))</f>
        <v/>
      </c>
      <c r="AK140" s="332" t="str">
        <f>IF(AK138="","",VLOOKUP(AK138,シフト記号表!$D$6:$Z$47,23,FALSE))</f>
        <v/>
      </c>
      <c r="AL140" s="332" t="str">
        <f>IF(AL138="","",VLOOKUP(AL138,シフト記号表!$D$6:$Z$47,23,FALSE))</f>
        <v/>
      </c>
      <c r="AM140" s="332" t="str">
        <f>IF(AM138="","",VLOOKUP(AM138,シフト記号表!$D$6:$Z$47,23,FALSE))</f>
        <v/>
      </c>
      <c r="AN140" s="332" t="str">
        <f>IF(AN138="","",VLOOKUP(AN138,シフト記号表!$D$6:$Z$47,23,FALSE))</f>
        <v/>
      </c>
      <c r="AO140" s="333" t="str">
        <f>IF(AO138="","",VLOOKUP(AO138,シフト記号表!$D$6:$Z$47,23,FALSE))</f>
        <v/>
      </c>
      <c r="AP140" s="331" t="str">
        <f>IF(AP138="","",VLOOKUP(AP138,シフト記号表!$D$6:$Z$47,23,FALSE))</f>
        <v/>
      </c>
      <c r="AQ140" s="332" t="str">
        <f>IF(AQ138="","",VLOOKUP(AQ138,シフト記号表!$D$6:$Z$47,23,FALSE))</f>
        <v/>
      </c>
      <c r="AR140" s="332" t="str">
        <f>IF(AR138="","",VLOOKUP(AR138,シフト記号表!$D$6:$Z$47,23,FALSE))</f>
        <v/>
      </c>
      <c r="AS140" s="332" t="str">
        <f>IF(AS138="","",VLOOKUP(AS138,シフト記号表!$D$6:$Z$47,23,FALSE))</f>
        <v/>
      </c>
      <c r="AT140" s="332" t="str">
        <f>IF(AT138="","",VLOOKUP(AT138,シフト記号表!$D$6:$Z$47,23,FALSE))</f>
        <v/>
      </c>
      <c r="AU140" s="332" t="str">
        <f>IF(AU138="","",VLOOKUP(AU138,シフト記号表!$D$6:$Z$47,23,FALSE))</f>
        <v/>
      </c>
      <c r="AV140" s="333" t="str">
        <f>IF(AV138="","",VLOOKUP(AV138,シフト記号表!$D$6:$Z$47,23,FALSE))</f>
        <v/>
      </c>
      <c r="AW140" s="331" t="str">
        <f>IF(AW138="","",VLOOKUP(AW138,シフト記号表!$D$6:$Z$47,23,FALSE))</f>
        <v/>
      </c>
      <c r="AX140" s="332" t="str">
        <f>IF(AX138="","",VLOOKUP(AX138,シフト記号表!$D$6:$Z$47,23,FALSE))</f>
        <v/>
      </c>
      <c r="AY140" s="332" t="str">
        <f>IF(AY138="","",VLOOKUP(AY138,シフト記号表!$D$6:$Z$47,23,FALSE))</f>
        <v/>
      </c>
      <c r="AZ140" s="978">
        <f>IF($BC$3="４週",SUM(U140:AV140),IF($BC$3="暦月",SUM(U140:AY140),""))</f>
        <v>0</v>
      </c>
      <c r="BA140" s="979"/>
      <c r="BB140" s="980">
        <f>IF($BC$3="４週",AZ140/4,IF($BC$3="暦月",(AZ140/($BC$8/7)),""))</f>
        <v>0</v>
      </c>
      <c r="BC140" s="979"/>
      <c r="BD140" s="972"/>
      <c r="BE140" s="973"/>
      <c r="BF140" s="973"/>
      <c r="BG140" s="973"/>
      <c r="BH140" s="974"/>
    </row>
    <row r="141" spans="2:60" ht="20.25" customHeight="1">
      <c r="B141" s="334"/>
      <c r="C141" s="921"/>
      <c r="D141" s="922"/>
      <c r="E141" s="923"/>
      <c r="F141" s="335"/>
      <c r="G141" s="336"/>
      <c r="H141" s="930"/>
      <c r="I141" s="933"/>
      <c r="J141" s="934"/>
      <c r="K141" s="934"/>
      <c r="L141" s="935"/>
      <c r="M141" s="942"/>
      <c r="N141" s="943"/>
      <c r="O141" s="944"/>
      <c r="P141" s="355" t="s">
        <v>666</v>
      </c>
      <c r="Q141" s="356"/>
      <c r="R141" s="356"/>
      <c r="S141" s="357"/>
      <c r="T141" s="358"/>
      <c r="U141" s="341"/>
      <c r="V141" s="342"/>
      <c r="W141" s="342"/>
      <c r="X141" s="342"/>
      <c r="Y141" s="342"/>
      <c r="Z141" s="342"/>
      <c r="AA141" s="343"/>
      <c r="AB141" s="341"/>
      <c r="AC141" s="342"/>
      <c r="AD141" s="342"/>
      <c r="AE141" s="342"/>
      <c r="AF141" s="342"/>
      <c r="AG141" s="342"/>
      <c r="AH141" s="343"/>
      <c r="AI141" s="341"/>
      <c r="AJ141" s="342"/>
      <c r="AK141" s="342"/>
      <c r="AL141" s="342"/>
      <c r="AM141" s="342"/>
      <c r="AN141" s="342"/>
      <c r="AO141" s="343"/>
      <c r="AP141" s="341"/>
      <c r="AQ141" s="342"/>
      <c r="AR141" s="342"/>
      <c r="AS141" s="342"/>
      <c r="AT141" s="342"/>
      <c r="AU141" s="342"/>
      <c r="AV141" s="343"/>
      <c r="AW141" s="341"/>
      <c r="AX141" s="342"/>
      <c r="AY141" s="342"/>
      <c r="AZ141" s="951"/>
      <c r="BA141" s="952"/>
      <c r="BB141" s="965"/>
      <c r="BC141" s="952"/>
      <c r="BD141" s="966"/>
      <c r="BE141" s="967"/>
      <c r="BF141" s="967"/>
      <c r="BG141" s="967"/>
      <c r="BH141" s="968"/>
    </row>
    <row r="142" spans="2:60" ht="20.25" customHeight="1">
      <c r="B142" s="314">
        <f>B139+1</f>
        <v>41</v>
      </c>
      <c r="C142" s="924"/>
      <c r="D142" s="925"/>
      <c r="E142" s="926"/>
      <c r="F142" s="315">
        <f>C141</f>
        <v>0</v>
      </c>
      <c r="G142" s="316"/>
      <c r="H142" s="931"/>
      <c r="I142" s="936"/>
      <c r="J142" s="937"/>
      <c r="K142" s="937"/>
      <c r="L142" s="938"/>
      <c r="M142" s="945"/>
      <c r="N142" s="946"/>
      <c r="O142" s="947"/>
      <c r="P142" s="317" t="s">
        <v>671</v>
      </c>
      <c r="Q142" s="318"/>
      <c r="R142" s="318"/>
      <c r="S142" s="319"/>
      <c r="T142" s="320"/>
      <c r="U142" s="321" t="str">
        <f>IF(U141="","",VLOOKUP(U141,シフト記号表!$D$6:$X$47,21,FALSE))</f>
        <v/>
      </c>
      <c r="V142" s="322" t="str">
        <f>IF(V141="","",VLOOKUP(V141,シフト記号表!$D$6:$X$47,21,FALSE))</f>
        <v/>
      </c>
      <c r="W142" s="322" t="str">
        <f>IF(W141="","",VLOOKUP(W141,シフト記号表!$D$6:$X$47,21,FALSE))</f>
        <v/>
      </c>
      <c r="X142" s="322" t="str">
        <f>IF(X141="","",VLOOKUP(X141,シフト記号表!$D$6:$X$47,21,FALSE))</f>
        <v/>
      </c>
      <c r="Y142" s="322" t="str">
        <f>IF(Y141="","",VLOOKUP(Y141,シフト記号表!$D$6:$X$47,21,FALSE))</f>
        <v/>
      </c>
      <c r="Z142" s="322" t="str">
        <f>IF(Z141="","",VLOOKUP(Z141,シフト記号表!$D$6:$X$47,21,FALSE))</f>
        <v/>
      </c>
      <c r="AA142" s="323" t="str">
        <f>IF(AA141="","",VLOOKUP(AA141,シフト記号表!$D$6:$X$47,21,FALSE))</f>
        <v/>
      </c>
      <c r="AB142" s="321" t="str">
        <f>IF(AB141="","",VLOOKUP(AB141,シフト記号表!$D$6:$X$47,21,FALSE))</f>
        <v/>
      </c>
      <c r="AC142" s="322" t="str">
        <f>IF(AC141="","",VLOOKUP(AC141,シフト記号表!$D$6:$X$47,21,FALSE))</f>
        <v/>
      </c>
      <c r="AD142" s="322" t="str">
        <f>IF(AD141="","",VLOOKUP(AD141,シフト記号表!$D$6:$X$47,21,FALSE))</f>
        <v/>
      </c>
      <c r="AE142" s="322" t="str">
        <f>IF(AE141="","",VLOOKUP(AE141,シフト記号表!$D$6:$X$47,21,FALSE))</f>
        <v/>
      </c>
      <c r="AF142" s="322" t="str">
        <f>IF(AF141="","",VLOOKUP(AF141,シフト記号表!$D$6:$X$47,21,FALSE))</f>
        <v/>
      </c>
      <c r="AG142" s="322" t="str">
        <f>IF(AG141="","",VLOOKUP(AG141,シフト記号表!$D$6:$X$47,21,FALSE))</f>
        <v/>
      </c>
      <c r="AH142" s="323" t="str">
        <f>IF(AH141="","",VLOOKUP(AH141,シフト記号表!$D$6:$X$47,21,FALSE))</f>
        <v/>
      </c>
      <c r="AI142" s="321" t="str">
        <f>IF(AI141="","",VLOOKUP(AI141,シフト記号表!$D$6:$X$47,21,FALSE))</f>
        <v/>
      </c>
      <c r="AJ142" s="322" t="str">
        <f>IF(AJ141="","",VLOOKUP(AJ141,シフト記号表!$D$6:$X$47,21,FALSE))</f>
        <v/>
      </c>
      <c r="AK142" s="322" t="str">
        <f>IF(AK141="","",VLOOKUP(AK141,シフト記号表!$D$6:$X$47,21,FALSE))</f>
        <v/>
      </c>
      <c r="AL142" s="322" t="str">
        <f>IF(AL141="","",VLOOKUP(AL141,シフト記号表!$D$6:$X$47,21,FALSE))</f>
        <v/>
      </c>
      <c r="AM142" s="322" t="str">
        <f>IF(AM141="","",VLOOKUP(AM141,シフト記号表!$D$6:$X$47,21,FALSE))</f>
        <v/>
      </c>
      <c r="AN142" s="322" t="str">
        <f>IF(AN141="","",VLOOKUP(AN141,シフト記号表!$D$6:$X$47,21,FALSE))</f>
        <v/>
      </c>
      <c r="AO142" s="323" t="str">
        <f>IF(AO141="","",VLOOKUP(AO141,シフト記号表!$D$6:$X$47,21,FALSE))</f>
        <v/>
      </c>
      <c r="AP142" s="321" t="str">
        <f>IF(AP141="","",VLOOKUP(AP141,シフト記号表!$D$6:$X$47,21,FALSE))</f>
        <v/>
      </c>
      <c r="AQ142" s="322" t="str">
        <f>IF(AQ141="","",VLOOKUP(AQ141,シフト記号表!$D$6:$X$47,21,FALSE))</f>
        <v/>
      </c>
      <c r="AR142" s="322" t="str">
        <f>IF(AR141="","",VLOOKUP(AR141,シフト記号表!$D$6:$X$47,21,FALSE))</f>
        <v/>
      </c>
      <c r="AS142" s="322" t="str">
        <f>IF(AS141="","",VLOOKUP(AS141,シフト記号表!$D$6:$X$47,21,FALSE))</f>
        <v/>
      </c>
      <c r="AT142" s="322" t="str">
        <f>IF(AT141="","",VLOOKUP(AT141,シフト記号表!$D$6:$X$47,21,FALSE))</f>
        <v/>
      </c>
      <c r="AU142" s="322" t="str">
        <f>IF(AU141="","",VLOOKUP(AU141,シフト記号表!$D$6:$X$47,21,FALSE))</f>
        <v/>
      </c>
      <c r="AV142" s="323" t="str">
        <f>IF(AV141="","",VLOOKUP(AV141,シフト記号表!$D$6:$X$47,21,FALSE))</f>
        <v/>
      </c>
      <c r="AW142" s="321" t="str">
        <f>IF(AW141="","",VLOOKUP(AW141,シフト記号表!$D$6:$X$47,21,FALSE))</f>
        <v/>
      </c>
      <c r="AX142" s="322" t="str">
        <f>IF(AX141="","",VLOOKUP(AX141,シフト記号表!$D$6:$X$47,21,FALSE))</f>
        <v/>
      </c>
      <c r="AY142" s="322" t="str">
        <f>IF(AY141="","",VLOOKUP(AY141,シフト記号表!$D$6:$X$47,21,FALSE))</f>
        <v/>
      </c>
      <c r="AZ142" s="975">
        <f>IF($BC$3="４週",SUM(U142:AV142),IF($BC$3="暦月",SUM(U142:AY142),""))</f>
        <v>0</v>
      </c>
      <c r="BA142" s="976"/>
      <c r="BB142" s="977">
        <f>IF($BC$3="４週",AZ142/4,IF($BC$3="暦月",(AZ142/($BC$8/7)),""))</f>
        <v>0</v>
      </c>
      <c r="BC142" s="976"/>
      <c r="BD142" s="969"/>
      <c r="BE142" s="970"/>
      <c r="BF142" s="970"/>
      <c r="BG142" s="970"/>
      <c r="BH142" s="971"/>
    </row>
    <row r="143" spans="2:60" ht="20.25" customHeight="1">
      <c r="B143" s="324"/>
      <c r="C143" s="927"/>
      <c r="D143" s="928"/>
      <c r="E143" s="929"/>
      <c r="F143" s="325"/>
      <c r="G143" s="326">
        <f>C141</f>
        <v>0</v>
      </c>
      <c r="H143" s="932"/>
      <c r="I143" s="939"/>
      <c r="J143" s="940"/>
      <c r="K143" s="940"/>
      <c r="L143" s="941"/>
      <c r="M143" s="948"/>
      <c r="N143" s="949"/>
      <c r="O143" s="950"/>
      <c r="P143" s="404" t="s">
        <v>672</v>
      </c>
      <c r="Q143" s="328"/>
      <c r="R143" s="328"/>
      <c r="S143" s="348"/>
      <c r="T143" s="349"/>
      <c r="U143" s="331" t="str">
        <f>IF(U141="","",VLOOKUP(U141,シフト記号表!$D$6:$Z$47,23,FALSE))</f>
        <v/>
      </c>
      <c r="V143" s="332" t="str">
        <f>IF(V141="","",VLOOKUP(V141,シフト記号表!$D$6:$Z$47,23,FALSE))</f>
        <v/>
      </c>
      <c r="W143" s="332" t="str">
        <f>IF(W141="","",VLOOKUP(W141,シフト記号表!$D$6:$Z$47,23,FALSE))</f>
        <v/>
      </c>
      <c r="X143" s="332" t="str">
        <f>IF(X141="","",VLOOKUP(X141,シフト記号表!$D$6:$Z$47,23,FALSE))</f>
        <v/>
      </c>
      <c r="Y143" s="332" t="str">
        <f>IF(Y141="","",VLOOKUP(Y141,シフト記号表!$D$6:$Z$47,23,FALSE))</f>
        <v/>
      </c>
      <c r="Z143" s="332" t="str">
        <f>IF(Z141="","",VLOOKUP(Z141,シフト記号表!$D$6:$Z$47,23,FALSE))</f>
        <v/>
      </c>
      <c r="AA143" s="333" t="str">
        <f>IF(AA141="","",VLOOKUP(AA141,シフト記号表!$D$6:$Z$47,23,FALSE))</f>
        <v/>
      </c>
      <c r="AB143" s="331" t="str">
        <f>IF(AB141="","",VLOOKUP(AB141,シフト記号表!$D$6:$Z$47,23,FALSE))</f>
        <v/>
      </c>
      <c r="AC143" s="332" t="str">
        <f>IF(AC141="","",VLOOKUP(AC141,シフト記号表!$D$6:$Z$47,23,FALSE))</f>
        <v/>
      </c>
      <c r="AD143" s="332" t="str">
        <f>IF(AD141="","",VLOOKUP(AD141,シフト記号表!$D$6:$Z$47,23,FALSE))</f>
        <v/>
      </c>
      <c r="AE143" s="332" t="str">
        <f>IF(AE141="","",VLOOKUP(AE141,シフト記号表!$D$6:$Z$47,23,FALSE))</f>
        <v/>
      </c>
      <c r="AF143" s="332" t="str">
        <f>IF(AF141="","",VLOOKUP(AF141,シフト記号表!$D$6:$Z$47,23,FALSE))</f>
        <v/>
      </c>
      <c r="AG143" s="332" t="str">
        <f>IF(AG141="","",VLOOKUP(AG141,シフト記号表!$D$6:$Z$47,23,FALSE))</f>
        <v/>
      </c>
      <c r="AH143" s="333" t="str">
        <f>IF(AH141="","",VLOOKUP(AH141,シフト記号表!$D$6:$Z$47,23,FALSE))</f>
        <v/>
      </c>
      <c r="AI143" s="331" t="str">
        <f>IF(AI141="","",VLOOKUP(AI141,シフト記号表!$D$6:$Z$47,23,FALSE))</f>
        <v/>
      </c>
      <c r="AJ143" s="332" t="str">
        <f>IF(AJ141="","",VLOOKUP(AJ141,シフト記号表!$D$6:$Z$47,23,FALSE))</f>
        <v/>
      </c>
      <c r="AK143" s="332" t="str">
        <f>IF(AK141="","",VLOOKUP(AK141,シフト記号表!$D$6:$Z$47,23,FALSE))</f>
        <v/>
      </c>
      <c r="AL143" s="332" t="str">
        <f>IF(AL141="","",VLOOKUP(AL141,シフト記号表!$D$6:$Z$47,23,FALSE))</f>
        <v/>
      </c>
      <c r="AM143" s="332" t="str">
        <f>IF(AM141="","",VLOOKUP(AM141,シフト記号表!$D$6:$Z$47,23,FALSE))</f>
        <v/>
      </c>
      <c r="AN143" s="332" t="str">
        <f>IF(AN141="","",VLOOKUP(AN141,シフト記号表!$D$6:$Z$47,23,FALSE))</f>
        <v/>
      </c>
      <c r="AO143" s="333" t="str">
        <f>IF(AO141="","",VLOOKUP(AO141,シフト記号表!$D$6:$Z$47,23,FALSE))</f>
        <v/>
      </c>
      <c r="AP143" s="331" t="str">
        <f>IF(AP141="","",VLOOKUP(AP141,シフト記号表!$D$6:$Z$47,23,FALSE))</f>
        <v/>
      </c>
      <c r="AQ143" s="332" t="str">
        <f>IF(AQ141="","",VLOOKUP(AQ141,シフト記号表!$D$6:$Z$47,23,FALSE))</f>
        <v/>
      </c>
      <c r="AR143" s="332" t="str">
        <f>IF(AR141="","",VLOOKUP(AR141,シフト記号表!$D$6:$Z$47,23,FALSE))</f>
        <v/>
      </c>
      <c r="AS143" s="332" t="str">
        <f>IF(AS141="","",VLOOKUP(AS141,シフト記号表!$D$6:$Z$47,23,FALSE))</f>
        <v/>
      </c>
      <c r="AT143" s="332" t="str">
        <f>IF(AT141="","",VLOOKUP(AT141,シフト記号表!$D$6:$Z$47,23,FALSE))</f>
        <v/>
      </c>
      <c r="AU143" s="332" t="str">
        <f>IF(AU141="","",VLOOKUP(AU141,シフト記号表!$D$6:$Z$47,23,FALSE))</f>
        <v/>
      </c>
      <c r="AV143" s="333" t="str">
        <f>IF(AV141="","",VLOOKUP(AV141,シフト記号表!$D$6:$Z$47,23,FALSE))</f>
        <v/>
      </c>
      <c r="AW143" s="331" t="str">
        <f>IF(AW141="","",VLOOKUP(AW141,シフト記号表!$D$6:$Z$47,23,FALSE))</f>
        <v/>
      </c>
      <c r="AX143" s="332" t="str">
        <f>IF(AX141="","",VLOOKUP(AX141,シフト記号表!$D$6:$Z$47,23,FALSE))</f>
        <v/>
      </c>
      <c r="AY143" s="332" t="str">
        <f>IF(AY141="","",VLOOKUP(AY141,シフト記号表!$D$6:$Z$47,23,FALSE))</f>
        <v/>
      </c>
      <c r="AZ143" s="978">
        <f>IF($BC$3="４週",SUM(U143:AV143),IF($BC$3="暦月",SUM(U143:AY143),""))</f>
        <v>0</v>
      </c>
      <c r="BA143" s="979"/>
      <c r="BB143" s="980">
        <f>IF($BC$3="４週",AZ143/4,IF($BC$3="暦月",(AZ143/($BC$8/7)),""))</f>
        <v>0</v>
      </c>
      <c r="BC143" s="979"/>
      <c r="BD143" s="972"/>
      <c r="BE143" s="973"/>
      <c r="BF143" s="973"/>
      <c r="BG143" s="973"/>
      <c r="BH143" s="974"/>
    </row>
    <row r="144" spans="2:60" ht="20.25" customHeight="1">
      <c r="B144" s="334"/>
      <c r="C144" s="921"/>
      <c r="D144" s="922"/>
      <c r="E144" s="923"/>
      <c r="F144" s="335"/>
      <c r="G144" s="336"/>
      <c r="H144" s="930"/>
      <c r="I144" s="933"/>
      <c r="J144" s="934"/>
      <c r="K144" s="934"/>
      <c r="L144" s="935"/>
      <c r="M144" s="942"/>
      <c r="N144" s="943"/>
      <c r="O144" s="944"/>
      <c r="P144" s="355" t="s">
        <v>666</v>
      </c>
      <c r="Q144" s="356"/>
      <c r="R144" s="356"/>
      <c r="S144" s="357"/>
      <c r="T144" s="358"/>
      <c r="U144" s="341"/>
      <c r="V144" s="342"/>
      <c r="W144" s="342"/>
      <c r="X144" s="342"/>
      <c r="Y144" s="342"/>
      <c r="Z144" s="342"/>
      <c r="AA144" s="343"/>
      <c r="AB144" s="341"/>
      <c r="AC144" s="342"/>
      <c r="AD144" s="342"/>
      <c r="AE144" s="342"/>
      <c r="AF144" s="342"/>
      <c r="AG144" s="342"/>
      <c r="AH144" s="343"/>
      <c r="AI144" s="341"/>
      <c r="AJ144" s="342"/>
      <c r="AK144" s="342"/>
      <c r="AL144" s="342"/>
      <c r="AM144" s="342"/>
      <c r="AN144" s="342"/>
      <c r="AO144" s="343"/>
      <c r="AP144" s="341"/>
      <c r="AQ144" s="342"/>
      <c r="AR144" s="342"/>
      <c r="AS144" s="342"/>
      <c r="AT144" s="342"/>
      <c r="AU144" s="342"/>
      <c r="AV144" s="343"/>
      <c r="AW144" s="341"/>
      <c r="AX144" s="342"/>
      <c r="AY144" s="342"/>
      <c r="AZ144" s="951"/>
      <c r="BA144" s="952"/>
      <c r="BB144" s="965"/>
      <c r="BC144" s="952"/>
      <c r="BD144" s="966"/>
      <c r="BE144" s="967"/>
      <c r="BF144" s="967"/>
      <c r="BG144" s="967"/>
      <c r="BH144" s="968"/>
    </row>
    <row r="145" spans="2:60" ht="20.25" customHeight="1">
      <c r="B145" s="314">
        <f>B142+1</f>
        <v>42</v>
      </c>
      <c r="C145" s="924"/>
      <c r="D145" s="925"/>
      <c r="E145" s="926"/>
      <c r="F145" s="315">
        <f>C144</f>
        <v>0</v>
      </c>
      <c r="G145" s="316"/>
      <c r="H145" s="931"/>
      <c r="I145" s="936"/>
      <c r="J145" s="937"/>
      <c r="K145" s="937"/>
      <c r="L145" s="938"/>
      <c r="M145" s="945"/>
      <c r="N145" s="946"/>
      <c r="O145" s="947"/>
      <c r="P145" s="317" t="s">
        <v>671</v>
      </c>
      <c r="Q145" s="318"/>
      <c r="R145" s="318"/>
      <c r="S145" s="319"/>
      <c r="T145" s="320"/>
      <c r="U145" s="321" t="str">
        <f>IF(U144="","",VLOOKUP(U144,シフト記号表!$D$6:$X$47,21,FALSE))</f>
        <v/>
      </c>
      <c r="V145" s="322" t="str">
        <f>IF(V144="","",VLOOKUP(V144,シフト記号表!$D$6:$X$47,21,FALSE))</f>
        <v/>
      </c>
      <c r="W145" s="322" t="str">
        <f>IF(W144="","",VLOOKUP(W144,シフト記号表!$D$6:$X$47,21,FALSE))</f>
        <v/>
      </c>
      <c r="X145" s="322" t="str">
        <f>IF(X144="","",VLOOKUP(X144,シフト記号表!$D$6:$X$47,21,FALSE))</f>
        <v/>
      </c>
      <c r="Y145" s="322" t="str">
        <f>IF(Y144="","",VLOOKUP(Y144,シフト記号表!$D$6:$X$47,21,FALSE))</f>
        <v/>
      </c>
      <c r="Z145" s="322" t="str">
        <f>IF(Z144="","",VLOOKUP(Z144,シフト記号表!$D$6:$X$47,21,FALSE))</f>
        <v/>
      </c>
      <c r="AA145" s="323" t="str">
        <f>IF(AA144="","",VLOOKUP(AA144,シフト記号表!$D$6:$X$47,21,FALSE))</f>
        <v/>
      </c>
      <c r="AB145" s="321" t="str">
        <f>IF(AB144="","",VLOOKUP(AB144,シフト記号表!$D$6:$X$47,21,FALSE))</f>
        <v/>
      </c>
      <c r="AC145" s="322" t="str">
        <f>IF(AC144="","",VLOOKUP(AC144,シフト記号表!$D$6:$X$47,21,FALSE))</f>
        <v/>
      </c>
      <c r="AD145" s="322" t="str">
        <f>IF(AD144="","",VLOOKUP(AD144,シフト記号表!$D$6:$X$47,21,FALSE))</f>
        <v/>
      </c>
      <c r="AE145" s="322" t="str">
        <f>IF(AE144="","",VLOOKUP(AE144,シフト記号表!$D$6:$X$47,21,FALSE))</f>
        <v/>
      </c>
      <c r="AF145" s="322" t="str">
        <f>IF(AF144="","",VLOOKUP(AF144,シフト記号表!$D$6:$X$47,21,FALSE))</f>
        <v/>
      </c>
      <c r="AG145" s="322" t="str">
        <f>IF(AG144="","",VLOOKUP(AG144,シフト記号表!$D$6:$X$47,21,FALSE))</f>
        <v/>
      </c>
      <c r="AH145" s="323" t="str">
        <f>IF(AH144="","",VLOOKUP(AH144,シフト記号表!$D$6:$X$47,21,FALSE))</f>
        <v/>
      </c>
      <c r="AI145" s="321" t="str">
        <f>IF(AI144="","",VLOOKUP(AI144,シフト記号表!$D$6:$X$47,21,FALSE))</f>
        <v/>
      </c>
      <c r="AJ145" s="322" t="str">
        <f>IF(AJ144="","",VLOOKUP(AJ144,シフト記号表!$D$6:$X$47,21,FALSE))</f>
        <v/>
      </c>
      <c r="AK145" s="322" t="str">
        <f>IF(AK144="","",VLOOKUP(AK144,シフト記号表!$D$6:$X$47,21,FALSE))</f>
        <v/>
      </c>
      <c r="AL145" s="322" t="str">
        <f>IF(AL144="","",VLOOKUP(AL144,シフト記号表!$D$6:$X$47,21,FALSE))</f>
        <v/>
      </c>
      <c r="AM145" s="322" t="str">
        <f>IF(AM144="","",VLOOKUP(AM144,シフト記号表!$D$6:$X$47,21,FALSE))</f>
        <v/>
      </c>
      <c r="AN145" s="322" t="str">
        <f>IF(AN144="","",VLOOKUP(AN144,シフト記号表!$D$6:$X$47,21,FALSE))</f>
        <v/>
      </c>
      <c r="AO145" s="323" t="str">
        <f>IF(AO144="","",VLOOKUP(AO144,シフト記号表!$D$6:$X$47,21,FALSE))</f>
        <v/>
      </c>
      <c r="AP145" s="321" t="str">
        <f>IF(AP144="","",VLOOKUP(AP144,シフト記号表!$D$6:$X$47,21,FALSE))</f>
        <v/>
      </c>
      <c r="AQ145" s="322" t="str">
        <f>IF(AQ144="","",VLOOKUP(AQ144,シフト記号表!$D$6:$X$47,21,FALSE))</f>
        <v/>
      </c>
      <c r="AR145" s="322" t="str">
        <f>IF(AR144="","",VLOOKUP(AR144,シフト記号表!$D$6:$X$47,21,FALSE))</f>
        <v/>
      </c>
      <c r="AS145" s="322" t="str">
        <f>IF(AS144="","",VLOOKUP(AS144,シフト記号表!$D$6:$X$47,21,FALSE))</f>
        <v/>
      </c>
      <c r="AT145" s="322" t="str">
        <f>IF(AT144="","",VLOOKUP(AT144,シフト記号表!$D$6:$X$47,21,FALSE))</f>
        <v/>
      </c>
      <c r="AU145" s="322" t="str">
        <f>IF(AU144="","",VLOOKUP(AU144,シフト記号表!$D$6:$X$47,21,FALSE))</f>
        <v/>
      </c>
      <c r="AV145" s="323" t="str">
        <f>IF(AV144="","",VLOOKUP(AV144,シフト記号表!$D$6:$X$47,21,FALSE))</f>
        <v/>
      </c>
      <c r="AW145" s="321" t="str">
        <f>IF(AW144="","",VLOOKUP(AW144,シフト記号表!$D$6:$X$47,21,FALSE))</f>
        <v/>
      </c>
      <c r="AX145" s="322" t="str">
        <f>IF(AX144="","",VLOOKUP(AX144,シフト記号表!$D$6:$X$47,21,FALSE))</f>
        <v/>
      </c>
      <c r="AY145" s="322" t="str">
        <f>IF(AY144="","",VLOOKUP(AY144,シフト記号表!$D$6:$X$47,21,FALSE))</f>
        <v/>
      </c>
      <c r="AZ145" s="975">
        <f>IF($BC$3="４週",SUM(U145:AV145),IF($BC$3="暦月",SUM(U145:AY145),""))</f>
        <v>0</v>
      </c>
      <c r="BA145" s="976"/>
      <c r="BB145" s="977">
        <f>IF($BC$3="４週",AZ145/4,IF($BC$3="暦月",(AZ145/($BC$8/7)),""))</f>
        <v>0</v>
      </c>
      <c r="BC145" s="976"/>
      <c r="BD145" s="969"/>
      <c r="BE145" s="970"/>
      <c r="BF145" s="970"/>
      <c r="BG145" s="970"/>
      <c r="BH145" s="971"/>
    </row>
    <row r="146" spans="2:60" ht="20.25" customHeight="1">
      <c r="B146" s="324"/>
      <c r="C146" s="927"/>
      <c r="D146" s="928"/>
      <c r="E146" s="929"/>
      <c r="F146" s="325"/>
      <c r="G146" s="326">
        <f>C144</f>
        <v>0</v>
      </c>
      <c r="H146" s="932"/>
      <c r="I146" s="939"/>
      <c r="J146" s="940"/>
      <c r="K146" s="940"/>
      <c r="L146" s="941"/>
      <c r="M146" s="948"/>
      <c r="N146" s="949"/>
      <c r="O146" s="950"/>
      <c r="P146" s="404" t="s">
        <v>672</v>
      </c>
      <c r="Q146" s="328"/>
      <c r="R146" s="328"/>
      <c r="S146" s="348"/>
      <c r="T146" s="349"/>
      <c r="U146" s="331" t="str">
        <f>IF(U144="","",VLOOKUP(U144,シフト記号表!$D$6:$Z$47,23,FALSE))</f>
        <v/>
      </c>
      <c r="V146" s="332" t="str">
        <f>IF(V144="","",VLOOKUP(V144,シフト記号表!$D$6:$Z$47,23,FALSE))</f>
        <v/>
      </c>
      <c r="W146" s="332" t="str">
        <f>IF(W144="","",VLOOKUP(W144,シフト記号表!$D$6:$Z$47,23,FALSE))</f>
        <v/>
      </c>
      <c r="X146" s="332" t="str">
        <f>IF(X144="","",VLOOKUP(X144,シフト記号表!$D$6:$Z$47,23,FALSE))</f>
        <v/>
      </c>
      <c r="Y146" s="332" t="str">
        <f>IF(Y144="","",VLOOKUP(Y144,シフト記号表!$D$6:$Z$47,23,FALSE))</f>
        <v/>
      </c>
      <c r="Z146" s="332" t="str">
        <f>IF(Z144="","",VLOOKUP(Z144,シフト記号表!$D$6:$Z$47,23,FALSE))</f>
        <v/>
      </c>
      <c r="AA146" s="333" t="str">
        <f>IF(AA144="","",VLOOKUP(AA144,シフト記号表!$D$6:$Z$47,23,FALSE))</f>
        <v/>
      </c>
      <c r="AB146" s="331" t="str">
        <f>IF(AB144="","",VLOOKUP(AB144,シフト記号表!$D$6:$Z$47,23,FALSE))</f>
        <v/>
      </c>
      <c r="AC146" s="332" t="str">
        <f>IF(AC144="","",VLOOKUP(AC144,シフト記号表!$D$6:$Z$47,23,FALSE))</f>
        <v/>
      </c>
      <c r="AD146" s="332" t="str">
        <f>IF(AD144="","",VLOOKUP(AD144,シフト記号表!$D$6:$Z$47,23,FALSE))</f>
        <v/>
      </c>
      <c r="AE146" s="332" t="str">
        <f>IF(AE144="","",VLOOKUP(AE144,シフト記号表!$D$6:$Z$47,23,FALSE))</f>
        <v/>
      </c>
      <c r="AF146" s="332" t="str">
        <f>IF(AF144="","",VLOOKUP(AF144,シフト記号表!$D$6:$Z$47,23,FALSE))</f>
        <v/>
      </c>
      <c r="AG146" s="332" t="str">
        <f>IF(AG144="","",VLOOKUP(AG144,シフト記号表!$D$6:$Z$47,23,FALSE))</f>
        <v/>
      </c>
      <c r="AH146" s="333" t="str">
        <f>IF(AH144="","",VLOOKUP(AH144,シフト記号表!$D$6:$Z$47,23,FALSE))</f>
        <v/>
      </c>
      <c r="AI146" s="331" t="str">
        <f>IF(AI144="","",VLOOKUP(AI144,シフト記号表!$D$6:$Z$47,23,FALSE))</f>
        <v/>
      </c>
      <c r="AJ146" s="332" t="str">
        <f>IF(AJ144="","",VLOOKUP(AJ144,シフト記号表!$D$6:$Z$47,23,FALSE))</f>
        <v/>
      </c>
      <c r="AK146" s="332" t="str">
        <f>IF(AK144="","",VLOOKUP(AK144,シフト記号表!$D$6:$Z$47,23,FALSE))</f>
        <v/>
      </c>
      <c r="AL146" s="332" t="str">
        <f>IF(AL144="","",VLOOKUP(AL144,シフト記号表!$D$6:$Z$47,23,FALSE))</f>
        <v/>
      </c>
      <c r="AM146" s="332" t="str">
        <f>IF(AM144="","",VLOOKUP(AM144,シフト記号表!$D$6:$Z$47,23,FALSE))</f>
        <v/>
      </c>
      <c r="AN146" s="332" t="str">
        <f>IF(AN144="","",VLOOKUP(AN144,シフト記号表!$D$6:$Z$47,23,FALSE))</f>
        <v/>
      </c>
      <c r="AO146" s="333" t="str">
        <f>IF(AO144="","",VLOOKUP(AO144,シフト記号表!$D$6:$Z$47,23,FALSE))</f>
        <v/>
      </c>
      <c r="AP146" s="331" t="str">
        <f>IF(AP144="","",VLOOKUP(AP144,シフト記号表!$D$6:$Z$47,23,FALSE))</f>
        <v/>
      </c>
      <c r="AQ146" s="332" t="str">
        <f>IF(AQ144="","",VLOOKUP(AQ144,シフト記号表!$D$6:$Z$47,23,FALSE))</f>
        <v/>
      </c>
      <c r="AR146" s="332" t="str">
        <f>IF(AR144="","",VLOOKUP(AR144,シフト記号表!$D$6:$Z$47,23,FALSE))</f>
        <v/>
      </c>
      <c r="AS146" s="332" t="str">
        <f>IF(AS144="","",VLOOKUP(AS144,シフト記号表!$D$6:$Z$47,23,FALSE))</f>
        <v/>
      </c>
      <c r="AT146" s="332" t="str">
        <f>IF(AT144="","",VLOOKUP(AT144,シフト記号表!$D$6:$Z$47,23,FALSE))</f>
        <v/>
      </c>
      <c r="AU146" s="332" t="str">
        <f>IF(AU144="","",VLOOKUP(AU144,シフト記号表!$D$6:$Z$47,23,FALSE))</f>
        <v/>
      </c>
      <c r="AV146" s="333" t="str">
        <f>IF(AV144="","",VLOOKUP(AV144,シフト記号表!$D$6:$Z$47,23,FALSE))</f>
        <v/>
      </c>
      <c r="AW146" s="331" t="str">
        <f>IF(AW144="","",VLOOKUP(AW144,シフト記号表!$D$6:$Z$47,23,FALSE))</f>
        <v/>
      </c>
      <c r="AX146" s="332" t="str">
        <f>IF(AX144="","",VLOOKUP(AX144,シフト記号表!$D$6:$Z$47,23,FALSE))</f>
        <v/>
      </c>
      <c r="AY146" s="332" t="str">
        <f>IF(AY144="","",VLOOKUP(AY144,シフト記号表!$D$6:$Z$47,23,FALSE))</f>
        <v/>
      </c>
      <c r="AZ146" s="978">
        <f>IF($BC$3="４週",SUM(U146:AV146),IF($BC$3="暦月",SUM(U146:AY146),""))</f>
        <v>0</v>
      </c>
      <c r="BA146" s="979"/>
      <c r="BB146" s="980">
        <f>IF($BC$3="４週",AZ146/4,IF($BC$3="暦月",(AZ146/($BC$8/7)),""))</f>
        <v>0</v>
      </c>
      <c r="BC146" s="979"/>
      <c r="BD146" s="972"/>
      <c r="BE146" s="973"/>
      <c r="BF146" s="973"/>
      <c r="BG146" s="973"/>
      <c r="BH146" s="974"/>
    </row>
    <row r="147" spans="2:60" ht="20.25" customHeight="1">
      <c r="B147" s="334"/>
      <c r="C147" s="921"/>
      <c r="D147" s="922"/>
      <c r="E147" s="923"/>
      <c r="F147" s="335"/>
      <c r="G147" s="336"/>
      <c r="H147" s="930"/>
      <c r="I147" s="933"/>
      <c r="J147" s="934"/>
      <c r="K147" s="934"/>
      <c r="L147" s="935"/>
      <c r="M147" s="942"/>
      <c r="N147" s="943"/>
      <c r="O147" s="944"/>
      <c r="P147" s="355" t="s">
        <v>666</v>
      </c>
      <c r="Q147" s="356"/>
      <c r="R147" s="356"/>
      <c r="S147" s="357"/>
      <c r="T147" s="358"/>
      <c r="U147" s="341"/>
      <c r="V147" s="342"/>
      <c r="W147" s="342"/>
      <c r="X147" s="342"/>
      <c r="Y147" s="342"/>
      <c r="Z147" s="342"/>
      <c r="AA147" s="343"/>
      <c r="AB147" s="341"/>
      <c r="AC147" s="342"/>
      <c r="AD147" s="342"/>
      <c r="AE147" s="342"/>
      <c r="AF147" s="342"/>
      <c r="AG147" s="342"/>
      <c r="AH147" s="343"/>
      <c r="AI147" s="341"/>
      <c r="AJ147" s="342"/>
      <c r="AK147" s="342"/>
      <c r="AL147" s="342"/>
      <c r="AM147" s="342"/>
      <c r="AN147" s="342"/>
      <c r="AO147" s="343"/>
      <c r="AP147" s="341"/>
      <c r="AQ147" s="342"/>
      <c r="AR147" s="342"/>
      <c r="AS147" s="342"/>
      <c r="AT147" s="342"/>
      <c r="AU147" s="342"/>
      <c r="AV147" s="343"/>
      <c r="AW147" s="341"/>
      <c r="AX147" s="342"/>
      <c r="AY147" s="342"/>
      <c r="AZ147" s="951"/>
      <c r="BA147" s="952"/>
      <c r="BB147" s="965"/>
      <c r="BC147" s="952"/>
      <c r="BD147" s="966"/>
      <c r="BE147" s="967"/>
      <c r="BF147" s="967"/>
      <c r="BG147" s="967"/>
      <c r="BH147" s="968"/>
    </row>
    <row r="148" spans="2:60" ht="20.25" customHeight="1">
      <c r="B148" s="314">
        <f>B145+1</f>
        <v>43</v>
      </c>
      <c r="C148" s="924"/>
      <c r="D148" s="925"/>
      <c r="E148" s="926"/>
      <c r="F148" s="315">
        <f>C147</f>
        <v>0</v>
      </c>
      <c r="G148" s="316"/>
      <c r="H148" s="931"/>
      <c r="I148" s="936"/>
      <c r="J148" s="937"/>
      <c r="K148" s="937"/>
      <c r="L148" s="938"/>
      <c r="M148" s="945"/>
      <c r="N148" s="946"/>
      <c r="O148" s="947"/>
      <c r="P148" s="317" t="s">
        <v>671</v>
      </c>
      <c r="Q148" s="318"/>
      <c r="R148" s="318"/>
      <c r="S148" s="319"/>
      <c r="T148" s="320"/>
      <c r="U148" s="321" t="str">
        <f>IF(U147="","",VLOOKUP(U147,シフト記号表!$D$6:$X$47,21,FALSE))</f>
        <v/>
      </c>
      <c r="V148" s="322" t="str">
        <f>IF(V147="","",VLOOKUP(V147,シフト記号表!$D$6:$X$47,21,FALSE))</f>
        <v/>
      </c>
      <c r="W148" s="322" t="str">
        <f>IF(W147="","",VLOOKUP(W147,シフト記号表!$D$6:$X$47,21,FALSE))</f>
        <v/>
      </c>
      <c r="X148" s="322" t="str">
        <f>IF(X147="","",VLOOKUP(X147,シフト記号表!$D$6:$X$47,21,FALSE))</f>
        <v/>
      </c>
      <c r="Y148" s="322" t="str">
        <f>IF(Y147="","",VLOOKUP(Y147,シフト記号表!$D$6:$X$47,21,FALSE))</f>
        <v/>
      </c>
      <c r="Z148" s="322" t="str">
        <f>IF(Z147="","",VLOOKUP(Z147,シフト記号表!$D$6:$X$47,21,FALSE))</f>
        <v/>
      </c>
      <c r="AA148" s="323" t="str">
        <f>IF(AA147="","",VLOOKUP(AA147,シフト記号表!$D$6:$X$47,21,FALSE))</f>
        <v/>
      </c>
      <c r="AB148" s="321" t="str">
        <f>IF(AB147="","",VLOOKUP(AB147,シフト記号表!$D$6:$X$47,21,FALSE))</f>
        <v/>
      </c>
      <c r="AC148" s="322" t="str">
        <f>IF(AC147="","",VLOOKUP(AC147,シフト記号表!$D$6:$X$47,21,FALSE))</f>
        <v/>
      </c>
      <c r="AD148" s="322" t="str">
        <f>IF(AD147="","",VLOOKUP(AD147,シフト記号表!$D$6:$X$47,21,FALSE))</f>
        <v/>
      </c>
      <c r="AE148" s="322" t="str">
        <f>IF(AE147="","",VLOOKUP(AE147,シフト記号表!$D$6:$X$47,21,FALSE))</f>
        <v/>
      </c>
      <c r="AF148" s="322" t="str">
        <f>IF(AF147="","",VLOOKUP(AF147,シフト記号表!$D$6:$X$47,21,FALSE))</f>
        <v/>
      </c>
      <c r="AG148" s="322" t="str">
        <f>IF(AG147="","",VLOOKUP(AG147,シフト記号表!$D$6:$X$47,21,FALSE))</f>
        <v/>
      </c>
      <c r="AH148" s="323" t="str">
        <f>IF(AH147="","",VLOOKUP(AH147,シフト記号表!$D$6:$X$47,21,FALSE))</f>
        <v/>
      </c>
      <c r="AI148" s="321" t="str">
        <f>IF(AI147="","",VLOOKUP(AI147,シフト記号表!$D$6:$X$47,21,FALSE))</f>
        <v/>
      </c>
      <c r="AJ148" s="322" t="str">
        <f>IF(AJ147="","",VLOOKUP(AJ147,シフト記号表!$D$6:$X$47,21,FALSE))</f>
        <v/>
      </c>
      <c r="AK148" s="322" t="str">
        <f>IF(AK147="","",VLOOKUP(AK147,シフト記号表!$D$6:$X$47,21,FALSE))</f>
        <v/>
      </c>
      <c r="AL148" s="322" t="str">
        <f>IF(AL147="","",VLOOKUP(AL147,シフト記号表!$D$6:$X$47,21,FALSE))</f>
        <v/>
      </c>
      <c r="AM148" s="322" t="str">
        <f>IF(AM147="","",VLOOKUP(AM147,シフト記号表!$D$6:$X$47,21,FALSE))</f>
        <v/>
      </c>
      <c r="AN148" s="322" t="str">
        <f>IF(AN147="","",VLOOKUP(AN147,シフト記号表!$D$6:$X$47,21,FALSE))</f>
        <v/>
      </c>
      <c r="AO148" s="323" t="str">
        <f>IF(AO147="","",VLOOKUP(AO147,シフト記号表!$D$6:$X$47,21,FALSE))</f>
        <v/>
      </c>
      <c r="AP148" s="321" t="str">
        <f>IF(AP147="","",VLOOKUP(AP147,シフト記号表!$D$6:$X$47,21,FALSE))</f>
        <v/>
      </c>
      <c r="AQ148" s="322" t="str">
        <f>IF(AQ147="","",VLOOKUP(AQ147,シフト記号表!$D$6:$X$47,21,FALSE))</f>
        <v/>
      </c>
      <c r="AR148" s="322" t="str">
        <f>IF(AR147="","",VLOOKUP(AR147,シフト記号表!$D$6:$X$47,21,FALSE))</f>
        <v/>
      </c>
      <c r="AS148" s="322" t="str">
        <f>IF(AS147="","",VLOOKUP(AS147,シフト記号表!$D$6:$X$47,21,FALSE))</f>
        <v/>
      </c>
      <c r="AT148" s="322" t="str">
        <f>IF(AT147="","",VLOOKUP(AT147,シフト記号表!$D$6:$X$47,21,FALSE))</f>
        <v/>
      </c>
      <c r="AU148" s="322" t="str">
        <f>IF(AU147="","",VLOOKUP(AU147,シフト記号表!$D$6:$X$47,21,FALSE))</f>
        <v/>
      </c>
      <c r="AV148" s="323" t="str">
        <f>IF(AV147="","",VLOOKUP(AV147,シフト記号表!$D$6:$X$47,21,FALSE))</f>
        <v/>
      </c>
      <c r="AW148" s="321" t="str">
        <f>IF(AW147="","",VLOOKUP(AW147,シフト記号表!$D$6:$X$47,21,FALSE))</f>
        <v/>
      </c>
      <c r="AX148" s="322" t="str">
        <f>IF(AX147="","",VLOOKUP(AX147,シフト記号表!$D$6:$X$47,21,FALSE))</f>
        <v/>
      </c>
      <c r="AY148" s="322" t="str">
        <f>IF(AY147="","",VLOOKUP(AY147,シフト記号表!$D$6:$X$47,21,FALSE))</f>
        <v/>
      </c>
      <c r="AZ148" s="975">
        <f>IF($BC$3="４週",SUM(U148:AV148),IF($BC$3="暦月",SUM(U148:AY148),""))</f>
        <v>0</v>
      </c>
      <c r="BA148" s="976"/>
      <c r="BB148" s="977">
        <f>IF($BC$3="４週",AZ148/4,IF($BC$3="暦月",(AZ148/($BC$8/7)),""))</f>
        <v>0</v>
      </c>
      <c r="BC148" s="976"/>
      <c r="BD148" s="969"/>
      <c r="BE148" s="970"/>
      <c r="BF148" s="970"/>
      <c r="BG148" s="970"/>
      <c r="BH148" s="971"/>
    </row>
    <row r="149" spans="2:60" ht="20.25" customHeight="1">
      <c r="B149" s="324"/>
      <c r="C149" s="927"/>
      <c r="D149" s="928"/>
      <c r="E149" s="929"/>
      <c r="F149" s="325"/>
      <c r="G149" s="326">
        <f>C147</f>
        <v>0</v>
      </c>
      <c r="H149" s="932"/>
      <c r="I149" s="939"/>
      <c r="J149" s="940"/>
      <c r="K149" s="940"/>
      <c r="L149" s="941"/>
      <c r="M149" s="948"/>
      <c r="N149" s="949"/>
      <c r="O149" s="950"/>
      <c r="P149" s="404" t="s">
        <v>672</v>
      </c>
      <c r="Q149" s="328"/>
      <c r="R149" s="328"/>
      <c r="S149" s="348"/>
      <c r="T149" s="349"/>
      <c r="U149" s="331" t="str">
        <f>IF(U147="","",VLOOKUP(U147,シフト記号表!$D$6:$Z$47,23,FALSE))</f>
        <v/>
      </c>
      <c r="V149" s="332" t="str">
        <f>IF(V147="","",VLOOKUP(V147,シフト記号表!$D$6:$Z$47,23,FALSE))</f>
        <v/>
      </c>
      <c r="W149" s="332" t="str">
        <f>IF(W147="","",VLOOKUP(W147,シフト記号表!$D$6:$Z$47,23,FALSE))</f>
        <v/>
      </c>
      <c r="X149" s="332" t="str">
        <f>IF(X147="","",VLOOKUP(X147,シフト記号表!$D$6:$Z$47,23,FALSE))</f>
        <v/>
      </c>
      <c r="Y149" s="332" t="str">
        <f>IF(Y147="","",VLOOKUP(Y147,シフト記号表!$D$6:$Z$47,23,FALSE))</f>
        <v/>
      </c>
      <c r="Z149" s="332" t="str">
        <f>IF(Z147="","",VLOOKUP(Z147,シフト記号表!$D$6:$Z$47,23,FALSE))</f>
        <v/>
      </c>
      <c r="AA149" s="333" t="str">
        <f>IF(AA147="","",VLOOKUP(AA147,シフト記号表!$D$6:$Z$47,23,FALSE))</f>
        <v/>
      </c>
      <c r="AB149" s="331" t="str">
        <f>IF(AB147="","",VLOOKUP(AB147,シフト記号表!$D$6:$Z$47,23,FALSE))</f>
        <v/>
      </c>
      <c r="AC149" s="332" t="str">
        <f>IF(AC147="","",VLOOKUP(AC147,シフト記号表!$D$6:$Z$47,23,FALSE))</f>
        <v/>
      </c>
      <c r="AD149" s="332" t="str">
        <f>IF(AD147="","",VLOOKUP(AD147,シフト記号表!$D$6:$Z$47,23,FALSE))</f>
        <v/>
      </c>
      <c r="AE149" s="332" t="str">
        <f>IF(AE147="","",VLOOKUP(AE147,シフト記号表!$D$6:$Z$47,23,FALSE))</f>
        <v/>
      </c>
      <c r="AF149" s="332" t="str">
        <f>IF(AF147="","",VLOOKUP(AF147,シフト記号表!$D$6:$Z$47,23,FALSE))</f>
        <v/>
      </c>
      <c r="AG149" s="332" t="str">
        <f>IF(AG147="","",VLOOKUP(AG147,シフト記号表!$D$6:$Z$47,23,FALSE))</f>
        <v/>
      </c>
      <c r="AH149" s="333" t="str">
        <f>IF(AH147="","",VLOOKUP(AH147,シフト記号表!$D$6:$Z$47,23,FALSE))</f>
        <v/>
      </c>
      <c r="AI149" s="331" t="str">
        <f>IF(AI147="","",VLOOKUP(AI147,シフト記号表!$D$6:$Z$47,23,FALSE))</f>
        <v/>
      </c>
      <c r="AJ149" s="332" t="str">
        <f>IF(AJ147="","",VLOOKUP(AJ147,シフト記号表!$D$6:$Z$47,23,FALSE))</f>
        <v/>
      </c>
      <c r="AK149" s="332" t="str">
        <f>IF(AK147="","",VLOOKUP(AK147,シフト記号表!$D$6:$Z$47,23,FALSE))</f>
        <v/>
      </c>
      <c r="AL149" s="332" t="str">
        <f>IF(AL147="","",VLOOKUP(AL147,シフト記号表!$D$6:$Z$47,23,FALSE))</f>
        <v/>
      </c>
      <c r="AM149" s="332" t="str">
        <f>IF(AM147="","",VLOOKUP(AM147,シフト記号表!$D$6:$Z$47,23,FALSE))</f>
        <v/>
      </c>
      <c r="AN149" s="332" t="str">
        <f>IF(AN147="","",VLOOKUP(AN147,シフト記号表!$D$6:$Z$47,23,FALSE))</f>
        <v/>
      </c>
      <c r="AO149" s="333" t="str">
        <f>IF(AO147="","",VLOOKUP(AO147,シフト記号表!$D$6:$Z$47,23,FALSE))</f>
        <v/>
      </c>
      <c r="AP149" s="331" t="str">
        <f>IF(AP147="","",VLOOKUP(AP147,シフト記号表!$D$6:$Z$47,23,FALSE))</f>
        <v/>
      </c>
      <c r="AQ149" s="332" t="str">
        <f>IF(AQ147="","",VLOOKUP(AQ147,シフト記号表!$D$6:$Z$47,23,FALSE))</f>
        <v/>
      </c>
      <c r="AR149" s="332" t="str">
        <f>IF(AR147="","",VLOOKUP(AR147,シフト記号表!$D$6:$Z$47,23,FALSE))</f>
        <v/>
      </c>
      <c r="AS149" s="332" t="str">
        <f>IF(AS147="","",VLOOKUP(AS147,シフト記号表!$D$6:$Z$47,23,FALSE))</f>
        <v/>
      </c>
      <c r="AT149" s="332" t="str">
        <f>IF(AT147="","",VLOOKUP(AT147,シフト記号表!$D$6:$Z$47,23,FALSE))</f>
        <v/>
      </c>
      <c r="AU149" s="332" t="str">
        <f>IF(AU147="","",VLOOKUP(AU147,シフト記号表!$D$6:$Z$47,23,FALSE))</f>
        <v/>
      </c>
      <c r="AV149" s="333" t="str">
        <f>IF(AV147="","",VLOOKUP(AV147,シフト記号表!$D$6:$Z$47,23,FALSE))</f>
        <v/>
      </c>
      <c r="AW149" s="331" t="str">
        <f>IF(AW147="","",VLOOKUP(AW147,シフト記号表!$D$6:$Z$47,23,FALSE))</f>
        <v/>
      </c>
      <c r="AX149" s="332" t="str">
        <f>IF(AX147="","",VLOOKUP(AX147,シフト記号表!$D$6:$Z$47,23,FALSE))</f>
        <v/>
      </c>
      <c r="AY149" s="332" t="str">
        <f>IF(AY147="","",VLOOKUP(AY147,シフト記号表!$D$6:$Z$47,23,FALSE))</f>
        <v/>
      </c>
      <c r="AZ149" s="978">
        <f>IF($BC$3="４週",SUM(U149:AV149),IF($BC$3="暦月",SUM(U149:AY149),""))</f>
        <v>0</v>
      </c>
      <c r="BA149" s="979"/>
      <c r="BB149" s="980">
        <f>IF($BC$3="４週",AZ149/4,IF($BC$3="暦月",(AZ149/($BC$8/7)),""))</f>
        <v>0</v>
      </c>
      <c r="BC149" s="979"/>
      <c r="BD149" s="972"/>
      <c r="BE149" s="973"/>
      <c r="BF149" s="973"/>
      <c r="BG149" s="973"/>
      <c r="BH149" s="974"/>
    </row>
    <row r="150" spans="2:60" ht="20.25" customHeight="1">
      <c r="B150" s="334"/>
      <c r="C150" s="921"/>
      <c r="D150" s="922"/>
      <c r="E150" s="923"/>
      <c r="F150" s="335"/>
      <c r="G150" s="336"/>
      <c r="H150" s="930"/>
      <c r="I150" s="933"/>
      <c r="J150" s="934"/>
      <c r="K150" s="934"/>
      <c r="L150" s="935"/>
      <c r="M150" s="942"/>
      <c r="N150" s="943"/>
      <c r="O150" s="944"/>
      <c r="P150" s="355" t="s">
        <v>666</v>
      </c>
      <c r="Q150" s="356"/>
      <c r="R150" s="356"/>
      <c r="S150" s="357"/>
      <c r="T150" s="358"/>
      <c r="U150" s="341"/>
      <c r="V150" s="342"/>
      <c r="W150" s="342"/>
      <c r="X150" s="342"/>
      <c r="Y150" s="342"/>
      <c r="Z150" s="342"/>
      <c r="AA150" s="343"/>
      <c r="AB150" s="341"/>
      <c r="AC150" s="342"/>
      <c r="AD150" s="342"/>
      <c r="AE150" s="342"/>
      <c r="AF150" s="342"/>
      <c r="AG150" s="342"/>
      <c r="AH150" s="343"/>
      <c r="AI150" s="341"/>
      <c r="AJ150" s="342"/>
      <c r="AK150" s="342"/>
      <c r="AL150" s="342"/>
      <c r="AM150" s="342"/>
      <c r="AN150" s="342"/>
      <c r="AO150" s="343"/>
      <c r="AP150" s="341"/>
      <c r="AQ150" s="342"/>
      <c r="AR150" s="342"/>
      <c r="AS150" s="342"/>
      <c r="AT150" s="342"/>
      <c r="AU150" s="342"/>
      <c r="AV150" s="343"/>
      <c r="AW150" s="341"/>
      <c r="AX150" s="342"/>
      <c r="AY150" s="342"/>
      <c r="AZ150" s="951"/>
      <c r="BA150" s="952"/>
      <c r="BB150" s="965"/>
      <c r="BC150" s="952"/>
      <c r="BD150" s="966"/>
      <c r="BE150" s="967"/>
      <c r="BF150" s="967"/>
      <c r="BG150" s="967"/>
      <c r="BH150" s="968"/>
    </row>
    <row r="151" spans="2:60" ht="20.25" customHeight="1">
      <c r="B151" s="314">
        <f>B148+1</f>
        <v>44</v>
      </c>
      <c r="C151" s="924"/>
      <c r="D151" s="925"/>
      <c r="E151" s="926"/>
      <c r="F151" s="315">
        <f>C150</f>
        <v>0</v>
      </c>
      <c r="G151" s="316"/>
      <c r="H151" s="931"/>
      <c r="I151" s="936"/>
      <c r="J151" s="937"/>
      <c r="K151" s="937"/>
      <c r="L151" s="938"/>
      <c r="M151" s="945"/>
      <c r="N151" s="946"/>
      <c r="O151" s="947"/>
      <c r="P151" s="317" t="s">
        <v>671</v>
      </c>
      <c r="Q151" s="318"/>
      <c r="R151" s="318"/>
      <c r="S151" s="319"/>
      <c r="T151" s="320"/>
      <c r="U151" s="321" t="str">
        <f>IF(U150="","",VLOOKUP(U150,シフト記号表!$D$6:$X$47,21,FALSE))</f>
        <v/>
      </c>
      <c r="V151" s="322" t="str">
        <f>IF(V150="","",VLOOKUP(V150,シフト記号表!$D$6:$X$47,21,FALSE))</f>
        <v/>
      </c>
      <c r="W151" s="322" t="str">
        <f>IF(W150="","",VLOOKUP(W150,シフト記号表!$D$6:$X$47,21,FALSE))</f>
        <v/>
      </c>
      <c r="X151" s="322" t="str">
        <f>IF(X150="","",VLOOKUP(X150,シフト記号表!$D$6:$X$47,21,FALSE))</f>
        <v/>
      </c>
      <c r="Y151" s="322" t="str">
        <f>IF(Y150="","",VLOOKUP(Y150,シフト記号表!$D$6:$X$47,21,FALSE))</f>
        <v/>
      </c>
      <c r="Z151" s="322" t="str">
        <f>IF(Z150="","",VLOOKUP(Z150,シフト記号表!$D$6:$X$47,21,FALSE))</f>
        <v/>
      </c>
      <c r="AA151" s="323" t="str">
        <f>IF(AA150="","",VLOOKUP(AA150,シフト記号表!$D$6:$X$47,21,FALSE))</f>
        <v/>
      </c>
      <c r="AB151" s="321" t="str">
        <f>IF(AB150="","",VLOOKUP(AB150,シフト記号表!$D$6:$X$47,21,FALSE))</f>
        <v/>
      </c>
      <c r="AC151" s="322" t="str">
        <f>IF(AC150="","",VLOOKUP(AC150,シフト記号表!$D$6:$X$47,21,FALSE))</f>
        <v/>
      </c>
      <c r="AD151" s="322" t="str">
        <f>IF(AD150="","",VLOOKUP(AD150,シフト記号表!$D$6:$X$47,21,FALSE))</f>
        <v/>
      </c>
      <c r="AE151" s="322" t="str">
        <f>IF(AE150="","",VLOOKUP(AE150,シフト記号表!$D$6:$X$47,21,FALSE))</f>
        <v/>
      </c>
      <c r="AF151" s="322" t="str">
        <f>IF(AF150="","",VLOOKUP(AF150,シフト記号表!$D$6:$X$47,21,FALSE))</f>
        <v/>
      </c>
      <c r="AG151" s="322" t="str">
        <f>IF(AG150="","",VLOOKUP(AG150,シフト記号表!$D$6:$X$47,21,FALSE))</f>
        <v/>
      </c>
      <c r="AH151" s="323" t="str">
        <f>IF(AH150="","",VLOOKUP(AH150,シフト記号表!$D$6:$X$47,21,FALSE))</f>
        <v/>
      </c>
      <c r="AI151" s="321" t="str">
        <f>IF(AI150="","",VLOOKUP(AI150,シフト記号表!$D$6:$X$47,21,FALSE))</f>
        <v/>
      </c>
      <c r="AJ151" s="322" t="str">
        <f>IF(AJ150="","",VLOOKUP(AJ150,シフト記号表!$D$6:$X$47,21,FALSE))</f>
        <v/>
      </c>
      <c r="AK151" s="322" t="str">
        <f>IF(AK150="","",VLOOKUP(AK150,シフト記号表!$D$6:$X$47,21,FALSE))</f>
        <v/>
      </c>
      <c r="AL151" s="322" t="str">
        <f>IF(AL150="","",VLOOKUP(AL150,シフト記号表!$D$6:$X$47,21,FALSE))</f>
        <v/>
      </c>
      <c r="AM151" s="322" t="str">
        <f>IF(AM150="","",VLOOKUP(AM150,シフト記号表!$D$6:$X$47,21,FALSE))</f>
        <v/>
      </c>
      <c r="AN151" s="322" t="str">
        <f>IF(AN150="","",VLOOKUP(AN150,シフト記号表!$D$6:$X$47,21,FALSE))</f>
        <v/>
      </c>
      <c r="AO151" s="323" t="str">
        <f>IF(AO150="","",VLOOKUP(AO150,シフト記号表!$D$6:$X$47,21,FALSE))</f>
        <v/>
      </c>
      <c r="AP151" s="321" t="str">
        <f>IF(AP150="","",VLOOKUP(AP150,シフト記号表!$D$6:$X$47,21,FALSE))</f>
        <v/>
      </c>
      <c r="AQ151" s="322" t="str">
        <f>IF(AQ150="","",VLOOKUP(AQ150,シフト記号表!$D$6:$X$47,21,FALSE))</f>
        <v/>
      </c>
      <c r="AR151" s="322" t="str">
        <f>IF(AR150="","",VLOOKUP(AR150,シフト記号表!$D$6:$X$47,21,FALSE))</f>
        <v/>
      </c>
      <c r="AS151" s="322" t="str">
        <f>IF(AS150="","",VLOOKUP(AS150,シフト記号表!$D$6:$X$47,21,FALSE))</f>
        <v/>
      </c>
      <c r="AT151" s="322" t="str">
        <f>IF(AT150="","",VLOOKUP(AT150,シフト記号表!$D$6:$X$47,21,FALSE))</f>
        <v/>
      </c>
      <c r="AU151" s="322" t="str">
        <f>IF(AU150="","",VLOOKUP(AU150,シフト記号表!$D$6:$X$47,21,FALSE))</f>
        <v/>
      </c>
      <c r="AV151" s="323" t="str">
        <f>IF(AV150="","",VLOOKUP(AV150,シフト記号表!$D$6:$X$47,21,FALSE))</f>
        <v/>
      </c>
      <c r="AW151" s="321" t="str">
        <f>IF(AW150="","",VLOOKUP(AW150,シフト記号表!$D$6:$X$47,21,FALSE))</f>
        <v/>
      </c>
      <c r="AX151" s="322" t="str">
        <f>IF(AX150="","",VLOOKUP(AX150,シフト記号表!$D$6:$X$47,21,FALSE))</f>
        <v/>
      </c>
      <c r="AY151" s="322" t="str">
        <f>IF(AY150="","",VLOOKUP(AY150,シフト記号表!$D$6:$X$47,21,FALSE))</f>
        <v/>
      </c>
      <c r="AZ151" s="975">
        <f>IF($BC$3="４週",SUM(U151:AV151),IF($BC$3="暦月",SUM(U151:AY151),""))</f>
        <v>0</v>
      </c>
      <c r="BA151" s="976"/>
      <c r="BB151" s="977">
        <f>IF($BC$3="４週",AZ151/4,IF($BC$3="暦月",(AZ151/($BC$8/7)),""))</f>
        <v>0</v>
      </c>
      <c r="BC151" s="976"/>
      <c r="BD151" s="969"/>
      <c r="BE151" s="970"/>
      <c r="BF151" s="970"/>
      <c r="BG151" s="970"/>
      <c r="BH151" s="971"/>
    </row>
    <row r="152" spans="2:60" ht="20.25" customHeight="1">
      <c r="B152" s="324"/>
      <c r="C152" s="927"/>
      <c r="D152" s="928"/>
      <c r="E152" s="929"/>
      <c r="F152" s="325"/>
      <c r="G152" s="326">
        <f>C150</f>
        <v>0</v>
      </c>
      <c r="H152" s="932"/>
      <c r="I152" s="939"/>
      <c r="J152" s="940"/>
      <c r="K152" s="940"/>
      <c r="L152" s="941"/>
      <c r="M152" s="948"/>
      <c r="N152" s="949"/>
      <c r="O152" s="950"/>
      <c r="P152" s="404" t="s">
        <v>672</v>
      </c>
      <c r="Q152" s="328"/>
      <c r="R152" s="328"/>
      <c r="S152" s="348"/>
      <c r="T152" s="349"/>
      <c r="U152" s="331" t="str">
        <f>IF(U150="","",VLOOKUP(U150,シフト記号表!$D$6:$Z$47,23,FALSE))</f>
        <v/>
      </c>
      <c r="V152" s="332" t="str">
        <f>IF(V150="","",VLOOKUP(V150,シフト記号表!$D$6:$Z$47,23,FALSE))</f>
        <v/>
      </c>
      <c r="W152" s="332" t="str">
        <f>IF(W150="","",VLOOKUP(W150,シフト記号表!$D$6:$Z$47,23,FALSE))</f>
        <v/>
      </c>
      <c r="X152" s="332" t="str">
        <f>IF(X150="","",VLOOKUP(X150,シフト記号表!$D$6:$Z$47,23,FALSE))</f>
        <v/>
      </c>
      <c r="Y152" s="332" t="str">
        <f>IF(Y150="","",VLOOKUP(Y150,シフト記号表!$D$6:$Z$47,23,FALSE))</f>
        <v/>
      </c>
      <c r="Z152" s="332" t="str">
        <f>IF(Z150="","",VLOOKUP(Z150,シフト記号表!$D$6:$Z$47,23,FALSE))</f>
        <v/>
      </c>
      <c r="AA152" s="333" t="str">
        <f>IF(AA150="","",VLOOKUP(AA150,シフト記号表!$D$6:$Z$47,23,FALSE))</f>
        <v/>
      </c>
      <c r="AB152" s="331" t="str">
        <f>IF(AB150="","",VLOOKUP(AB150,シフト記号表!$D$6:$Z$47,23,FALSE))</f>
        <v/>
      </c>
      <c r="AC152" s="332" t="str">
        <f>IF(AC150="","",VLOOKUP(AC150,シフト記号表!$D$6:$Z$47,23,FALSE))</f>
        <v/>
      </c>
      <c r="AD152" s="332" t="str">
        <f>IF(AD150="","",VLOOKUP(AD150,シフト記号表!$D$6:$Z$47,23,FALSE))</f>
        <v/>
      </c>
      <c r="AE152" s="332" t="str">
        <f>IF(AE150="","",VLOOKUP(AE150,シフト記号表!$D$6:$Z$47,23,FALSE))</f>
        <v/>
      </c>
      <c r="AF152" s="332" t="str">
        <f>IF(AF150="","",VLOOKUP(AF150,シフト記号表!$D$6:$Z$47,23,FALSE))</f>
        <v/>
      </c>
      <c r="AG152" s="332" t="str">
        <f>IF(AG150="","",VLOOKUP(AG150,シフト記号表!$D$6:$Z$47,23,FALSE))</f>
        <v/>
      </c>
      <c r="AH152" s="333" t="str">
        <f>IF(AH150="","",VLOOKUP(AH150,シフト記号表!$D$6:$Z$47,23,FALSE))</f>
        <v/>
      </c>
      <c r="AI152" s="331" t="str">
        <f>IF(AI150="","",VLOOKUP(AI150,シフト記号表!$D$6:$Z$47,23,FALSE))</f>
        <v/>
      </c>
      <c r="AJ152" s="332" t="str">
        <f>IF(AJ150="","",VLOOKUP(AJ150,シフト記号表!$D$6:$Z$47,23,FALSE))</f>
        <v/>
      </c>
      <c r="AK152" s="332" t="str">
        <f>IF(AK150="","",VLOOKUP(AK150,シフト記号表!$D$6:$Z$47,23,FALSE))</f>
        <v/>
      </c>
      <c r="AL152" s="332" t="str">
        <f>IF(AL150="","",VLOOKUP(AL150,シフト記号表!$D$6:$Z$47,23,FALSE))</f>
        <v/>
      </c>
      <c r="AM152" s="332" t="str">
        <f>IF(AM150="","",VLOOKUP(AM150,シフト記号表!$D$6:$Z$47,23,FALSE))</f>
        <v/>
      </c>
      <c r="AN152" s="332" t="str">
        <f>IF(AN150="","",VLOOKUP(AN150,シフト記号表!$D$6:$Z$47,23,FALSE))</f>
        <v/>
      </c>
      <c r="AO152" s="333" t="str">
        <f>IF(AO150="","",VLOOKUP(AO150,シフト記号表!$D$6:$Z$47,23,FALSE))</f>
        <v/>
      </c>
      <c r="AP152" s="331" t="str">
        <f>IF(AP150="","",VLOOKUP(AP150,シフト記号表!$D$6:$Z$47,23,FALSE))</f>
        <v/>
      </c>
      <c r="AQ152" s="332" t="str">
        <f>IF(AQ150="","",VLOOKUP(AQ150,シフト記号表!$D$6:$Z$47,23,FALSE))</f>
        <v/>
      </c>
      <c r="AR152" s="332" t="str">
        <f>IF(AR150="","",VLOOKUP(AR150,シフト記号表!$D$6:$Z$47,23,FALSE))</f>
        <v/>
      </c>
      <c r="AS152" s="332" t="str">
        <f>IF(AS150="","",VLOOKUP(AS150,シフト記号表!$D$6:$Z$47,23,FALSE))</f>
        <v/>
      </c>
      <c r="AT152" s="332" t="str">
        <f>IF(AT150="","",VLOOKUP(AT150,シフト記号表!$D$6:$Z$47,23,FALSE))</f>
        <v/>
      </c>
      <c r="AU152" s="332" t="str">
        <f>IF(AU150="","",VLOOKUP(AU150,シフト記号表!$D$6:$Z$47,23,FALSE))</f>
        <v/>
      </c>
      <c r="AV152" s="333" t="str">
        <f>IF(AV150="","",VLOOKUP(AV150,シフト記号表!$D$6:$Z$47,23,FALSE))</f>
        <v/>
      </c>
      <c r="AW152" s="331" t="str">
        <f>IF(AW150="","",VLOOKUP(AW150,シフト記号表!$D$6:$Z$47,23,FALSE))</f>
        <v/>
      </c>
      <c r="AX152" s="332" t="str">
        <f>IF(AX150="","",VLOOKUP(AX150,シフト記号表!$D$6:$Z$47,23,FALSE))</f>
        <v/>
      </c>
      <c r="AY152" s="332" t="str">
        <f>IF(AY150="","",VLOOKUP(AY150,シフト記号表!$D$6:$Z$47,23,FALSE))</f>
        <v/>
      </c>
      <c r="AZ152" s="978">
        <f>IF($BC$3="４週",SUM(U152:AV152),IF($BC$3="暦月",SUM(U152:AY152),""))</f>
        <v>0</v>
      </c>
      <c r="BA152" s="979"/>
      <c r="BB152" s="980">
        <f>IF($BC$3="４週",AZ152/4,IF($BC$3="暦月",(AZ152/($BC$8/7)),""))</f>
        <v>0</v>
      </c>
      <c r="BC152" s="979"/>
      <c r="BD152" s="972"/>
      <c r="BE152" s="973"/>
      <c r="BF152" s="973"/>
      <c r="BG152" s="973"/>
      <c r="BH152" s="974"/>
    </row>
    <row r="153" spans="2:60" ht="20.25" customHeight="1">
      <c r="B153" s="334"/>
      <c r="C153" s="921"/>
      <c r="D153" s="922"/>
      <c r="E153" s="923"/>
      <c r="F153" s="335"/>
      <c r="G153" s="336"/>
      <c r="H153" s="930"/>
      <c r="I153" s="933"/>
      <c r="J153" s="934"/>
      <c r="K153" s="934"/>
      <c r="L153" s="935"/>
      <c r="M153" s="942"/>
      <c r="N153" s="943"/>
      <c r="O153" s="944"/>
      <c r="P153" s="355" t="s">
        <v>666</v>
      </c>
      <c r="Q153" s="356"/>
      <c r="R153" s="356"/>
      <c r="S153" s="357"/>
      <c r="T153" s="358"/>
      <c r="U153" s="341"/>
      <c r="V153" s="342"/>
      <c r="W153" s="342"/>
      <c r="X153" s="342"/>
      <c r="Y153" s="342"/>
      <c r="Z153" s="342"/>
      <c r="AA153" s="343"/>
      <c r="AB153" s="341"/>
      <c r="AC153" s="342"/>
      <c r="AD153" s="342"/>
      <c r="AE153" s="342"/>
      <c r="AF153" s="342"/>
      <c r="AG153" s="342"/>
      <c r="AH153" s="343"/>
      <c r="AI153" s="341"/>
      <c r="AJ153" s="342"/>
      <c r="AK153" s="342"/>
      <c r="AL153" s="342"/>
      <c r="AM153" s="342"/>
      <c r="AN153" s="342"/>
      <c r="AO153" s="343"/>
      <c r="AP153" s="341"/>
      <c r="AQ153" s="342"/>
      <c r="AR153" s="342"/>
      <c r="AS153" s="342"/>
      <c r="AT153" s="342"/>
      <c r="AU153" s="342"/>
      <c r="AV153" s="343"/>
      <c r="AW153" s="341"/>
      <c r="AX153" s="342"/>
      <c r="AY153" s="342"/>
      <c r="AZ153" s="951"/>
      <c r="BA153" s="952"/>
      <c r="BB153" s="965"/>
      <c r="BC153" s="952"/>
      <c r="BD153" s="966"/>
      <c r="BE153" s="967"/>
      <c r="BF153" s="967"/>
      <c r="BG153" s="967"/>
      <c r="BH153" s="968"/>
    </row>
    <row r="154" spans="2:60" ht="20.25" customHeight="1">
      <c r="B154" s="314">
        <f>B151+1</f>
        <v>45</v>
      </c>
      <c r="C154" s="924"/>
      <c r="D154" s="925"/>
      <c r="E154" s="926"/>
      <c r="F154" s="315">
        <f>C153</f>
        <v>0</v>
      </c>
      <c r="G154" s="316"/>
      <c r="H154" s="931"/>
      <c r="I154" s="936"/>
      <c r="J154" s="937"/>
      <c r="K154" s="937"/>
      <c r="L154" s="938"/>
      <c r="M154" s="945"/>
      <c r="N154" s="946"/>
      <c r="O154" s="947"/>
      <c r="P154" s="317" t="s">
        <v>671</v>
      </c>
      <c r="Q154" s="318"/>
      <c r="R154" s="318"/>
      <c r="S154" s="319"/>
      <c r="T154" s="320"/>
      <c r="U154" s="321" t="str">
        <f>IF(U153="","",VLOOKUP(U153,シフト記号表!$D$6:$X$47,21,FALSE))</f>
        <v/>
      </c>
      <c r="V154" s="322" t="str">
        <f>IF(V153="","",VLOOKUP(V153,シフト記号表!$D$6:$X$47,21,FALSE))</f>
        <v/>
      </c>
      <c r="W154" s="322" t="str">
        <f>IF(W153="","",VLOOKUP(W153,シフト記号表!$D$6:$X$47,21,FALSE))</f>
        <v/>
      </c>
      <c r="X154" s="322" t="str">
        <f>IF(X153="","",VLOOKUP(X153,シフト記号表!$D$6:$X$47,21,FALSE))</f>
        <v/>
      </c>
      <c r="Y154" s="322" t="str">
        <f>IF(Y153="","",VLOOKUP(Y153,シフト記号表!$D$6:$X$47,21,FALSE))</f>
        <v/>
      </c>
      <c r="Z154" s="322" t="str">
        <f>IF(Z153="","",VLOOKUP(Z153,シフト記号表!$D$6:$X$47,21,FALSE))</f>
        <v/>
      </c>
      <c r="AA154" s="323" t="str">
        <f>IF(AA153="","",VLOOKUP(AA153,シフト記号表!$D$6:$X$47,21,FALSE))</f>
        <v/>
      </c>
      <c r="AB154" s="321" t="str">
        <f>IF(AB153="","",VLOOKUP(AB153,シフト記号表!$D$6:$X$47,21,FALSE))</f>
        <v/>
      </c>
      <c r="AC154" s="322" t="str">
        <f>IF(AC153="","",VLOOKUP(AC153,シフト記号表!$D$6:$X$47,21,FALSE))</f>
        <v/>
      </c>
      <c r="AD154" s="322" t="str">
        <f>IF(AD153="","",VLOOKUP(AD153,シフト記号表!$D$6:$X$47,21,FALSE))</f>
        <v/>
      </c>
      <c r="AE154" s="322" t="str">
        <f>IF(AE153="","",VLOOKUP(AE153,シフト記号表!$D$6:$X$47,21,FALSE))</f>
        <v/>
      </c>
      <c r="AF154" s="322" t="str">
        <f>IF(AF153="","",VLOOKUP(AF153,シフト記号表!$D$6:$X$47,21,FALSE))</f>
        <v/>
      </c>
      <c r="AG154" s="322" t="str">
        <f>IF(AG153="","",VLOOKUP(AG153,シフト記号表!$D$6:$X$47,21,FALSE))</f>
        <v/>
      </c>
      <c r="AH154" s="323" t="str">
        <f>IF(AH153="","",VLOOKUP(AH153,シフト記号表!$D$6:$X$47,21,FALSE))</f>
        <v/>
      </c>
      <c r="AI154" s="321" t="str">
        <f>IF(AI153="","",VLOOKUP(AI153,シフト記号表!$D$6:$X$47,21,FALSE))</f>
        <v/>
      </c>
      <c r="AJ154" s="322" t="str">
        <f>IF(AJ153="","",VLOOKUP(AJ153,シフト記号表!$D$6:$X$47,21,FALSE))</f>
        <v/>
      </c>
      <c r="AK154" s="322" t="str">
        <f>IF(AK153="","",VLOOKUP(AK153,シフト記号表!$D$6:$X$47,21,FALSE))</f>
        <v/>
      </c>
      <c r="AL154" s="322" t="str">
        <f>IF(AL153="","",VLOOKUP(AL153,シフト記号表!$D$6:$X$47,21,FALSE))</f>
        <v/>
      </c>
      <c r="AM154" s="322" t="str">
        <f>IF(AM153="","",VLOOKUP(AM153,シフト記号表!$D$6:$X$47,21,FALSE))</f>
        <v/>
      </c>
      <c r="AN154" s="322" t="str">
        <f>IF(AN153="","",VLOOKUP(AN153,シフト記号表!$D$6:$X$47,21,FALSE))</f>
        <v/>
      </c>
      <c r="AO154" s="323" t="str">
        <f>IF(AO153="","",VLOOKUP(AO153,シフト記号表!$D$6:$X$47,21,FALSE))</f>
        <v/>
      </c>
      <c r="AP154" s="321" t="str">
        <f>IF(AP153="","",VLOOKUP(AP153,シフト記号表!$D$6:$X$47,21,FALSE))</f>
        <v/>
      </c>
      <c r="AQ154" s="322" t="str">
        <f>IF(AQ153="","",VLOOKUP(AQ153,シフト記号表!$D$6:$X$47,21,FALSE))</f>
        <v/>
      </c>
      <c r="AR154" s="322" t="str">
        <f>IF(AR153="","",VLOOKUP(AR153,シフト記号表!$D$6:$X$47,21,FALSE))</f>
        <v/>
      </c>
      <c r="AS154" s="322" t="str">
        <f>IF(AS153="","",VLOOKUP(AS153,シフト記号表!$D$6:$X$47,21,FALSE))</f>
        <v/>
      </c>
      <c r="AT154" s="322" t="str">
        <f>IF(AT153="","",VLOOKUP(AT153,シフト記号表!$D$6:$X$47,21,FALSE))</f>
        <v/>
      </c>
      <c r="AU154" s="322" t="str">
        <f>IF(AU153="","",VLOOKUP(AU153,シフト記号表!$D$6:$X$47,21,FALSE))</f>
        <v/>
      </c>
      <c r="AV154" s="323" t="str">
        <f>IF(AV153="","",VLOOKUP(AV153,シフト記号表!$D$6:$X$47,21,FALSE))</f>
        <v/>
      </c>
      <c r="AW154" s="321" t="str">
        <f>IF(AW153="","",VLOOKUP(AW153,シフト記号表!$D$6:$X$47,21,FALSE))</f>
        <v/>
      </c>
      <c r="AX154" s="322" t="str">
        <f>IF(AX153="","",VLOOKUP(AX153,シフト記号表!$D$6:$X$47,21,FALSE))</f>
        <v/>
      </c>
      <c r="AY154" s="322" t="str">
        <f>IF(AY153="","",VLOOKUP(AY153,シフト記号表!$D$6:$X$47,21,FALSE))</f>
        <v/>
      </c>
      <c r="AZ154" s="975">
        <f>IF($BC$3="４週",SUM(U154:AV154),IF($BC$3="暦月",SUM(U154:AY154),""))</f>
        <v>0</v>
      </c>
      <c r="BA154" s="976"/>
      <c r="BB154" s="977">
        <f>IF($BC$3="４週",AZ154/4,IF($BC$3="暦月",(AZ154/($BC$8/7)),""))</f>
        <v>0</v>
      </c>
      <c r="BC154" s="976"/>
      <c r="BD154" s="969"/>
      <c r="BE154" s="970"/>
      <c r="BF154" s="970"/>
      <c r="BG154" s="970"/>
      <c r="BH154" s="971"/>
    </row>
    <row r="155" spans="2:60" ht="20.25" customHeight="1">
      <c r="B155" s="324"/>
      <c r="C155" s="927"/>
      <c r="D155" s="928"/>
      <c r="E155" s="929"/>
      <c r="F155" s="325"/>
      <c r="G155" s="326">
        <f>C153</f>
        <v>0</v>
      </c>
      <c r="H155" s="932"/>
      <c r="I155" s="939"/>
      <c r="J155" s="940"/>
      <c r="K155" s="940"/>
      <c r="L155" s="941"/>
      <c r="M155" s="948"/>
      <c r="N155" s="949"/>
      <c r="O155" s="950"/>
      <c r="P155" s="404" t="s">
        <v>672</v>
      </c>
      <c r="Q155" s="328"/>
      <c r="R155" s="328"/>
      <c r="S155" s="348"/>
      <c r="T155" s="349"/>
      <c r="U155" s="331" t="str">
        <f>IF(U153="","",VLOOKUP(U153,シフト記号表!$D$6:$Z$47,23,FALSE))</f>
        <v/>
      </c>
      <c r="V155" s="332" t="str">
        <f>IF(V153="","",VLOOKUP(V153,シフト記号表!$D$6:$Z$47,23,FALSE))</f>
        <v/>
      </c>
      <c r="W155" s="332" t="str">
        <f>IF(W153="","",VLOOKUP(W153,シフト記号表!$D$6:$Z$47,23,FALSE))</f>
        <v/>
      </c>
      <c r="X155" s="332" t="str">
        <f>IF(X153="","",VLOOKUP(X153,シフト記号表!$D$6:$Z$47,23,FALSE))</f>
        <v/>
      </c>
      <c r="Y155" s="332" t="str">
        <f>IF(Y153="","",VLOOKUP(Y153,シフト記号表!$D$6:$Z$47,23,FALSE))</f>
        <v/>
      </c>
      <c r="Z155" s="332" t="str">
        <f>IF(Z153="","",VLOOKUP(Z153,シフト記号表!$D$6:$Z$47,23,FALSE))</f>
        <v/>
      </c>
      <c r="AA155" s="333" t="str">
        <f>IF(AA153="","",VLOOKUP(AA153,シフト記号表!$D$6:$Z$47,23,FALSE))</f>
        <v/>
      </c>
      <c r="AB155" s="331" t="str">
        <f>IF(AB153="","",VLOOKUP(AB153,シフト記号表!$D$6:$Z$47,23,FALSE))</f>
        <v/>
      </c>
      <c r="AC155" s="332" t="str">
        <f>IF(AC153="","",VLOOKUP(AC153,シフト記号表!$D$6:$Z$47,23,FALSE))</f>
        <v/>
      </c>
      <c r="AD155" s="332" t="str">
        <f>IF(AD153="","",VLOOKUP(AD153,シフト記号表!$D$6:$Z$47,23,FALSE))</f>
        <v/>
      </c>
      <c r="AE155" s="332" t="str">
        <f>IF(AE153="","",VLOOKUP(AE153,シフト記号表!$D$6:$Z$47,23,FALSE))</f>
        <v/>
      </c>
      <c r="AF155" s="332" t="str">
        <f>IF(AF153="","",VLOOKUP(AF153,シフト記号表!$D$6:$Z$47,23,FALSE))</f>
        <v/>
      </c>
      <c r="AG155" s="332" t="str">
        <f>IF(AG153="","",VLOOKUP(AG153,シフト記号表!$D$6:$Z$47,23,FALSE))</f>
        <v/>
      </c>
      <c r="AH155" s="333" t="str">
        <f>IF(AH153="","",VLOOKUP(AH153,シフト記号表!$D$6:$Z$47,23,FALSE))</f>
        <v/>
      </c>
      <c r="AI155" s="331" t="str">
        <f>IF(AI153="","",VLOOKUP(AI153,シフト記号表!$D$6:$Z$47,23,FALSE))</f>
        <v/>
      </c>
      <c r="AJ155" s="332" t="str">
        <f>IF(AJ153="","",VLOOKUP(AJ153,シフト記号表!$D$6:$Z$47,23,FALSE))</f>
        <v/>
      </c>
      <c r="AK155" s="332" t="str">
        <f>IF(AK153="","",VLOOKUP(AK153,シフト記号表!$D$6:$Z$47,23,FALSE))</f>
        <v/>
      </c>
      <c r="AL155" s="332" t="str">
        <f>IF(AL153="","",VLOOKUP(AL153,シフト記号表!$D$6:$Z$47,23,FALSE))</f>
        <v/>
      </c>
      <c r="AM155" s="332" t="str">
        <f>IF(AM153="","",VLOOKUP(AM153,シフト記号表!$D$6:$Z$47,23,FALSE))</f>
        <v/>
      </c>
      <c r="AN155" s="332" t="str">
        <f>IF(AN153="","",VLOOKUP(AN153,シフト記号表!$D$6:$Z$47,23,FALSE))</f>
        <v/>
      </c>
      <c r="AO155" s="333" t="str">
        <f>IF(AO153="","",VLOOKUP(AO153,シフト記号表!$D$6:$Z$47,23,FALSE))</f>
        <v/>
      </c>
      <c r="AP155" s="331" t="str">
        <f>IF(AP153="","",VLOOKUP(AP153,シフト記号表!$D$6:$Z$47,23,FALSE))</f>
        <v/>
      </c>
      <c r="AQ155" s="332" t="str">
        <f>IF(AQ153="","",VLOOKUP(AQ153,シフト記号表!$D$6:$Z$47,23,FALSE))</f>
        <v/>
      </c>
      <c r="AR155" s="332" t="str">
        <f>IF(AR153="","",VLOOKUP(AR153,シフト記号表!$D$6:$Z$47,23,FALSE))</f>
        <v/>
      </c>
      <c r="AS155" s="332" t="str">
        <f>IF(AS153="","",VLOOKUP(AS153,シフト記号表!$D$6:$Z$47,23,FALSE))</f>
        <v/>
      </c>
      <c r="AT155" s="332" t="str">
        <f>IF(AT153="","",VLOOKUP(AT153,シフト記号表!$D$6:$Z$47,23,FALSE))</f>
        <v/>
      </c>
      <c r="AU155" s="332" t="str">
        <f>IF(AU153="","",VLOOKUP(AU153,シフト記号表!$D$6:$Z$47,23,FALSE))</f>
        <v/>
      </c>
      <c r="AV155" s="333" t="str">
        <f>IF(AV153="","",VLOOKUP(AV153,シフト記号表!$D$6:$Z$47,23,FALSE))</f>
        <v/>
      </c>
      <c r="AW155" s="331" t="str">
        <f>IF(AW153="","",VLOOKUP(AW153,シフト記号表!$D$6:$Z$47,23,FALSE))</f>
        <v/>
      </c>
      <c r="AX155" s="332" t="str">
        <f>IF(AX153="","",VLOOKUP(AX153,シフト記号表!$D$6:$Z$47,23,FALSE))</f>
        <v/>
      </c>
      <c r="AY155" s="332" t="str">
        <f>IF(AY153="","",VLOOKUP(AY153,シフト記号表!$D$6:$Z$47,23,FALSE))</f>
        <v/>
      </c>
      <c r="AZ155" s="978">
        <f>IF($BC$3="４週",SUM(U155:AV155),IF($BC$3="暦月",SUM(U155:AY155),""))</f>
        <v>0</v>
      </c>
      <c r="BA155" s="979"/>
      <c r="BB155" s="980">
        <f>IF($BC$3="４週",AZ155/4,IF($BC$3="暦月",(AZ155/($BC$8/7)),""))</f>
        <v>0</v>
      </c>
      <c r="BC155" s="979"/>
      <c r="BD155" s="972"/>
      <c r="BE155" s="973"/>
      <c r="BF155" s="973"/>
      <c r="BG155" s="973"/>
      <c r="BH155" s="974"/>
    </row>
    <row r="156" spans="2:60" ht="20.25" customHeight="1">
      <c r="B156" s="334"/>
      <c r="C156" s="921"/>
      <c r="D156" s="922"/>
      <c r="E156" s="923"/>
      <c r="F156" s="335"/>
      <c r="G156" s="336"/>
      <c r="H156" s="930"/>
      <c r="I156" s="933"/>
      <c r="J156" s="934"/>
      <c r="K156" s="934"/>
      <c r="L156" s="935"/>
      <c r="M156" s="942"/>
      <c r="N156" s="943"/>
      <c r="O156" s="944"/>
      <c r="P156" s="355" t="s">
        <v>666</v>
      </c>
      <c r="Q156" s="356"/>
      <c r="R156" s="356"/>
      <c r="S156" s="357"/>
      <c r="T156" s="358"/>
      <c r="U156" s="341"/>
      <c r="V156" s="342"/>
      <c r="W156" s="342"/>
      <c r="X156" s="342"/>
      <c r="Y156" s="342"/>
      <c r="Z156" s="342"/>
      <c r="AA156" s="343"/>
      <c r="AB156" s="341"/>
      <c r="AC156" s="342"/>
      <c r="AD156" s="342"/>
      <c r="AE156" s="342"/>
      <c r="AF156" s="342"/>
      <c r="AG156" s="342"/>
      <c r="AH156" s="343"/>
      <c r="AI156" s="341"/>
      <c r="AJ156" s="342"/>
      <c r="AK156" s="342"/>
      <c r="AL156" s="342"/>
      <c r="AM156" s="342"/>
      <c r="AN156" s="342"/>
      <c r="AO156" s="343"/>
      <c r="AP156" s="341"/>
      <c r="AQ156" s="342"/>
      <c r="AR156" s="342"/>
      <c r="AS156" s="342"/>
      <c r="AT156" s="342"/>
      <c r="AU156" s="342"/>
      <c r="AV156" s="343"/>
      <c r="AW156" s="341"/>
      <c r="AX156" s="342"/>
      <c r="AY156" s="342"/>
      <c r="AZ156" s="951"/>
      <c r="BA156" s="952"/>
      <c r="BB156" s="965"/>
      <c r="BC156" s="952"/>
      <c r="BD156" s="966"/>
      <c r="BE156" s="967"/>
      <c r="BF156" s="967"/>
      <c r="BG156" s="967"/>
      <c r="BH156" s="968"/>
    </row>
    <row r="157" spans="2:60" ht="20.25" customHeight="1">
      <c r="B157" s="314">
        <f>B154+1</f>
        <v>46</v>
      </c>
      <c r="C157" s="924"/>
      <c r="D157" s="925"/>
      <c r="E157" s="926"/>
      <c r="F157" s="315">
        <f>C156</f>
        <v>0</v>
      </c>
      <c r="G157" s="316"/>
      <c r="H157" s="931"/>
      <c r="I157" s="936"/>
      <c r="J157" s="937"/>
      <c r="K157" s="937"/>
      <c r="L157" s="938"/>
      <c r="M157" s="945"/>
      <c r="N157" s="946"/>
      <c r="O157" s="947"/>
      <c r="P157" s="317" t="s">
        <v>671</v>
      </c>
      <c r="Q157" s="318"/>
      <c r="R157" s="318"/>
      <c r="S157" s="319"/>
      <c r="T157" s="320"/>
      <c r="U157" s="321" t="str">
        <f>IF(U156="","",VLOOKUP(U156,シフト記号表!$D$6:$X$47,21,FALSE))</f>
        <v/>
      </c>
      <c r="V157" s="322" t="str">
        <f>IF(V156="","",VLOOKUP(V156,シフト記号表!$D$6:$X$47,21,FALSE))</f>
        <v/>
      </c>
      <c r="W157" s="322" t="str">
        <f>IF(W156="","",VLOOKUP(W156,シフト記号表!$D$6:$X$47,21,FALSE))</f>
        <v/>
      </c>
      <c r="X157" s="322" t="str">
        <f>IF(X156="","",VLOOKUP(X156,シフト記号表!$D$6:$X$47,21,FALSE))</f>
        <v/>
      </c>
      <c r="Y157" s="322" t="str">
        <f>IF(Y156="","",VLOOKUP(Y156,シフト記号表!$D$6:$X$47,21,FALSE))</f>
        <v/>
      </c>
      <c r="Z157" s="322" t="str">
        <f>IF(Z156="","",VLOOKUP(Z156,シフト記号表!$D$6:$X$47,21,FALSE))</f>
        <v/>
      </c>
      <c r="AA157" s="323" t="str">
        <f>IF(AA156="","",VLOOKUP(AA156,シフト記号表!$D$6:$X$47,21,FALSE))</f>
        <v/>
      </c>
      <c r="AB157" s="321" t="str">
        <f>IF(AB156="","",VLOOKUP(AB156,シフト記号表!$D$6:$X$47,21,FALSE))</f>
        <v/>
      </c>
      <c r="AC157" s="322" t="str">
        <f>IF(AC156="","",VLOOKUP(AC156,シフト記号表!$D$6:$X$47,21,FALSE))</f>
        <v/>
      </c>
      <c r="AD157" s="322" t="str">
        <f>IF(AD156="","",VLOOKUP(AD156,シフト記号表!$D$6:$X$47,21,FALSE))</f>
        <v/>
      </c>
      <c r="AE157" s="322" t="str">
        <f>IF(AE156="","",VLOOKUP(AE156,シフト記号表!$D$6:$X$47,21,FALSE))</f>
        <v/>
      </c>
      <c r="AF157" s="322" t="str">
        <f>IF(AF156="","",VLOOKUP(AF156,シフト記号表!$D$6:$X$47,21,FALSE))</f>
        <v/>
      </c>
      <c r="AG157" s="322" t="str">
        <f>IF(AG156="","",VLOOKUP(AG156,シフト記号表!$D$6:$X$47,21,FALSE))</f>
        <v/>
      </c>
      <c r="AH157" s="323" t="str">
        <f>IF(AH156="","",VLOOKUP(AH156,シフト記号表!$D$6:$X$47,21,FALSE))</f>
        <v/>
      </c>
      <c r="AI157" s="321" t="str">
        <f>IF(AI156="","",VLOOKUP(AI156,シフト記号表!$D$6:$X$47,21,FALSE))</f>
        <v/>
      </c>
      <c r="AJ157" s="322" t="str">
        <f>IF(AJ156="","",VLOOKUP(AJ156,シフト記号表!$D$6:$X$47,21,FALSE))</f>
        <v/>
      </c>
      <c r="AK157" s="322" t="str">
        <f>IF(AK156="","",VLOOKUP(AK156,シフト記号表!$D$6:$X$47,21,FALSE))</f>
        <v/>
      </c>
      <c r="AL157" s="322" t="str">
        <f>IF(AL156="","",VLOOKUP(AL156,シフト記号表!$D$6:$X$47,21,FALSE))</f>
        <v/>
      </c>
      <c r="AM157" s="322" t="str">
        <f>IF(AM156="","",VLOOKUP(AM156,シフト記号表!$D$6:$X$47,21,FALSE))</f>
        <v/>
      </c>
      <c r="AN157" s="322" t="str">
        <f>IF(AN156="","",VLOOKUP(AN156,シフト記号表!$D$6:$X$47,21,FALSE))</f>
        <v/>
      </c>
      <c r="AO157" s="323" t="str">
        <f>IF(AO156="","",VLOOKUP(AO156,シフト記号表!$D$6:$X$47,21,FALSE))</f>
        <v/>
      </c>
      <c r="AP157" s="321" t="str">
        <f>IF(AP156="","",VLOOKUP(AP156,シフト記号表!$D$6:$X$47,21,FALSE))</f>
        <v/>
      </c>
      <c r="AQ157" s="322" t="str">
        <f>IF(AQ156="","",VLOOKUP(AQ156,シフト記号表!$D$6:$X$47,21,FALSE))</f>
        <v/>
      </c>
      <c r="AR157" s="322" t="str">
        <f>IF(AR156="","",VLOOKUP(AR156,シフト記号表!$D$6:$X$47,21,FALSE))</f>
        <v/>
      </c>
      <c r="AS157" s="322" t="str">
        <f>IF(AS156="","",VLOOKUP(AS156,シフト記号表!$D$6:$X$47,21,FALSE))</f>
        <v/>
      </c>
      <c r="AT157" s="322" t="str">
        <f>IF(AT156="","",VLOOKUP(AT156,シフト記号表!$D$6:$X$47,21,FALSE))</f>
        <v/>
      </c>
      <c r="AU157" s="322" t="str">
        <f>IF(AU156="","",VLOOKUP(AU156,シフト記号表!$D$6:$X$47,21,FALSE))</f>
        <v/>
      </c>
      <c r="AV157" s="323" t="str">
        <f>IF(AV156="","",VLOOKUP(AV156,シフト記号表!$D$6:$X$47,21,FALSE))</f>
        <v/>
      </c>
      <c r="AW157" s="321" t="str">
        <f>IF(AW156="","",VLOOKUP(AW156,シフト記号表!$D$6:$X$47,21,FALSE))</f>
        <v/>
      </c>
      <c r="AX157" s="322" t="str">
        <f>IF(AX156="","",VLOOKUP(AX156,シフト記号表!$D$6:$X$47,21,FALSE))</f>
        <v/>
      </c>
      <c r="AY157" s="322" t="str">
        <f>IF(AY156="","",VLOOKUP(AY156,シフト記号表!$D$6:$X$47,21,FALSE))</f>
        <v/>
      </c>
      <c r="AZ157" s="975">
        <f>IF($BC$3="４週",SUM(U157:AV157),IF($BC$3="暦月",SUM(U157:AY157),""))</f>
        <v>0</v>
      </c>
      <c r="BA157" s="976"/>
      <c r="BB157" s="977">
        <f>IF($BC$3="４週",AZ157/4,IF($BC$3="暦月",(AZ157/($BC$8/7)),""))</f>
        <v>0</v>
      </c>
      <c r="BC157" s="976"/>
      <c r="BD157" s="969"/>
      <c r="BE157" s="970"/>
      <c r="BF157" s="970"/>
      <c r="BG157" s="970"/>
      <c r="BH157" s="971"/>
    </row>
    <row r="158" spans="2:60" ht="20.25" customHeight="1">
      <c r="B158" s="324"/>
      <c r="C158" s="927"/>
      <c r="D158" s="928"/>
      <c r="E158" s="929"/>
      <c r="F158" s="325"/>
      <c r="G158" s="326">
        <f>C156</f>
        <v>0</v>
      </c>
      <c r="H158" s="932"/>
      <c r="I158" s="939"/>
      <c r="J158" s="940"/>
      <c r="K158" s="940"/>
      <c r="L158" s="941"/>
      <c r="M158" s="948"/>
      <c r="N158" s="949"/>
      <c r="O158" s="950"/>
      <c r="P158" s="404" t="s">
        <v>672</v>
      </c>
      <c r="Q158" s="328"/>
      <c r="R158" s="328"/>
      <c r="S158" s="348"/>
      <c r="T158" s="349"/>
      <c r="U158" s="331" t="str">
        <f>IF(U156="","",VLOOKUP(U156,シフト記号表!$D$6:$Z$47,23,FALSE))</f>
        <v/>
      </c>
      <c r="V158" s="332" t="str">
        <f>IF(V156="","",VLOOKUP(V156,シフト記号表!$D$6:$Z$47,23,FALSE))</f>
        <v/>
      </c>
      <c r="W158" s="332" t="str">
        <f>IF(W156="","",VLOOKUP(W156,シフト記号表!$D$6:$Z$47,23,FALSE))</f>
        <v/>
      </c>
      <c r="X158" s="332" t="str">
        <f>IF(X156="","",VLOOKUP(X156,シフト記号表!$D$6:$Z$47,23,FALSE))</f>
        <v/>
      </c>
      <c r="Y158" s="332" t="str">
        <f>IF(Y156="","",VLOOKUP(Y156,シフト記号表!$D$6:$Z$47,23,FALSE))</f>
        <v/>
      </c>
      <c r="Z158" s="332" t="str">
        <f>IF(Z156="","",VLOOKUP(Z156,シフト記号表!$D$6:$Z$47,23,FALSE))</f>
        <v/>
      </c>
      <c r="AA158" s="333" t="str">
        <f>IF(AA156="","",VLOOKUP(AA156,シフト記号表!$D$6:$Z$47,23,FALSE))</f>
        <v/>
      </c>
      <c r="AB158" s="331" t="str">
        <f>IF(AB156="","",VLOOKUP(AB156,シフト記号表!$D$6:$Z$47,23,FALSE))</f>
        <v/>
      </c>
      <c r="AC158" s="332" t="str">
        <f>IF(AC156="","",VLOOKUP(AC156,シフト記号表!$D$6:$Z$47,23,FALSE))</f>
        <v/>
      </c>
      <c r="AD158" s="332" t="str">
        <f>IF(AD156="","",VLOOKUP(AD156,シフト記号表!$D$6:$Z$47,23,FALSE))</f>
        <v/>
      </c>
      <c r="AE158" s="332" t="str">
        <f>IF(AE156="","",VLOOKUP(AE156,シフト記号表!$D$6:$Z$47,23,FALSE))</f>
        <v/>
      </c>
      <c r="AF158" s="332" t="str">
        <f>IF(AF156="","",VLOOKUP(AF156,シフト記号表!$D$6:$Z$47,23,FALSE))</f>
        <v/>
      </c>
      <c r="AG158" s="332" t="str">
        <f>IF(AG156="","",VLOOKUP(AG156,シフト記号表!$D$6:$Z$47,23,FALSE))</f>
        <v/>
      </c>
      <c r="AH158" s="333" t="str">
        <f>IF(AH156="","",VLOOKUP(AH156,シフト記号表!$D$6:$Z$47,23,FALSE))</f>
        <v/>
      </c>
      <c r="AI158" s="331" t="str">
        <f>IF(AI156="","",VLOOKUP(AI156,シフト記号表!$D$6:$Z$47,23,FALSE))</f>
        <v/>
      </c>
      <c r="AJ158" s="332" t="str">
        <f>IF(AJ156="","",VLOOKUP(AJ156,シフト記号表!$D$6:$Z$47,23,FALSE))</f>
        <v/>
      </c>
      <c r="AK158" s="332" t="str">
        <f>IF(AK156="","",VLOOKUP(AK156,シフト記号表!$D$6:$Z$47,23,FALSE))</f>
        <v/>
      </c>
      <c r="AL158" s="332" t="str">
        <f>IF(AL156="","",VLOOKUP(AL156,シフト記号表!$D$6:$Z$47,23,FALSE))</f>
        <v/>
      </c>
      <c r="AM158" s="332" t="str">
        <f>IF(AM156="","",VLOOKUP(AM156,シフト記号表!$D$6:$Z$47,23,FALSE))</f>
        <v/>
      </c>
      <c r="AN158" s="332" t="str">
        <f>IF(AN156="","",VLOOKUP(AN156,シフト記号表!$D$6:$Z$47,23,FALSE))</f>
        <v/>
      </c>
      <c r="AO158" s="333" t="str">
        <f>IF(AO156="","",VLOOKUP(AO156,シフト記号表!$D$6:$Z$47,23,FALSE))</f>
        <v/>
      </c>
      <c r="AP158" s="331" t="str">
        <f>IF(AP156="","",VLOOKUP(AP156,シフト記号表!$D$6:$Z$47,23,FALSE))</f>
        <v/>
      </c>
      <c r="AQ158" s="332" t="str">
        <f>IF(AQ156="","",VLOOKUP(AQ156,シフト記号表!$D$6:$Z$47,23,FALSE))</f>
        <v/>
      </c>
      <c r="AR158" s="332" t="str">
        <f>IF(AR156="","",VLOOKUP(AR156,シフト記号表!$D$6:$Z$47,23,FALSE))</f>
        <v/>
      </c>
      <c r="AS158" s="332" t="str">
        <f>IF(AS156="","",VLOOKUP(AS156,シフト記号表!$D$6:$Z$47,23,FALSE))</f>
        <v/>
      </c>
      <c r="AT158" s="332" t="str">
        <f>IF(AT156="","",VLOOKUP(AT156,シフト記号表!$D$6:$Z$47,23,FALSE))</f>
        <v/>
      </c>
      <c r="AU158" s="332" t="str">
        <f>IF(AU156="","",VLOOKUP(AU156,シフト記号表!$D$6:$Z$47,23,FALSE))</f>
        <v/>
      </c>
      <c r="AV158" s="333" t="str">
        <f>IF(AV156="","",VLOOKUP(AV156,シフト記号表!$D$6:$Z$47,23,FALSE))</f>
        <v/>
      </c>
      <c r="AW158" s="331" t="str">
        <f>IF(AW156="","",VLOOKUP(AW156,シフト記号表!$D$6:$Z$47,23,FALSE))</f>
        <v/>
      </c>
      <c r="AX158" s="332" t="str">
        <f>IF(AX156="","",VLOOKUP(AX156,シフト記号表!$D$6:$Z$47,23,FALSE))</f>
        <v/>
      </c>
      <c r="AY158" s="332" t="str">
        <f>IF(AY156="","",VLOOKUP(AY156,シフト記号表!$D$6:$Z$47,23,FALSE))</f>
        <v/>
      </c>
      <c r="AZ158" s="978">
        <f>IF($BC$3="４週",SUM(U158:AV158),IF($BC$3="暦月",SUM(U158:AY158),""))</f>
        <v>0</v>
      </c>
      <c r="BA158" s="979"/>
      <c r="BB158" s="980">
        <f>IF($BC$3="４週",AZ158/4,IF($BC$3="暦月",(AZ158/($BC$8/7)),""))</f>
        <v>0</v>
      </c>
      <c r="BC158" s="979"/>
      <c r="BD158" s="972"/>
      <c r="BE158" s="973"/>
      <c r="BF158" s="973"/>
      <c r="BG158" s="973"/>
      <c r="BH158" s="974"/>
    </row>
    <row r="159" spans="2:60" ht="20.25" customHeight="1">
      <c r="B159" s="334"/>
      <c r="C159" s="921"/>
      <c r="D159" s="922"/>
      <c r="E159" s="923"/>
      <c r="F159" s="335"/>
      <c r="G159" s="336"/>
      <c r="H159" s="930"/>
      <c r="I159" s="933"/>
      <c r="J159" s="934"/>
      <c r="K159" s="934"/>
      <c r="L159" s="935"/>
      <c r="M159" s="942"/>
      <c r="N159" s="943"/>
      <c r="O159" s="944"/>
      <c r="P159" s="355" t="s">
        <v>666</v>
      </c>
      <c r="Q159" s="356"/>
      <c r="R159" s="356"/>
      <c r="S159" s="357"/>
      <c r="T159" s="358"/>
      <c r="U159" s="341"/>
      <c r="V159" s="342"/>
      <c r="W159" s="342"/>
      <c r="X159" s="342"/>
      <c r="Y159" s="342"/>
      <c r="Z159" s="342"/>
      <c r="AA159" s="343"/>
      <c r="AB159" s="341"/>
      <c r="AC159" s="342"/>
      <c r="AD159" s="342"/>
      <c r="AE159" s="342"/>
      <c r="AF159" s="342"/>
      <c r="AG159" s="342"/>
      <c r="AH159" s="343"/>
      <c r="AI159" s="341"/>
      <c r="AJ159" s="342"/>
      <c r="AK159" s="342"/>
      <c r="AL159" s="342"/>
      <c r="AM159" s="342"/>
      <c r="AN159" s="342"/>
      <c r="AO159" s="343"/>
      <c r="AP159" s="341"/>
      <c r="AQ159" s="342"/>
      <c r="AR159" s="342"/>
      <c r="AS159" s="342"/>
      <c r="AT159" s="342"/>
      <c r="AU159" s="342"/>
      <c r="AV159" s="343"/>
      <c r="AW159" s="341"/>
      <c r="AX159" s="342"/>
      <c r="AY159" s="342"/>
      <c r="AZ159" s="951"/>
      <c r="BA159" s="952"/>
      <c r="BB159" s="965"/>
      <c r="BC159" s="952"/>
      <c r="BD159" s="966"/>
      <c r="BE159" s="967"/>
      <c r="BF159" s="967"/>
      <c r="BG159" s="967"/>
      <c r="BH159" s="968"/>
    </row>
    <row r="160" spans="2:60" ht="20.25" customHeight="1">
      <c r="B160" s="314">
        <f>B157+1</f>
        <v>47</v>
      </c>
      <c r="C160" s="924"/>
      <c r="D160" s="925"/>
      <c r="E160" s="926"/>
      <c r="F160" s="315">
        <f>C159</f>
        <v>0</v>
      </c>
      <c r="G160" s="316"/>
      <c r="H160" s="931"/>
      <c r="I160" s="936"/>
      <c r="J160" s="937"/>
      <c r="K160" s="937"/>
      <c r="L160" s="938"/>
      <c r="M160" s="945"/>
      <c r="N160" s="946"/>
      <c r="O160" s="947"/>
      <c r="P160" s="317" t="s">
        <v>671</v>
      </c>
      <c r="Q160" s="318"/>
      <c r="R160" s="318"/>
      <c r="S160" s="319"/>
      <c r="T160" s="320"/>
      <c r="U160" s="321" t="str">
        <f>IF(U159="","",VLOOKUP(U159,シフト記号表!$D$6:$X$47,21,FALSE))</f>
        <v/>
      </c>
      <c r="V160" s="322" t="str">
        <f>IF(V159="","",VLOOKUP(V159,シフト記号表!$D$6:$X$47,21,FALSE))</f>
        <v/>
      </c>
      <c r="W160" s="322" t="str">
        <f>IF(W159="","",VLOOKUP(W159,シフト記号表!$D$6:$X$47,21,FALSE))</f>
        <v/>
      </c>
      <c r="X160" s="322" t="str">
        <f>IF(X159="","",VLOOKUP(X159,シフト記号表!$D$6:$X$47,21,FALSE))</f>
        <v/>
      </c>
      <c r="Y160" s="322" t="str">
        <f>IF(Y159="","",VLOOKUP(Y159,シフト記号表!$D$6:$X$47,21,FALSE))</f>
        <v/>
      </c>
      <c r="Z160" s="322" t="str">
        <f>IF(Z159="","",VLOOKUP(Z159,シフト記号表!$D$6:$X$47,21,FALSE))</f>
        <v/>
      </c>
      <c r="AA160" s="323" t="str">
        <f>IF(AA159="","",VLOOKUP(AA159,シフト記号表!$D$6:$X$47,21,FALSE))</f>
        <v/>
      </c>
      <c r="AB160" s="321" t="str">
        <f>IF(AB159="","",VLOOKUP(AB159,シフト記号表!$D$6:$X$47,21,FALSE))</f>
        <v/>
      </c>
      <c r="AC160" s="322" t="str">
        <f>IF(AC159="","",VLOOKUP(AC159,シフト記号表!$D$6:$X$47,21,FALSE))</f>
        <v/>
      </c>
      <c r="AD160" s="322" t="str">
        <f>IF(AD159="","",VLOOKUP(AD159,シフト記号表!$D$6:$X$47,21,FALSE))</f>
        <v/>
      </c>
      <c r="AE160" s="322" t="str">
        <f>IF(AE159="","",VLOOKUP(AE159,シフト記号表!$D$6:$X$47,21,FALSE))</f>
        <v/>
      </c>
      <c r="AF160" s="322" t="str">
        <f>IF(AF159="","",VLOOKUP(AF159,シフト記号表!$D$6:$X$47,21,FALSE))</f>
        <v/>
      </c>
      <c r="AG160" s="322" t="str">
        <f>IF(AG159="","",VLOOKUP(AG159,シフト記号表!$D$6:$X$47,21,FALSE))</f>
        <v/>
      </c>
      <c r="AH160" s="323" t="str">
        <f>IF(AH159="","",VLOOKUP(AH159,シフト記号表!$D$6:$X$47,21,FALSE))</f>
        <v/>
      </c>
      <c r="AI160" s="321" t="str">
        <f>IF(AI159="","",VLOOKUP(AI159,シフト記号表!$D$6:$X$47,21,FALSE))</f>
        <v/>
      </c>
      <c r="AJ160" s="322" t="str">
        <f>IF(AJ159="","",VLOOKUP(AJ159,シフト記号表!$D$6:$X$47,21,FALSE))</f>
        <v/>
      </c>
      <c r="AK160" s="322" t="str">
        <f>IF(AK159="","",VLOOKUP(AK159,シフト記号表!$D$6:$X$47,21,FALSE))</f>
        <v/>
      </c>
      <c r="AL160" s="322" t="str">
        <f>IF(AL159="","",VLOOKUP(AL159,シフト記号表!$D$6:$X$47,21,FALSE))</f>
        <v/>
      </c>
      <c r="AM160" s="322" t="str">
        <f>IF(AM159="","",VLOOKUP(AM159,シフト記号表!$D$6:$X$47,21,FALSE))</f>
        <v/>
      </c>
      <c r="AN160" s="322" t="str">
        <f>IF(AN159="","",VLOOKUP(AN159,シフト記号表!$D$6:$X$47,21,FALSE))</f>
        <v/>
      </c>
      <c r="AO160" s="323" t="str">
        <f>IF(AO159="","",VLOOKUP(AO159,シフト記号表!$D$6:$X$47,21,FALSE))</f>
        <v/>
      </c>
      <c r="AP160" s="321" t="str">
        <f>IF(AP159="","",VLOOKUP(AP159,シフト記号表!$D$6:$X$47,21,FALSE))</f>
        <v/>
      </c>
      <c r="AQ160" s="322" t="str">
        <f>IF(AQ159="","",VLOOKUP(AQ159,シフト記号表!$D$6:$X$47,21,FALSE))</f>
        <v/>
      </c>
      <c r="AR160" s="322" t="str">
        <f>IF(AR159="","",VLOOKUP(AR159,シフト記号表!$D$6:$X$47,21,FALSE))</f>
        <v/>
      </c>
      <c r="AS160" s="322" t="str">
        <f>IF(AS159="","",VLOOKUP(AS159,シフト記号表!$D$6:$X$47,21,FALSE))</f>
        <v/>
      </c>
      <c r="AT160" s="322" t="str">
        <f>IF(AT159="","",VLOOKUP(AT159,シフト記号表!$D$6:$X$47,21,FALSE))</f>
        <v/>
      </c>
      <c r="AU160" s="322" t="str">
        <f>IF(AU159="","",VLOOKUP(AU159,シフト記号表!$D$6:$X$47,21,FALSE))</f>
        <v/>
      </c>
      <c r="AV160" s="323" t="str">
        <f>IF(AV159="","",VLOOKUP(AV159,シフト記号表!$D$6:$X$47,21,FALSE))</f>
        <v/>
      </c>
      <c r="AW160" s="321" t="str">
        <f>IF(AW159="","",VLOOKUP(AW159,シフト記号表!$D$6:$X$47,21,FALSE))</f>
        <v/>
      </c>
      <c r="AX160" s="322" t="str">
        <f>IF(AX159="","",VLOOKUP(AX159,シフト記号表!$D$6:$X$47,21,FALSE))</f>
        <v/>
      </c>
      <c r="AY160" s="322" t="str">
        <f>IF(AY159="","",VLOOKUP(AY159,シフト記号表!$D$6:$X$47,21,FALSE))</f>
        <v/>
      </c>
      <c r="AZ160" s="975">
        <f>IF($BC$3="４週",SUM(U160:AV160),IF($BC$3="暦月",SUM(U160:AY160),""))</f>
        <v>0</v>
      </c>
      <c r="BA160" s="976"/>
      <c r="BB160" s="977">
        <f>IF($BC$3="４週",AZ160/4,IF($BC$3="暦月",(AZ160/($BC$8/7)),""))</f>
        <v>0</v>
      </c>
      <c r="BC160" s="976"/>
      <c r="BD160" s="969"/>
      <c r="BE160" s="970"/>
      <c r="BF160" s="970"/>
      <c r="BG160" s="970"/>
      <c r="BH160" s="971"/>
    </row>
    <row r="161" spans="2:60" ht="20.25" customHeight="1">
      <c r="B161" s="324"/>
      <c r="C161" s="927"/>
      <c r="D161" s="928"/>
      <c r="E161" s="929"/>
      <c r="F161" s="325"/>
      <c r="G161" s="326">
        <f>C159</f>
        <v>0</v>
      </c>
      <c r="H161" s="932"/>
      <c r="I161" s="939"/>
      <c r="J161" s="940"/>
      <c r="K161" s="940"/>
      <c r="L161" s="941"/>
      <c r="M161" s="948"/>
      <c r="N161" s="949"/>
      <c r="O161" s="950"/>
      <c r="P161" s="404" t="s">
        <v>672</v>
      </c>
      <c r="Q161" s="328"/>
      <c r="R161" s="328"/>
      <c r="S161" s="348"/>
      <c r="T161" s="349"/>
      <c r="U161" s="331" t="str">
        <f>IF(U159="","",VLOOKUP(U159,シフト記号表!$D$6:$Z$47,23,FALSE))</f>
        <v/>
      </c>
      <c r="V161" s="332" t="str">
        <f>IF(V159="","",VLOOKUP(V159,シフト記号表!$D$6:$Z$47,23,FALSE))</f>
        <v/>
      </c>
      <c r="W161" s="332" t="str">
        <f>IF(W159="","",VLOOKUP(W159,シフト記号表!$D$6:$Z$47,23,FALSE))</f>
        <v/>
      </c>
      <c r="X161" s="332" t="str">
        <f>IF(X159="","",VLOOKUP(X159,シフト記号表!$D$6:$Z$47,23,FALSE))</f>
        <v/>
      </c>
      <c r="Y161" s="332" t="str">
        <f>IF(Y159="","",VLOOKUP(Y159,シフト記号表!$D$6:$Z$47,23,FALSE))</f>
        <v/>
      </c>
      <c r="Z161" s="332" t="str">
        <f>IF(Z159="","",VLOOKUP(Z159,シフト記号表!$D$6:$Z$47,23,FALSE))</f>
        <v/>
      </c>
      <c r="AA161" s="333" t="str">
        <f>IF(AA159="","",VLOOKUP(AA159,シフト記号表!$D$6:$Z$47,23,FALSE))</f>
        <v/>
      </c>
      <c r="AB161" s="331" t="str">
        <f>IF(AB159="","",VLOOKUP(AB159,シフト記号表!$D$6:$Z$47,23,FALSE))</f>
        <v/>
      </c>
      <c r="AC161" s="332" t="str">
        <f>IF(AC159="","",VLOOKUP(AC159,シフト記号表!$D$6:$Z$47,23,FALSE))</f>
        <v/>
      </c>
      <c r="AD161" s="332" t="str">
        <f>IF(AD159="","",VLOOKUP(AD159,シフト記号表!$D$6:$Z$47,23,FALSE))</f>
        <v/>
      </c>
      <c r="AE161" s="332" t="str">
        <f>IF(AE159="","",VLOOKUP(AE159,シフト記号表!$D$6:$Z$47,23,FALSE))</f>
        <v/>
      </c>
      <c r="AF161" s="332" t="str">
        <f>IF(AF159="","",VLOOKUP(AF159,シフト記号表!$D$6:$Z$47,23,FALSE))</f>
        <v/>
      </c>
      <c r="AG161" s="332" t="str">
        <f>IF(AG159="","",VLOOKUP(AG159,シフト記号表!$D$6:$Z$47,23,FALSE))</f>
        <v/>
      </c>
      <c r="AH161" s="333" t="str">
        <f>IF(AH159="","",VLOOKUP(AH159,シフト記号表!$D$6:$Z$47,23,FALSE))</f>
        <v/>
      </c>
      <c r="AI161" s="331" t="str">
        <f>IF(AI159="","",VLOOKUP(AI159,シフト記号表!$D$6:$Z$47,23,FALSE))</f>
        <v/>
      </c>
      <c r="AJ161" s="332" t="str">
        <f>IF(AJ159="","",VLOOKUP(AJ159,シフト記号表!$D$6:$Z$47,23,FALSE))</f>
        <v/>
      </c>
      <c r="AK161" s="332" t="str">
        <f>IF(AK159="","",VLOOKUP(AK159,シフト記号表!$D$6:$Z$47,23,FALSE))</f>
        <v/>
      </c>
      <c r="AL161" s="332" t="str">
        <f>IF(AL159="","",VLOOKUP(AL159,シフト記号表!$D$6:$Z$47,23,FALSE))</f>
        <v/>
      </c>
      <c r="AM161" s="332" t="str">
        <f>IF(AM159="","",VLOOKUP(AM159,シフト記号表!$D$6:$Z$47,23,FALSE))</f>
        <v/>
      </c>
      <c r="AN161" s="332" t="str">
        <f>IF(AN159="","",VLOOKUP(AN159,シフト記号表!$D$6:$Z$47,23,FALSE))</f>
        <v/>
      </c>
      <c r="AO161" s="333" t="str">
        <f>IF(AO159="","",VLOOKUP(AO159,シフト記号表!$D$6:$Z$47,23,FALSE))</f>
        <v/>
      </c>
      <c r="AP161" s="331" t="str">
        <f>IF(AP159="","",VLOOKUP(AP159,シフト記号表!$D$6:$Z$47,23,FALSE))</f>
        <v/>
      </c>
      <c r="AQ161" s="332" t="str">
        <f>IF(AQ159="","",VLOOKUP(AQ159,シフト記号表!$D$6:$Z$47,23,FALSE))</f>
        <v/>
      </c>
      <c r="AR161" s="332" t="str">
        <f>IF(AR159="","",VLOOKUP(AR159,シフト記号表!$D$6:$Z$47,23,FALSE))</f>
        <v/>
      </c>
      <c r="AS161" s="332" t="str">
        <f>IF(AS159="","",VLOOKUP(AS159,シフト記号表!$D$6:$Z$47,23,FALSE))</f>
        <v/>
      </c>
      <c r="AT161" s="332" t="str">
        <f>IF(AT159="","",VLOOKUP(AT159,シフト記号表!$D$6:$Z$47,23,FALSE))</f>
        <v/>
      </c>
      <c r="AU161" s="332" t="str">
        <f>IF(AU159="","",VLOOKUP(AU159,シフト記号表!$D$6:$Z$47,23,FALSE))</f>
        <v/>
      </c>
      <c r="AV161" s="333" t="str">
        <f>IF(AV159="","",VLOOKUP(AV159,シフト記号表!$D$6:$Z$47,23,FALSE))</f>
        <v/>
      </c>
      <c r="AW161" s="331" t="str">
        <f>IF(AW159="","",VLOOKUP(AW159,シフト記号表!$D$6:$Z$47,23,FALSE))</f>
        <v/>
      </c>
      <c r="AX161" s="332" t="str">
        <f>IF(AX159="","",VLOOKUP(AX159,シフト記号表!$D$6:$Z$47,23,FALSE))</f>
        <v/>
      </c>
      <c r="AY161" s="332" t="str">
        <f>IF(AY159="","",VLOOKUP(AY159,シフト記号表!$D$6:$Z$47,23,FALSE))</f>
        <v/>
      </c>
      <c r="AZ161" s="978">
        <f>IF($BC$3="４週",SUM(U161:AV161),IF($BC$3="暦月",SUM(U161:AY161),""))</f>
        <v>0</v>
      </c>
      <c r="BA161" s="979"/>
      <c r="BB161" s="980">
        <f>IF($BC$3="４週",AZ161/4,IF($BC$3="暦月",(AZ161/($BC$8/7)),""))</f>
        <v>0</v>
      </c>
      <c r="BC161" s="979"/>
      <c r="BD161" s="972"/>
      <c r="BE161" s="973"/>
      <c r="BF161" s="973"/>
      <c r="BG161" s="973"/>
      <c r="BH161" s="974"/>
    </row>
    <row r="162" spans="2:60" ht="20.25" customHeight="1">
      <c r="B162" s="334"/>
      <c r="C162" s="921"/>
      <c r="D162" s="922"/>
      <c r="E162" s="923"/>
      <c r="F162" s="335"/>
      <c r="G162" s="336"/>
      <c r="H162" s="930"/>
      <c r="I162" s="933"/>
      <c r="J162" s="934"/>
      <c r="K162" s="934"/>
      <c r="L162" s="935"/>
      <c r="M162" s="942"/>
      <c r="N162" s="943"/>
      <c r="O162" s="944"/>
      <c r="P162" s="355" t="s">
        <v>666</v>
      </c>
      <c r="Q162" s="356"/>
      <c r="R162" s="356"/>
      <c r="S162" s="357"/>
      <c r="T162" s="358"/>
      <c r="U162" s="341"/>
      <c r="V162" s="342"/>
      <c r="W162" s="342"/>
      <c r="X162" s="342"/>
      <c r="Y162" s="342"/>
      <c r="Z162" s="342"/>
      <c r="AA162" s="343"/>
      <c r="AB162" s="341"/>
      <c r="AC162" s="342"/>
      <c r="AD162" s="342"/>
      <c r="AE162" s="342"/>
      <c r="AF162" s="342"/>
      <c r="AG162" s="342"/>
      <c r="AH162" s="343"/>
      <c r="AI162" s="341"/>
      <c r="AJ162" s="342"/>
      <c r="AK162" s="342"/>
      <c r="AL162" s="342"/>
      <c r="AM162" s="342"/>
      <c r="AN162" s="342"/>
      <c r="AO162" s="343"/>
      <c r="AP162" s="341"/>
      <c r="AQ162" s="342"/>
      <c r="AR162" s="342"/>
      <c r="AS162" s="342"/>
      <c r="AT162" s="342"/>
      <c r="AU162" s="342"/>
      <c r="AV162" s="343"/>
      <c r="AW162" s="341"/>
      <c r="AX162" s="342"/>
      <c r="AY162" s="342"/>
      <c r="AZ162" s="951"/>
      <c r="BA162" s="952"/>
      <c r="BB162" s="965"/>
      <c r="BC162" s="952"/>
      <c r="BD162" s="966"/>
      <c r="BE162" s="967"/>
      <c r="BF162" s="967"/>
      <c r="BG162" s="967"/>
      <c r="BH162" s="968"/>
    </row>
    <row r="163" spans="2:60" ht="20.25" customHeight="1">
      <c r="B163" s="314">
        <f>B160+1</f>
        <v>48</v>
      </c>
      <c r="C163" s="924"/>
      <c r="D163" s="925"/>
      <c r="E163" s="926"/>
      <c r="F163" s="315">
        <f>C162</f>
        <v>0</v>
      </c>
      <c r="G163" s="316"/>
      <c r="H163" s="931"/>
      <c r="I163" s="936"/>
      <c r="J163" s="937"/>
      <c r="K163" s="937"/>
      <c r="L163" s="938"/>
      <c r="M163" s="945"/>
      <c r="N163" s="946"/>
      <c r="O163" s="947"/>
      <c r="P163" s="317" t="s">
        <v>671</v>
      </c>
      <c r="Q163" s="318"/>
      <c r="R163" s="318"/>
      <c r="S163" s="319"/>
      <c r="T163" s="320"/>
      <c r="U163" s="321" t="str">
        <f>IF(U162="","",VLOOKUP(U162,シフト記号表!$D$6:$X$47,21,FALSE))</f>
        <v/>
      </c>
      <c r="V163" s="322" t="str">
        <f>IF(V162="","",VLOOKUP(V162,シフト記号表!$D$6:$X$47,21,FALSE))</f>
        <v/>
      </c>
      <c r="W163" s="322" t="str">
        <f>IF(W162="","",VLOOKUP(W162,シフト記号表!$D$6:$X$47,21,FALSE))</f>
        <v/>
      </c>
      <c r="X163" s="322" t="str">
        <f>IF(X162="","",VLOOKUP(X162,シフト記号表!$D$6:$X$47,21,FALSE))</f>
        <v/>
      </c>
      <c r="Y163" s="322" t="str">
        <f>IF(Y162="","",VLOOKUP(Y162,シフト記号表!$D$6:$X$47,21,FALSE))</f>
        <v/>
      </c>
      <c r="Z163" s="322" t="str">
        <f>IF(Z162="","",VLOOKUP(Z162,シフト記号表!$D$6:$X$47,21,FALSE))</f>
        <v/>
      </c>
      <c r="AA163" s="323" t="str">
        <f>IF(AA162="","",VLOOKUP(AA162,シフト記号表!$D$6:$X$47,21,FALSE))</f>
        <v/>
      </c>
      <c r="AB163" s="321" t="str">
        <f>IF(AB162="","",VLOOKUP(AB162,シフト記号表!$D$6:$X$47,21,FALSE))</f>
        <v/>
      </c>
      <c r="AC163" s="322" t="str">
        <f>IF(AC162="","",VLOOKUP(AC162,シフト記号表!$D$6:$X$47,21,FALSE))</f>
        <v/>
      </c>
      <c r="AD163" s="322" t="str">
        <f>IF(AD162="","",VLOOKUP(AD162,シフト記号表!$D$6:$X$47,21,FALSE))</f>
        <v/>
      </c>
      <c r="AE163" s="322" t="str">
        <f>IF(AE162="","",VLOOKUP(AE162,シフト記号表!$D$6:$X$47,21,FALSE))</f>
        <v/>
      </c>
      <c r="AF163" s="322" t="str">
        <f>IF(AF162="","",VLOOKUP(AF162,シフト記号表!$D$6:$X$47,21,FALSE))</f>
        <v/>
      </c>
      <c r="AG163" s="322" t="str">
        <f>IF(AG162="","",VLOOKUP(AG162,シフト記号表!$D$6:$X$47,21,FALSE))</f>
        <v/>
      </c>
      <c r="AH163" s="323" t="str">
        <f>IF(AH162="","",VLOOKUP(AH162,シフト記号表!$D$6:$X$47,21,FALSE))</f>
        <v/>
      </c>
      <c r="AI163" s="321" t="str">
        <f>IF(AI162="","",VLOOKUP(AI162,シフト記号表!$D$6:$X$47,21,FALSE))</f>
        <v/>
      </c>
      <c r="AJ163" s="322" t="str">
        <f>IF(AJ162="","",VLOOKUP(AJ162,シフト記号表!$D$6:$X$47,21,FALSE))</f>
        <v/>
      </c>
      <c r="AK163" s="322" t="str">
        <f>IF(AK162="","",VLOOKUP(AK162,シフト記号表!$D$6:$X$47,21,FALSE))</f>
        <v/>
      </c>
      <c r="AL163" s="322" t="str">
        <f>IF(AL162="","",VLOOKUP(AL162,シフト記号表!$D$6:$X$47,21,FALSE))</f>
        <v/>
      </c>
      <c r="AM163" s="322" t="str">
        <f>IF(AM162="","",VLOOKUP(AM162,シフト記号表!$D$6:$X$47,21,FALSE))</f>
        <v/>
      </c>
      <c r="AN163" s="322" t="str">
        <f>IF(AN162="","",VLOOKUP(AN162,シフト記号表!$D$6:$X$47,21,FALSE))</f>
        <v/>
      </c>
      <c r="AO163" s="323" t="str">
        <f>IF(AO162="","",VLOOKUP(AO162,シフト記号表!$D$6:$X$47,21,FALSE))</f>
        <v/>
      </c>
      <c r="AP163" s="321" t="str">
        <f>IF(AP162="","",VLOOKUP(AP162,シフト記号表!$D$6:$X$47,21,FALSE))</f>
        <v/>
      </c>
      <c r="AQ163" s="322" t="str">
        <f>IF(AQ162="","",VLOOKUP(AQ162,シフト記号表!$D$6:$X$47,21,FALSE))</f>
        <v/>
      </c>
      <c r="AR163" s="322" t="str">
        <f>IF(AR162="","",VLOOKUP(AR162,シフト記号表!$D$6:$X$47,21,FALSE))</f>
        <v/>
      </c>
      <c r="AS163" s="322" t="str">
        <f>IF(AS162="","",VLOOKUP(AS162,シフト記号表!$D$6:$X$47,21,FALSE))</f>
        <v/>
      </c>
      <c r="AT163" s="322" t="str">
        <f>IF(AT162="","",VLOOKUP(AT162,シフト記号表!$D$6:$X$47,21,FALSE))</f>
        <v/>
      </c>
      <c r="AU163" s="322" t="str">
        <f>IF(AU162="","",VLOOKUP(AU162,シフト記号表!$D$6:$X$47,21,FALSE))</f>
        <v/>
      </c>
      <c r="AV163" s="323" t="str">
        <f>IF(AV162="","",VLOOKUP(AV162,シフト記号表!$D$6:$X$47,21,FALSE))</f>
        <v/>
      </c>
      <c r="AW163" s="321" t="str">
        <f>IF(AW162="","",VLOOKUP(AW162,シフト記号表!$D$6:$X$47,21,FALSE))</f>
        <v/>
      </c>
      <c r="AX163" s="322" t="str">
        <f>IF(AX162="","",VLOOKUP(AX162,シフト記号表!$D$6:$X$47,21,FALSE))</f>
        <v/>
      </c>
      <c r="AY163" s="322" t="str">
        <f>IF(AY162="","",VLOOKUP(AY162,シフト記号表!$D$6:$X$47,21,FALSE))</f>
        <v/>
      </c>
      <c r="AZ163" s="975">
        <f>IF($BC$3="４週",SUM(U163:AV163),IF($BC$3="暦月",SUM(U163:AY163),""))</f>
        <v>0</v>
      </c>
      <c r="BA163" s="976"/>
      <c r="BB163" s="977">
        <f>IF($BC$3="４週",AZ163/4,IF($BC$3="暦月",(AZ163/($BC$8/7)),""))</f>
        <v>0</v>
      </c>
      <c r="BC163" s="976"/>
      <c r="BD163" s="969"/>
      <c r="BE163" s="970"/>
      <c r="BF163" s="970"/>
      <c r="BG163" s="970"/>
      <c r="BH163" s="971"/>
    </row>
    <row r="164" spans="2:60" ht="20.25" customHeight="1">
      <c r="B164" s="324"/>
      <c r="C164" s="927"/>
      <c r="D164" s="928"/>
      <c r="E164" s="929"/>
      <c r="F164" s="325"/>
      <c r="G164" s="326">
        <f>C162</f>
        <v>0</v>
      </c>
      <c r="H164" s="932"/>
      <c r="I164" s="939"/>
      <c r="J164" s="940"/>
      <c r="K164" s="940"/>
      <c r="L164" s="941"/>
      <c r="M164" s="948"/>
      <c r="N164" s="949"/>
      <c r="O164" s="950"/>
      <c r="P164" s="404" t="s">
        <v>672</v>
      </c>
      <c r="Q164" s="328"/>
      <c r="R164" s="328"/>
      <c r="S164" s="348"/>
      <c r="T164" s="349"/>
      <c r="U164" s="331" t="str">
        <f>IF(U162="","",VLOOKUP(U162,シフト記号表!$D$6:$Z$47,23,FALSE))</f>
        <v/>
      </c>
      <c r="V164" s="332" t="str">
        <f>IF(V162="","",VLOOKUP(V162,シフト記号表!$D$6:$Z$47,23,FALSE))</f>
        <v/>
      </c>
      <c r="W164" s="332" t="str">
        <f>IF(W162="","",VLOOKUP(W162,シフト記号表!$D$6:$Z$47,23,FALSE))</f>
        <v/>
      </c>
      <c r="X164" s="332" t="str">
        <f>IF(X162="","",VLOOKUP(X162,シフト記号表!$D$6:$Z$47,23,FALSE))</f>
        <v/>
      </c>
      <c r="Y164" s="332" t="str">
        <f>IF(Y162="","",VLOOKUP(Y162,シフト記号表!$D$6:$Z$47,23,FALSE))</f>
        <v/>
      </c>
      <c r="Z164" s="332" t="str">
        <f>IF(Z162="","",VLOOKUP(Z162,シフト記号表!$D$6:$Z$47,23,FALSE))</f>
        <v/>
      </c>
      <c r="AA164" s="333" t="str">
        <f>IF(AA162="","",VLOOKUP(AA162,シフト記号表!$D$6:$Z$47,23,FALSE))</f>
        <v/>
      </c>
      <c r="AB164" s="331" t="str">
        <f>IF(AB162="","",VLOOKUP(AB162,シフト記号表!$D$6:$Z$47,23,FALSE))</f>
        <v/>
      </c>
      <c r="AC164" s="332" t="str">
        <f>IF(AC162="","",VLOOKUP(AC162,シフト記号表!$D$6:$Z$47,23,FALSE))</f>
        <v/>
      </c>
      <c r="AD164" s="332" t="str">
        <f>IF(AD162="","",VLOOKUP(AD162,シフト記号表!$D$6:$Z$47,23,FALSE))</f>
        <v/>
      </c>
      <c r="AE164" s="332" t="str">
        <f>IF(AE162="","",VLOOKUP(AE162,シフト記号表!$D$6:$Z$47,23,FALSE))</f>
        <v/>
      </c>
      <c r="AF164" s="332" t="str">
        <f>IF(AF162="","",VLOOKUP(AF162,シフト記号表!$D$6:$Z$47,23,FALSE))</f>
        <v/>
      </c>
      <c r="AG164" s="332" t="str">
        <f>IF(AG162="","",VLOOKUP(AG162,シフト記号表!$D$6:$Z$47,23,FALSE))</f>
        <v/>
      </c>
      <c r="AH164" s="333" t="str">
        <f>IF(AH162="","",VLOOKUP(AH162,シフト記号表!$D$6:$Z$47,23,FALSE))</f>
        <v/>
      </c>
      <c r="AI164" s="331" t="str">
        <f>IF(AI162="","",VLOOKUP(AI162,シフト記号表!$D$6:$Z$47,23,FALSE))</f>
        <v/>
      </c>
      <c r="AJ164" s="332" t="str">
        <f>IF(AJ162="","",VLOOKUP(AJ162,シフト記号表!$D$6:$Z$47,23,FALSE))</f>
        <v/>
      </c>
      <c r="AK164" s="332" t="str">
        <f>IF(AK162="","",VLOOKUP(AK162,シフト記号表!$D$6:$Z$47,23,FALSE))</f>
        <v/>
      </c>
      <c r="AL164" s="332" t="str">
        <f>IF(AL162="","",VLOOKUP(AL162,シフト記号表!$D$6:$Z$47,23,FALSE))</f>
        <v/>
      </c>
      <c r="AM164" s="332" t="str">
        <f>IF(AM162="","",VLOOKUP(AM162,シフト記号表!$D$6:$Z$47,23,FALSE))</f>
        <v/>
      </c>
      <c r="AN164" s="332" t="str">
        <f>IF(AN162="","",VLOOKUP(AN162,シフト記号表!$D$6:$Z$47,23,FALSE))</f>
        <v/>
      </c>
      <c r="AO164" s="333" t="str">
        <f>IF(AO162="","",VLOOKUP(AO162,シフト記号表!$D$6:$Z$47,23,FALSE))</f>
        <v/>
      </c>
      <c r="AP164" s="331" t="str">
        <f>IF(AP162="","",VLOOKUP(AP162,シフト記号表!$D$6:$Z$47,23,FALSE))</f>
        <v/>
      </c>
      <c r="AQ164" s="332" t="str">
        <f>IF(AQ162="","",VLOOKUP(AQ162,シフト記号表!$D$6:$Z$47,23,FALSE))</f>
        <v/>
      </c>
      <c r="AR164" s="332" t="str">
        <f>IF(AR162="","",VLOOKUP(AR162,シフト記号表!$D$6:$Z$47,23,FALSE))</f>
        <v/>
      </c>
      <c r="AS164" s="332" t="str">
        <f>IF(AS162="","",VLOOKUP(AS162,シフト記号表!$D$6:$Z$47,23,FALSE))</f>
        <v/>
      </c>
      <c r="AT164" s="332" t="str">
        <f>IF(AT162="","",VLOOKUP(AT162,シフト記号表!$D$6:$Z$47,23,FALSE))</f>
        <v/>
      </c>
      <c r="AU164" s="332" t="str">
        <f>IF(AU162="","",VLOOKUP(AU162,シフト記号表!$D$6:$Z$47,23,FALSE))</f>
        <v/>
      </c>
      <c r="AV164" s="333" t="str">
        <f>IF(AV162="","",VLOOKUP(AV162,シフト記号表!$D$6:$Z$47,23,FALSE))</f>
        <v/>
      </c>
      <c r="AW164" s="331" t="str">
        <f>IF(AW162="","",VLOOKUP(AW162,シフト記号表!$D$6:$Z$47,23,FALSE))</f>
        <v/>
      </c>
      <c r="AX164" s="332" t="str">
        <f>IF(AX162="","",VLOOKUP(AX162,シフト記号表!$D$6:$Z$47,23,FALSE))</f>
        <v/>
      </c>
      <c r="AY164" s="332" t="str">
        <f>IF(AY162="","",VLOOKUP(AY162,シフト記号表!$D$6:$Z$47,23,FALSE))</f>
        <v/>
      </c>
      <c r="AZ164" s="978">
        <f>IF($BC$3="４週",SUM(U164:AV164),IF($BC$3="暦月",SUM(U164:AY164),""))</f>
        <v>0</v>
      </c>
      <c r="BA164" s="979"/>
      <c r="BB164" s="980">
        <f>IF($BC$3="４週",AZ164/4,IF($BC$3="暦月",(AZ164/($BC$8/7)),""))</f>
        <v>0</v>
      </c>
      <c r="BC164" s="979"/>
      <c r="BD164" s="972"/>
      <c r="BE164" s="973"/>
      <c r="BF164" s="973"/>
      <c r="BG164" s="973"/>
      <c r="BH164" s="974"/>
    </row>
    <row r="165" spans="2:60" ht="20.25" customHeight="1">
      <c r="B165" s="334"/>
      <c r="C165" s="921"/>
      <c r="D165" s="922"/>
      <c r="E165" s="923"/>
      <c r="F165" s="335"/>
      <c r="G165" s="336"/>
      <c r="H165" s="930"/>
      <c r="I165" s="933"/>
      <c r="J165" s="934"/>
      <c r="K165" s="934"/>
      <c r="L165" s="935"/>
      <c r="M165" s="942"/>
      <c r="N165" s="943"/>
      <c r="O165" s="944"/>
      <c r="P165" s="355" t="s">
        <v>666</v>
      </c>
      <c r="Q165" s="356"/>
      <c r="R165" s="356"/>
      <c r="S165" s="357"/>
      <c r="T165" s="358"/>
      <c r="U165" s="341"/>
      <c r="V165" s="342"/>
      <c r="W165" s="342"/>
      <c r="X165" s="342"/>
      <c r="Y165" s="342"/>
      <c r="Z165" s="342"/>
      <c r="AA165" s="343"/>
      <c r="AB165" s="341"/>
      <c r="AC165" s="342"/>
      <c r="AD165" s="342"/>
      <c r="AE165" s="342"/>
      <c r="AF165" s="342"/>
      <c r="AG165" s="342"/>
      <c r="AH165" s="343"/>
      <c r="AI165" s="341"/>
      <c r="AJ165" s="342"/>
      <c r="AK165" s="342"/>
      <c r="AL165" s="342"/>
      <c r="AM165" s="342"/>
      <c r="AN165" s="342"/>
      <c r="AO165" s="343"/>
      <c r="AP165" s="341"/>
      <c r="AQ165" s="342"/>
      <c r="AR165" s="342"/>
      <c r="AS165" s="342"/>
      <c r="AT165" s="342"/>
      <c r="AU165" s="342"/>
      <c r="AV165" s="343"/>
      <c r="AW165" s="341"/>
      <c r="AX165" s="342"/>
      <c r="AY165" s="342"/>
      <c r="AZ165" s="951"/>
      <c r="BA165" s="952"/>
      <c r="BB165" s="965"/>
      <c r="BC165" s="952"/>
      <c r="BD165" s="966"/>
      <c r="BE165" s="967"/>
      <c r="BF165" s="967"/>
      <c r="BG165" s="967"/>
      <c r="BH165" s="968"/>
    </row>
    <row r="166" spans="2:60" ht="20.25" customHeight="1">
      <c r="B166" s="314">
        <f>B163+1</f>
        <v>49</v>
      </c>
      <c r="C166" s="924"/>
      <c r="D166" s="925"/>
      <c r="E166" s="926"/>
      <c r="F166" s="315">
        <f>C165</f>
        <v>0</v>
      </c>
      <c r="G166" s="316"/>
      <c r="H166" s="931"/>
      <c r="I166" s="936"/>
      <c r="J166" s="937"/>
      <c r="K166" s="937"/>
      <c r="L166" s="938"/>
      <c r="M166" s="945"/>
      <c r="N166" s="946"/>
      <c r="O166" s="947"/>
      <c r="P166" s="317" t="s">
        <v>671</v>
      </c>
      <c r="Q166" s="318"/>
      <c r="R166" s="318"/>
      <c r="S166" s="319"/>
      <c r="T166" s="320"/>
      <c r="U166" s="321" t="str">
        <f>IF(U165="","",VLOOKUP(U165,シフト記号表!$D$6:$X$47,21,FALSE))</f>
        <v/>
      </c>
      <c r="V166" s="322" t="str">
        <f>IF(V165="","",VLOOKUP(V165,シフト記号表!$D$6:$X$47,21,FALSE))</f>
        <v/>
      </c>
      <c r="W166" s="322" t="str">
        <f>IF(W165="","",VLOOKUP(W165,シフト記号表!$D$6:$X$47,21,FALSE))</f>
        <v/>
      </c>
      <c r="X166" s="322" t="str">
        <f>IF(X165="","",VLOOKUP(X165,シフト記号表!$D$6:$X$47,21,FALSE))</f>
        <v/>
      </c>
      <c r="Y166" s="322" t="str">
        <f>IF(Y165="","",VLOOKUP(Y165,シフト記号表!$D$6:$X$47,21,FALSE))</f>
        <v/>
      </c>
      <c r="Z166" s="322" t="str">
        <f>IF(Z165="","",VLOOKUP(Z165,シフト記号表!$D$6:$X$47,21,FALSE))</f>
        <v/>
      </c>
      <c r="AA166" s="323" t="str">
        <f>IF(AA165="","",VLOOKUP(AA165,シフト記号表!$D$6:$X$47,21,FALSE))</f>
        <v/>
      </c>
      <c r="AB166" s="321" t="str">
        <f>IF(AB165="","",VLOOKUP(AB165,シフト記号表!$D$6:$X$47,21,FALSE))</f>
        <v/>
      </c>
      <c r="AC166" s="322" t="str">
        <f>IF(AC165="","",VLOOKUP(AC165,シフト記号表!$D$6:$X$47,21,FALSE))</f>
        <v/>
      </c>
      <c r="AD166" s="322" t="str">
        <f>IF(AD165="","",VLOOKUP(AD165,シフト記号表!$D$6:$X$47,21,FALSE))</f>
        <v/>
      </c>
      <c r="AE166" s="322" t="str">
        <f>IF(AE165="","",VLOOKUP(AE165,シフト記号表!$D$6:$X$47,21,FALSE))</f>
        <v/>
      </c>
      <c r="AF166" s="322" t="str">
        <f>IF(AF165="","",VLOOKUP(AF165,シフト記号表!$D$6:$X$47,21,FALSE))</f>
        <v/>
      </c>
      <c r="AG166" s="322" t="str">
        <f>IF(AG165="","",VLOOKUP(AG165,シフト記号表!$D$6:$X$47,21,FALSE))</f>
        <v/>
      </c>
      <c r="AH166" s="323" t="str">
        <f>IF(AH165="","",VLOOKUP(AH165,シフト記号表!$D$6:$X$47,21,FALSE))</f>
        <v/>
      </c>
      <c r="AI166" s="321" t="str">
        <f>IF(AI165="","",VLOOKUP(AI165,シフト記号表!$D$6:$X$47,21,FALSE))</f>
        <v/>
      </c>
      <c r="AJ166" s="322" t="str">
        <f>IF(AJ165="","",VLOOKUP(AJ165,シフト記号表!$D$6:$X$47,21,FALSE))</f>
        <v/>
      </c>
      <c r="AK166" s="322" t="str">
        <f>IF(AK165="","",VLOOKUP(AK165,シフト記号表!$D$6:$X$47,21,FALSE))</f>
        <v/>
      </c>
      <c r="AL166" s="322" t="str">
        <f>IF(AL165="","",VLOOKUP(AL165,シフト記号表!$D$6:$X$47,21,FALSE))</f>
        <v/>
      </c>
      <c r="AM166" s="322" t="str">
        <f>IF(AM165="","",VLOOKUP(AM165,シフト記号表!$D$6:$X$47,21,FALSE))</f>
        <v/>
      </c>
      <c r="AN166" s="322" t="str">
        <f>IF(AN165="","",VLOOKUP(AN165,シフト記号表!$D$6:$X$47,21,FALSE))</f>
        <v/>
      </c>
      <c r="AO166" s="323" t="str">
        <f>IF(AO165="","",VLOOKUP(AO165,シフト記号表!$D$6:$X$47,21,FALSE))</f>
        <v/>
      </c>
      <c r="AP166" s="321" t="str">
        <f>IF(AP165="","",VLOOKUP(AP165,シフト記号表!$D$6:$X$47,21,FALSE))</f>
        <v/>
      </c>
      <c r="AQ166" s="322" t="str">
        <f>IF(AQ165="","",VLOOKUP(AQ165,シフト記号表!$D$6:$X$47,21,FALSE))</f>
        <v/>
      </c>
      <c r="AR166" s="322" t="str">
        <f>IF(AR165="","",VLOOKUP(AR165,シフト記号表!$D$6:$X$47,21,FALSE))</f>
        <v/>
      </c>
      <c r="AS166" s="322" t="str">
        <f>IF(AS165="","",VLOOKUP(AS165,シフト記号表!$D$6:$X$47,21,FALSE))</f>
        <v/>
      </c>
      <c r="AT166" s="322" t="str">
        <f>IF(AT165="","",VLOOKUP(AT165,シフト記号表!$D$6:$X$47,21,FALSE))</f>
        <v/>
      </c>
      <c r="AU166" s="322" t="str">
        <f>IF(AU165="","",VLOOKUP(AU165,シフト記号表!$D$6:$X$47,21,FALSE))</f>
        <v/>
      </c>
      <c r="AV166" s="323" t="str">
        <f>IF(AV165="","",VLOOKUP(AV165,シフト記号表!$D$6:$X$47,21,FALSE))</f>
        <v/>
      </c>
      <c r="AW166" s="321" t="str">
        <f>IF(AW165="","",VLOOKUP(AW165,シフト記号表!$D$6:$X$47,21,FALSE))</f>
        <v/>
      </c>
      <c r="AX166" s="322" t="str">
        <f>IF(AX165="","",VLOOKUP(AX165,シフト記号表!$D$6:$X$47,21,FALSE))</f>
        <v/>
      </c>
      <c r="AY166" s="322" t="str">
        <f>IF(AY165="","",VLOOKUP(AY165,シフト記号表!$D$6:$X$47,21,FALSE))</f>
        <v/>
      </c>
      <c r="AZ166" s="975">
        <f>IF($BC$3="４週",SUM(U166:AV166),IF($BC$3="暦月",SUM(U166:AY166),""))</f>
        <v>0</v>
      </c>
      <c r="BA166" s="976"/>
      <c r="BB166" s="977">
        <f>IF($BC$3="４週",AZ166/4,IF($BC$3="暦月",(AZ166/($BC$8/7)),""))</f>
        <v>0</v>
      </c>
      <c r="BC166" s="976"/>
      <c r="BD166" s="969"/>
      <c r="BE166" s="970"/>
      <c r="BF166" s="970"/>
      <c r="BG166" s="970"/>
      <c r="BH166" s="971"/>
    </row>
    <row r="167" spans="2:60" ht="20.25" customHeight="1">
      <c r="B167" s="324"/>
      <c r="C167" s="927"/>
      <c r="D167" s="928"/>
      <c r="E167" s="929"/>
      <c r="F167" s="325"/>
      <c r="G167" s="326">
        <f>C165</f>
        <v>0</v>
      </c>
      <c r="H167" s="932"/>
      <c r="I167" s="939"/>
      <c r="J167" s="940"/>
      <c r="K167" s="940"/>
      <c r="L167" s="941"/>
      <c r="M167" s="948"/>
      <c r="N167" s="949"/>
      <c r="O167" s="950"/>
      <c r="P167" s="404" t="s">
        <v>672</v>
      </c>
      <c r="Q167" s="328"/>
      <c r="R167" s="328"/>
      <c r="S167" s="348"/>
      <c r="T167" s="349"/>
      <c r="U167" s="331" t="str">
        <f>IF(U165="","",VLOOKUP(U165,シフト記号表!$D$6:$Z$47,23,FALSE))</f>
        <v/>
      </c>
      <c r="V167" s="332" t="str">
        <f>IF(V165="","",VLOOKUP(V165,シフト記号表!$D$6:$Z$47,23,FALSE))</f>
        <v/>
      </c>
      <c r="W167" s="332" t="str">
        <f>IF(W165="","",VLOOKUP(W165,シフト記号表!$D$6:$Z$47,23,FALSE))</f>
        <v/>
      </c>
      <c r="X167" s="332" t="str">
        <f>IF(X165="","",VLOOKUP(X165,シフト記号表!$D$6:$Z$47,23,FALSE))</f>
        <v/>
      </c>
      <c r="Y167" s="332" t="str">
        <f>IF(Y165="","",VLOOKUP(Y165,シフト記号表!$D$6:$Z$47,23,FALSE))</f>
        <v/>
      </c>
      <c r="Z167" s="332" t="str">
        <f>IF(Z165="","",VLOOKUP(Z165,シフト記号表!$D$6:$Z$47,23,FALSE))</f>
        <v/>
      </c>
      <c r="AA167" s="333" t="str">
        <f>IF(AA165="","",VLOOKUP(AA165,シフト記号表!$D$6:$Z$47,23,FALSE))</f>
        <v/>
      </c>
      <c r="AB167" s="331" t="str">
        <f>IF(AB165="","",VLOOKUP(AB165,シフト記号表!$D$6:$Z$47,23,FALSE))</f>
        <v/>
      </c>
      <c r="AC167" s="332" t="str">
        <f>IF(AC165="","",VLOOKUP(AC165,シフト記号表!$D$6:$Z$47,23,FALSE))</f>
        <v/>
      </c>
      <c r="AD167" s="332" t="str">
        <f>IF(AD165="","",VLOOKUP(AD165,シフト記号表!$D$6:$Z$47,23,FALSE))</f>
        <v/>
      </c>
      <c r="AE167" s="332" t="str">
        <f>IF(AE165="","",VLOOKUP(AE165,シフト記号表!$D$6:$Z$47,23,FALSE))</f>
        <v/>
      </c>
      <c r="AF167" s="332" t="str">
        <f>IF(AF165="","",VLOOKUP(AF165,シフト記号表!$D$6:$Z$47,23,FALSE))</f>
        <v/>
      </c>
      <c r="AG167" s="332" t="str">
        <f>IF(AG165="","",VLOOKUP(AG165,シフト記号表!$D$6:$Z$47,23,FALSE))</f>
        <v/>
      </c>
      <c r="AH167" s="333" t="str">
        <f>IF(AH165="","",VLOOKUP(AH165,シフト記号表!$D$6:$Z$47,23,FALSE))</f>
        <v/>
      </c>
      <c r="AI167" s="331" t="str">
        <f>IF(AI165="","",VLOOKUP(AI165,シフト記号表!$D$6:$Z$47,23,FALSE))</f>
        <v/>
      </c>
      <c r="AJ167" s="332" t="str">
        <f>IF(AJ165="","",VLOOKUP(AJ165,シフト記号表!$D$6:$Z$47,23,FALSE))</f>
        <v/>
      </c>
      <c r="AK167" s="332" t="str">
        <f>IF(AK165="","",VLOOKUP(AK165,シフト記号表!$D$6:$Z$47,23,FALSE))</f>
        <v/>
      </c>
      <c r="AL167" s="332" t="str">
        <f>IF(AL165="","",VLOOKUP(AL165,シフト記号表!$D$6:$Z$47,23,FALSE))</f>
        <v/>
      </c>
      <c r="AM167" s="332" t="str">
        <f>IF(AM165="","",VLOOKUP(AM165,シフト記号表!$D$6:$Z$47,23,FALSE))</f>
        <v/>
      </c>
      <c r="AN167" s="332" t="str">
        <f>IF(AN165="","",VLOOKUP(AN165,シフト記号表!$D$6:$Z$47,23,FALSE))</f>
        <v/>
      </c>
      <c r="AO167" s="333" t="str">
        <f>IF(AO165="","",VLOOKUP(AO165,シフト記号表!$D$6:$Z$47,23,FALSE))</f>
        <v/>
      </c>
      <c r="AP167" s="331" t="str">
        <f>IF(AP165="","",VLOOKUP(AP165,シフト記号表!$D$6:$Z$47,23,FALSE))</f>
        <v/>
      </c>
      <c r="AQ167" s="332" t="str">
        <f>IF(AQ165="","",VLOOKUP(AQ165,シフト記号表!$D$6:$Z$47,23,FALSE))</f>
        <v/>
      </c>
      <c r="AR167" s="332" t="str">
        <f>IF(AR165="","",VLOOKUP(AR165,シフト記号表!$D$6:$Z$47,23,FALSE))</f>
        <v/>
      </c>
      <c r="AS167" s="332" t="str">
        <f>IF(AS165="","",VLOOKUP(AS165,シフト記号表!$D$6:$Z$47,23,FALSE))</f>
        <v/>
      </c>
      <c r="AT167" s="332" t="str">
        <f>IF(AT165="","",VLOOKUP(AT165,シフト記号表!$D$6:$Z$47,23,FALSE))</f>
        <v/>
      </c>
      <c r="AU167" s="332" t="str">
        <f>IF(AU165="","",VLOOKUP(AU165,シフト記号表!$D$6:$Z$47,23,FALSE))</f>
        <v/>
      </c>
      <c r="AV167" s="333" t="str">
        <f>IF(AV165="","",VLOOKUP(AV165,シフト記号表!$D$6:$Z$47,23,FALSE))</f>
        <v/>
      </c>
      <c r="AW167" s="331" t="str">
        <f>IF(AW165="","",VLOOKUP(AW165,シフト記号表!$D$6:$Z$47,23,FALSE))</f>
        <v/>
      </c>
      <c r="AX167" s="332" t="str">
        <f>IF(AX165="","",VLOOKUP(AX165,シフト記号表!$D$6:$Z$47,23,FALSE))</f>
        <v/>
      </c>
      <c r="AY167" s="332" t="str">
        <f>IF(AY165="","",VLOOKUP(AY165,シフト記号表!$D$6:$Z$47,23,FALSE))</f>
        <v/>
      </c>
      <c r="AZ167" s="978">
        <f>IF($BC$3="４週",SUM(U167:AV167),IF($BC$3="暦月",SUM(U167:AY167),""))</f>
        <v>0</v>
      </c>
      <c r="BA167" s="979"/>
      <c r="BB167" s="980">
        <f>IF($BC$3="４週",AZ167/4,IF($BC$3="暦月",(AZ167/($BC$8/7)),""))</f>
        <v>0</v>
      </c>
      <c r="BC167" s="979"/>
      <c r="BD167" s="972"/>
      <c r="BE167" s="973"/>
      <c r="BF167" s="973"/>
      <c r="BG167" s="973"/>
      <c r="BH167" s="974"/>
    </row>
    <row r="168" spans="2:60" ht="20.25" customHeight="1">
      <c r="B168" s="334"/>
      <c r="C168" s="921"/>
      <c r="D168" s="922"/>
      <c r="E168" s="923"/>
      <c r="F168" s="335"/>
      <c r="G168" s="336"/>
      <c r="H168" s="930"/>
      <c r="I168" s="933"/>
      <c r="J168" s="934"/>
      <c r="K168" s="934"/>
      <c r="L168" s="935"/>
      <c r="M168" s="942"/>
      <c r="N168" s="943"/>
      <c r="O168" s="944"/>
      <c r="P168" s="355" t="s">
        <v>666</v>
      </c>
      <c r="Q168" s="356"/>
      <c r="R168" s="356"/>
      <c r="S168" s="357"/>
      <c r="T168" s="358"/>
      <c r="U168" s="341"/>
      <c r="V168" s="342"/>
      <c r="W168" s="342"/>
      <c r="X168" s="342"/>
      <c r="Y168" s="342"/>
      <c r="Z168" s="342"/>
      <c r="AA168" s="343"/>
      <c r="AB168" s="341"/>
      <c r="AC168" s="342"/>
      <c r="AD168" s="342"/>
      <c r="AE168" s="342"/>
      <c r="AF168" s="342"/>
      <c r="AG168" s="342"/>
      <c r="AH168" s="343"/>
      <c r="AI168" s="341"/>
      <c r="AJ168" s="342"/>
      <c r="AK168" s="342"/>
      <c r="AL168" s="342"/>
      <c r="AM168" s="342"/>
      <c r="AN168" s="342"/>
      <c r="AO168" s="343"/>
      <c r="AP168" s="341"/>
      <c r="AQ168" s="342"/>
      <c r="AR168" s="342"/>
      <c r="AS168" s="342"/>
      <c r="AT168" s="342"/>
      <c r="AU168" s="342"/>
      <c r="AV168" s="343"/>
      <c r="AW168" s="341"/>
      <c r="AX168" s="342"/>
      <c r="AY168" s="342"/>
      <c r="AZ168" s="951"/>
      <c r="BA168" s="952"/>
      <c r="BB168" s="965"/>
      <c r="BC168" s="952"/>
      <c r="BD168" s="966"/>
      <c r="BE168" s="967"/>
      <c r="BF168" s="967"/>
      <c r="BG168" s="967"/>
      <c r="BH168" s="968"/>
    </row>
    <row r="169" spans="2:60" ht="20.25" customHeight="1">
      <c r="B169" s="314">
        <f>B166+1</f>
        <v>50</v>
      </c>
      <c r="C169" s="924"/>
      <c r="D169" s="925"/>
      <c r="E169" s="926"/>
      <c r="F169" s="315">
        <f>C168</f>
        <v>0</v>
      </c>
      <c r="G169" s="316"/>
      <c r="H169" s="931"/>
      <c r="I169" s="936"/>
      <c r="J169" s="937"/>
      <c r="K169" s="937"/>
      <c r="L169" s="938"/>
      <c r="M169" s="945"/>
      <c r="N169" s="946"/>
      <c r="O169" s="947"/>
      <c r="P169" s="317" t="s">
        <v>671</v>
      </c>
      <c r="Q169" s="318"/>
      <c r="R169" s="318"/>
      <c r="S169" s="319"/>
      <c r="T169" s="320"/>
      <c r="U169" s="321" t="str">
        <f>IF(U168="","",VLOOKUP(U168,シフト記号表!$D$6:$X$47,21,FALSE))</f>
        <v/>
      </c>
      <c r="V169" s="322" t="str">
        <f>IF(V168="","",VLOOKUP(V168,シフト記号表!$D$6:$X$47,21,FALSE))</f>
        <v/>
      </c>
      <c r="W169" s="322" t="str">
        <f>IF(W168="","",VLOOKUP(W168,シフト記号表!$D$6:$X$47,21,FALSE))</f>
        <v/>
      </c>
      <c r="X169" s="322" t="str">
        <f>IF(X168="","",VLOOKUP(X168,シフト記号表!$D$6:$X$47,21,FALSE))</f>
        <v/>
      </c>
      <c r="Y169" s="322" t="str">
        <f>IF(Y168="","",VLOOKUP(Y168,シフト記号表!$D$6:$X$47,21,FALSE))</f>
        <v/>
      </c>
      <c r="Z169" s="322" t="str">
        <f>IF(Z168="","",VLOOKUP(Z168,シフト記号表!$D$6:$X$47,21,FALSE))</f>
        <v/>
      </c>
      <c r="AA169" s="323" t="str">
        <f>IF(AA168="","",VLOOKUP(AA168,シフト記号表!$D$6:$X$47,21,FALSE))</f>
        <v/>
      </c>
      <c r="AB169" s="321" t="str">
        <f>IF(AB168="","",VLOOKUP(AB168,シフト記号表!$D$6:$X$47,21,FALSE))</f>
        <v/>
      </c>
      <c r="AC169" s="322" t="str">
        <f>IF(AC168="","",VLOOKUP(AC168,シフト記号表!$D$6:$X$47,21,FALSE))</f>
        <v/>
      </c>
      <c r="AD169" s="322" t="str">
        <f>IF(AD168="","",VLOOKUP(AD168,シフト記号表!$D$6:$X$47,21,FALSE))</f>
        <v/>
      </c>
      <c r="AE169" s="322" t="str">
        <f>IF(AE168="","",VLOOKUP(AE168,シフト記号表!$D$6:$X$47,21,FALSE))</f>
        <v/>
      </c>
      <c r="AF169" s="322" t="str">
        <f>IF(AF168="","",VLOOKUP(AF168,シフト記号表!$D$6:$X$47,21,FALSE))</f>
        <v/>
      </c>
      <c r="AG169" s="322" t="str">
        <f>IF(AG168="","",VLOOKUP(AG168,シフト記号表!$D$6:$X$47,21,FALSE))</f>
        <v/>
      </c>
      <c r="AH169" s="323" t="str">
        <f>IF(AH168="","",VLOOKUP(AH168,シフト記号表!$D$6:$X$47,21,FALSE))</f>
        <v/>
      </c>
      <c r="AI169" s="321" t="str">
        <f>IF(AI168="","",VLOOKUP(AI168,シフト記号表!$D$6:$X$47,21,FALSE))</f>
        <v/>
      </c>
      <c r="AJ169" s="322" t="str">
        <f>IF(AJ168="","",VLOOKUP(AJ168,シフト記号表!$D$6:$X$47,21,FALSE))</f>
        <v/>
      </c>
      <c r="AK169" s="322" t="str">
        <f>IF(AK168="","",VLOOKUP(AK168,シフト記号表!$D$6:$X$47,21,FALSE))</f>
        <v/>
      </c>
      <c r="AL169" s="322" t="str">
        <f>IF(AL168="","",VLOOKUP(AL168,シフト記号表!$D$6:$X$47,21,FALSE))</f>
        <v/>
      </c>
      <c r="AM169" s="322" t="str">
        <f>IF(AM168="","",VLOOKUP(AM168,シフト記号表!$D$6:$X$47,21,FALSE))</f>
        <v/>
      </c>
      <c r="AN169" s="322" t="str">
        <f>IF(AN168="","",VLOOKUP(AN168,シフト記号表!$D$6:$X$47,21,FALSE))</f>
        <v/>
      </c>
      <c r="AO169" s="323" t="str">
        <f>IF(AO168="","",VLOOKUP(AO168,シフト記号表!$D$6:$X$47,21,FALSE))</f>
        <v/>
      </c>
      <c r="AP169" s="321" t="str">
        <f>IF(AP168="","",VLOOKUP(AP168,シフト記号表!$D$6:$X$47,21,FALSE))</f>
        <v/>
      </c>
      <c r="AQ169" s="322" t="str">
        <f>IF(AQ168="","",VLOOKUP(AQ168,シフト記号表!$D$6:$X$47,21,FALSE))</f>
        <v/>
      </c>
      <c r="AR169" s="322" t="str">
        <f>IF(AR168="","",VLOOKUP(AR168,シフト記号表!$D$6:$X$47,21,FALSE))</f>
        <v/>
      </c>
      <c r="AS169" s="322" t="str">
        <f>IF(AS168="","",VLOOKUP(AS168,シフト記号表!$D$6:$X$47,21,FALSE))</f>
        <v/>
      </c>
      <c r="AT169" s="322" t="str">
        <f>IF(AT168="","",VLOOKUP(AT168,シフト記号表!$D$6:$X$47,21,FALSE))</f>
        <v/>
      </c>
      <c r="AU169" s="322" t="str">
        <f>IF(AU168="","",VLOOKUP(AU168,シフト記号表!$D$6:$X$47,21,FALSE))</f>
        <v/>
      </c>
      <c r="AV169" s="323" t="str">
        <f>IF(AV168="","",VLOOKUP(AV168,シフト記号表!$D$6:$X$47,21,FALSE))</f>
        <v/>
      </c>
      <c r="AW169" s="321" t="str">
        <f>IF(AW168="","",VLOOKUP(AW168,シフト記号表!$D$6:$X$47,21,FALSE))</f>
        <v/>
      </c>
      <c r="AX169" s="322" t="str">
        <f>IF(AX168="","",VLOOKUP(AX168,シフト記号表!$D$6:$X$47,21,FALSE))</f>
        <v/>
      </c>
      <c r="AY169" s="322" t="str">
        <f>IF(AY168="","",VLOOKUP(AY168,シフト記号表!$D$6:$X$47,21,FALSE))</f>
        <v/>
      </c>
      <c r="AZ169" s="975">
        <f>IF($BC$3="４週",SUM(U169:AV169),IF($BC$3="暦月",SUM(U169:AY169),""))</f>
        <v>0</v>
      </c>
      <c r="BA169" s="976"/>
      <c r="BB169" s="977">
        <f>IF($BC$3="４週",AZ169/4,IF($BC$3="暦月",(AZ169/($BC$8/7)),""))</f>
        <v>0</v>
      </c>
      <c r="BC169" s="976"/>
      <c r="BD169" s="969"/>
      <c r="BE169" s="970"/>
      <c r="BF169" s="970"/>
      <c r="BG169" s="970"/>
      <c r="BH169" s="971"/>
    </row>
    <row r="170" spans="2:60" ht="20.25" customHeight="1" thickBot="1">
      <c r="B170" s="324"/>
      <c r="C170" s="927"/>
      <c r="D170" s="928"/>
      <c r="E170" s="929"/>
      <c r="F170" s="325"/>
      <c r="G170" s="326">
        <f>C168</f>
        <v>0</v>
      </c>
      <c r="H170" s="932"/>
      <c r="I170" s="939"/>
      <c r="J170" s="940"/>
      <c r="K170" s="940"/>
      <c r="L170" s="941"/>
      <c r="M170" s="948"/>
      <c r="N170" s="949"/>
      <c r="O170" s="950"/>
      <c r="P170" s="404" t="s">
        <v>672</v>
      </c>
      <c r="Q170" s="328"/>
      <c r="R170" s="328"/>
      <c r="S170" s="348"/>
      <c r="T170" s="349"/>
      <c r="U170" s="331" t="str">
        <f>IF(U168="","",VLOOKUP(U168,シフト記号表!$D$6:$Z$47,23,FALSE))</f>
        <v/>
      </c>
      <c r="V170" s="332" t="str">
        <f>IF(V168="","",VLOOKUP(V168,シフト記号表!$D$6:$Z$47,23,FALSE))</f>
        <v/>
      </c>
      <c r="W170" s="332" t="str">
        <f>IF(W168="","",VLOOKUP(W168,シフト記号表!$D$6:$Z$47,23,FALSE))</f>
        <v/>
      </c>
      <c r="X170" s="332" t="str">
        <f>IF(X168="","",VLOOKUP(X168,シフト記号表!$D$6:$Z$47,23,FALSE))</f>
        <v/>
      </c>
      <c r="Y170" s="332" t="str">
        <f>IF(Y168="","",VLOOKUP(Y168,シフト記号表!$D$6:$Z$47,23,FALSE))</f>
        <v/>
      </c>
      <c r="Z170" s="332" t="str">
        <f>IF(Z168="","",VLOOKUP(Z168,シフト記号表!$D$6:$Z$47,23,FALSE))</f>
        <v/>
      </c>
      <c r="AA170" s="333" t="str">
        <f>IF(AA168="","",VLOOKUP(AA168,シフト記号表!$D$6:$Z$47,23,FALSE))</f>
        <v/>
      </c>
      <c r="AB170" s="331" t="str">
        <f>IF(AB168="","",VLOOKUP(AB168,シフト記号表!$D$6:$Z$47,23,FALSE))</f>
        <v/>
      </c>
      <c r="AC170" s="332" t="str">
        <f>IF(AC168="","",VLOOKUP(AC168,シフト記号表!$D$6:$Z$47,23,FALSE))</f>
        <v/>
      </c>
      <c r="AD170" s="332" t="str">
        <f>IF(AD168="","",VLOOKUP(AD168,シフト記号表!$D$6:$Z$47,23,FALSE))</f>
        <v/>
      </c>
      <c r="AE170" s="332" t="str">
        <f>IF(AE168="","",VLOOKUP(AE168,シフト記号表!$D$6:$Z$47,23,FALSE))</f>
        <v/>
      </c>
      <c r="AF170" s="332" t="str">
        <f>IF(AF168="","",VLOOKUP(AF168,シフト記号表!$D$6:$Z$47,23,FALSE))</f>
        <v/>
      </c>
      <c r="AG170" s="332" t="str">
        <f>IF(AG168="","",VLOOKUP(AG168,シフト記号表!$D$6:$Z$47,23,FALSE))</f>
        <v/>
      </c>
      <c r="AH170" s="333" t="str">
        <f>IF(AH168="","",VLOOKUP(AH168,シフト記号表!$D$6:$Z$47,23,FALSE))</f>
        <v/>
      </c>
      <c r="AI170" s="331" t="str">
        <f>IF(AI168="","",VLOOKUP(AI168,シフト記号表!$D$6:$Z$47,23,FALSE))</f>
        <v/>
      </c>
      <c r="AJ170" s="332" t="str">
        <f>IF(AJ168="","",VLOOKUP(AJ168,シフト記号表!$D$6:$Z$47,23,FALSE))</f>
        <v/>
      </c>
      <c r="AK170" s="332" t="str">
        <f>IF(AK168="","",VLOOKUP(AK168,シフト記号表!$D$6:$Z$47,23,FALSE))</f>
        <v/>
      </c>
      <c r="AL170" s="332" t="str">
        <f>IF(AL168="","",VLOOKUP(AL168,シフト記号表!$D$6:$Z$47,23,FALSE))</f>
        <v/>
      </c>
      <c r="AM170" s="332" t="str">
        <f>IF(AM168="","",VLOOKUP(AM168,シフト記号表!$D$6:$Z$47,23,FALSE))</f>
        <v/>
      </c>
      <c r="AN170" s="332" t="str">
        <f>IF(AN168="","",VLOOKUP(AN168,シフト記号表!$D$6:$Z$47,23,FALSE))</f>
        <v/>
      </c>
      <c r="AO170" s="333" t="str">
        <f>IF(AO168="","",VLOOKUP(AO168,シフト記号表!$D$6:$Z$47,23,FALSE))</f>
        <v/>
      </c>
      <c r="AP170" s="331" t="str">
        <f>IF(AP168="","",VLOOKUP(AP168,シフト記号表!$D$6:$Z$47,23,FALSE))</f>
        <v/>
      </c>
      <c r="AQ170" s="332" t="str">
        <f>IF(AQ168="","",VLOOKUP(AQ168,シフト記号表!$D$6:$Z$47,23,FALSE))</f>
        <v/>
      </c>
      <c r="AR170" s="332" t="str">
        <f>IF(AR168="","",VLOOKUP(AR168,シフト記号表!$D$6:$Z$47,23,FALSE))</f>
        <v/>
      </c>
      <c r="AS170" s="332" t="str">
        <f>IF(AS168="","",VLOOKUP(AS168,シフト記号表!$D$6:$Z$47,23,FALSE))</f>
        <v/>
      </c>
      <c r="AT170" s="332" t="str">
        <f>IF(AT168="","",VLOOKUP(AT168,シフト記号表!$D$6:$Z$47,23,FALSE))</f>
        <v/>
      </c>
      <c r="AU170" s="332" t="str">
        <f>IF(AU168="","",VLOOKUP(AU168,シフト記号表!$D$6:$Z$47,23,FALSE))</f>
        <v/>
      </c>
      <c r="AV170" s="333" t="str">
        <f>IF(AV168="","",VLOOKUP(AV168,シフト記号表!$D$6:$Z$47,23,FALSE))</f>
        <v/>
      </c>
      <c r="AW170" s="331" t="str">
        <f>IF(AW168="","",VLOOKUP(AW168,シフト記号表!$D$6:$Z$47,23,FALSE))</f>
        <v/>
      </c>
      <c r="AX170" s="332" t="str">
        <f>IF(AX168="","",VLOOKUP(AX168,シフト記号表!$D$6:$Z$47,23,FALSE))</f>
        <v/>
      </c>
      <c r="AY170" s="332" t="str">
        <f>IF(AY168="","",VLOOKUP(AY168,シフト記号表!$D$6:$Z$47,23,FALSE))</f>
        <v/>
      </c>
      <c r="AZ170" s="978">
        <f>IF($BC$3="４週",SUM(U170:AV170),IF($BC$3="暦月",SUM(U170:AY170),""))</f>
        <v>0</v>
      </c>
      <c r="BA170" s="979"/>
      <c r="BB170" s="980">
        <f>IF($BC$3="４週",AZ170/4,IF($BC$3="暦月",(AZ170/($BC$8/7)),""))</f>
        <v>0</v>
      </c>
      <c r="BC170" s="979"/>
      <c r="BD170" s="972"/>
      <c r="BE170" s="973"/>
      <c r="BF170" s="973"/>
      <c r="BG170" s="973"/>
      <c r="BH170" s="974"/>
    </row>
    <row r="171" spans="2:60" ht="20.25" customHeight="1">
      <c r="B171" s="991" t="s">
        <v>993</v>
      </c>
      <c r="C171" s="992"/>
      <c r="D171" s="992"/>
      <c r="E171" s="992"/>
      <c r="F171" s="992"/>
      <c r="G171" s="992"/>
      <c r="H171" s="992"/>
      <c r="I171" s="992"/>
      <c r="J171" s="992"/>
      <c r="K171" s="992"/>
      <c r="L171" s="992"/>
      <c r="M171" s="992"/>
      <c r="N171" s="992"/>
      <c r="O171" s="992"/>
      <c r="P171" s="992"/>
      <c r="Q171" s="992"/>
      <c r="R171" s="992"/>
      <c r="S171" s="992"/>
      <c r="T171" s="993"/>
      <c r="U171" s="359"/>
      <c r="V171" s="360"/>
      <c r="W171" s="360"/>
      <c r="X171" s="360"/>
      <c r="Y171" s="360"/>
      <c r="Z171" s="360"/>
      <c r="AA171" s="361"/>
      <c r="AB171" s="362"/>
      <c r="AC171" s="360"/>
      <c r="AD171" s="360"/>
      <c r="AE171" s="360"/>
      <c r="AF171" s="360"/>
      <c r="AG171" s="360"/>
      <c r="AH171" s="361"/>
      <c r="AI171" s="362"/>
      <c r="AJ171" s="360"/>
      <c r="AK171" s="360"/>
      <c r="AL171" s="360"/>
      <c r="AM171" s="360"/>
      <c r="AN171" s="360"/>
      <c r="AO171" s="361"/>
      <c r="AP171" s="362"/>
      <c r="AQ171" s="360"/>
      <c r="AR171" s="360"/>
      <c r="AS171" s="360"/>
      <c r="AT171" s="360"/>
      <c r="AU171" s="360"/>
      <c r="AV171" s="361"/>
      <c r="AW171" s="362"/>
      <c r="AX171" s="360"/>
      <c r="AY171" s="363"/>
      <c r="AZ171" s="994"/>
      <c r="BA171" s="995"/>
      <c r="BB171" s="1000"/>
      <c r="BC171" s="1001"/>
      <c r="BD171" s="1001"/>
      <c r="BE171" s="1001"/>
      <c r="BF171" s="1001"/>
      <c r="BG171" s="1001"/>
      <c r="BH171" s="1002"/>
    </row>
    <row r="172" spans="2:60" ht="20.25" customHeight="1">
      <c r="B172" s="1009" t="s">
        <v>994</v>
      </c>
      <c r="C172" s="1010"/>
      <c r="D172" s="1010"/>
      <c r="E172" s="1010"/>
      <c r="F172" s="1010"/>
      <c r="G172" s="1010"/>
      <c r="H172" s="1010"/>
      <c r="I172" s="1010"/>
      <c r="J172" s="1010"/>
      <c r="K172" s="1010"/>
      <c r="L172" s="1010"/>
      <c r="M172" s="1010"/>
      <c r="N172" s="1010"/>
      <c r="O172" s="1010"/>
      <c r="P172" s="1010"/>
      <c r="Q172" s="1010"/>
      <c r="R172" s="1010"/>
      <c r="S172" s="1010"/>
      <c r="T172" s="1011"/>
      <c r="U172" s="364"/>
      <c r="V172" s="365"/>
      <c r="W172" s="365"/>
      <c r="X172" s="365"/>
      <c r="Y172" s="365"/>
      <c r="Z172" s="365"/>
      <c r="AA172" s="366"/>
      <c r="AB172" s="367"/>
      <c r="AC172" s="365"/>
      <c r="AD172" s="365"/>
      <c r="AE172" s="365"/>
      <c r="AF172" s="365"/>
      <c r="AG172" s="365"/>
      <c r="AH172" s="366"/>
      <c r="AI172" s="367"/>
      <c r="AJ172" s="365"/>
      <c r="AK172" s="365"/>
      <c r="AL172" s="365"/>
      <c r="AM172" s="365"/>
      <c r="AN172" s="365"/>
      <c r="AO172" s="366"/>
      <c r="AP172" s="367"/>
      <c r="AQ172" s="365"/>
      <c r="AR172" s="365"/>
      <c r="AS172" s="365"/>
      <c r="AT172" s="365"/>
      <c r="AU172" s="365"/>
      <c r="AV172" s="366"/>
      <c r="AW172" s="367"/>
      <c r="AX172" s="365"/>
      <c r="AY172" s="368"/>
      <c r="AZ172" s="996"/>
      <c r="BA172" s="997"/>
      <c r="BB172" s="1003"/>
      <c r="BC172" s="1004"/>
      <c r="BD172" s="1004"/>
      <c r="BE172" s="1004"/>
      <c r="BF172" s="1004"/>
      <c r="BG172" s="1004"/>
      <c r="BH172" s="1005"/>
    </row>
    <row r="173" spans="2:60" ht="20.25" customHeight="1">
      <c r="B173" s="1009" t="s">
        <v>685</v>
      </c>
      <c r="C173" s="1010"/>
      <c r="D173" s="1010"/>
      <c r="E173" s="1010"/>
      <c r="F173" s="1010"/>
      <c r="G173" s="1010"/>
      <c r="H173" s="1010"/>
      <c r="I173" s="1010"/>
      <c r="J173" s="1010"/>
      <c r="K173" s="1010"/>
      <c r="L173" s="1010"/>
      <c r="M173" s="1010"/>
      <c r="N173" s="1010"/>
      <c r="O173" s="1010"/>
      <c r="P173" s="1010"/>
      <c r="Q173" s="1010"/>
      <c r="R173" s="1010"/>
      <c r="S173" s="1010"/>
      <c r="T173" s="1011"/>
      <c r="U173" s="364"/>
      <c r="V173" s="365"/>
      <c r="W173" s="365"/>
      <c r="X173" s="365"/>
      <c r="Y173" s="365"/>
      <c r="Z173" s="365"/>
      <c r="AA173" s="369"/>
      <c r="AB173" s="370"/>
      <c r="AC173" s="365"/>
      <c r="AD173" s="365"/>
      <c r="AE173" s="365"/>
      <c r="AF173" s="365"/>
      <c r="AG173" s="365"/>
      <c r="AH173" s="369"/>
      <c r="AI173" s="370"/>
      <c r="AJ173" s="365"/>
      <c r="AK173" s="365"/>
      <c r="AL173" s="365"/>
      <c r="AM173" s="365"/>
      <c r="AN173" s="365"/>
      <c r="AO173" s="369"/>
      <c r="AP173" s="370"/>
      <c r="AQ173" s="365"/>
      <c r="AR173" s="365"/>
      <c r="AS173" s="365"/>
      <c r="AT173" s="365"/>
      <c r="AU173" s="365"/>
      <c r="AV173" s="369"/>
      <c r="AW173" s="370"/>
      <c r="AX173" s="365"/>
      <c r="AY173" s="368"/>
      <c r="AZ173" s="996"/>
      <c r="BA173" s="997"/>
      <c r="BB173" s="1003"/>
      <c r="BC173" s="1004"/>
      <c r="BD173" s="1004"/>
      <c r="BE173" s="1004"/>
      <c r="BF173" s="1004"/>
      <c r="BG173" s="1004"/>
      <c r="BH173" s="1005"/>
    </row>
    <row r="174" spans="2:60" ht="20.25" customHeight="1">
      <c r="B174" s="1009" t="s">
        <v>686</v>
      </c>
      <c r="C174" s="1010"/>
      <c r="D174" s="1010"/>
      <c r="E174" s="1010"/>
      <c r="F174" s="1010"/>
      <c r="G174" s="1010"/>
      <c r="H174" s="1010"/>
      <c r="I174" s="1010"/>
      <c r="J174" s="1010"/>
      <c r="K174" s="1010"/>
      <c r="L174" s="1010"/>
      <c r="M174" s="1010"/>
      <c r="N174" s="1010"/>
      <c r="O174" s="1010"/>
      <c r="P174" s="1010"/>
      <c r="Q174" s="1010"/>
      <c r="R174" s="1010"/>
      <c r="S174" s="1010"/>
      <c r="T174" s="1011"/>
      <c r="U174" s="364"/>
      <c r="V174" s="365"/>
      <c r="W174" s="365"/>
      <c r="X174" s="365"/>
      <c r="Y174" s="365"/>
      <c r="Z174" s="365"/>
      <c r="AA174" s="369"/>
      <c r="AB174" s="370"/>
      <c r="AC174" s="365"/>
      <c r="AD174" s="365"/>
      <c r="AE174" s="365"/>
      <c r="AF174" s="365"/>
      <c r="AG174" s="365"/>
      <c r="AH174" s="369"/>
      <c r="AI174" s="370"/>
      <c r="AJ174" s="365"/>
      <c r="AK174" s="365"/>
      <c r="AL174" s="365"/>
      <c r="AM174" s="365"/>
      <c r="AN174" s="365"/>
      <c r="AO174" s="369"/>
      <c r="AP174" s="370"/>
      <c r="AQ174" s="365"/>
      <c r="AR174" s="365"/>
      <c r="AS174" s="365"/>
      <c r="AT174" s="365"/>
      <c r="AU174" s="365"/>
      <c r="AV174" s="369"/>
      <c r="AW174" s="370"/>
      <c r="AX174" s="365"/>
      <c r="AY174" s="368"/>
      <c r="AZ174" s="998"/>
      <c r="BA174" s="999"/>
      <c r="BB174" s="1003"/>
      <c r="BC174" s="1004"/>
      <c r="BD174" s="1004"/>
      <c r="BE174" s="1004"/>
      <c r="BF174" s="1004"/>
      <c r="BG174" s="1004"/>
      <c r="BH174" s="1005"/>
    </row>
    <row r="175" spans="2:60" ht="20.25" customHeight="1">
      <c r="B175" s="1009" t="s">
        <v>687</v>
      </c>
      <c r="C175" s="1010"/>
      <c r="D175" s="1010"/>
      <c r="E175" s="1010"/>
      <c r="F175" s="1010"/>
      <c r="G175" s="1010"/>
      <c r="H175" s="1010"/>
      <c r="I175" s="1010"/>
      <c r="J175" s="1010"/>
      <c r="K175" s="1010"/>
      <c r="L175" s="1010"/>
      <c r="M175" s="1010"/>
      <c r="N175" s="1010"/>
      <c r="O175" s="1010"/>
      <c r="P175" s="1010"/>
      <c r="Q175" s="1010"/>
      <c r="R175" s="1010"/>
      <c r="S175" s="1010"/>
      <c r="T175" s="1011"/>
      <c r="U175" s="372" t="str">
        <f>IF(SUMIF($F$21:$F$170,"介護従業者",U21:U170)+SUMIF($F$21:$F$170,"看護職員",U21:U170)=0,"",(SUMIF($F$21:$F$170,"介護従業者",U21:U170)+SUMIF($F$21:$F$170,"看護職員",U21:U170)))</f>
        <v/>
      </c>
      <c r="V175" s="373" t="str">
        <f t="shared" ref="V175:AA175" si="1">IF(SUMIF($F$21:$F$170,"介護従業者",V21:V170)+SUMIF($F$21:$F$170,"看護職員",V21:V170)=0,"",(SUMIF($F$21:$F$170,"介護従業者",V21:V170)+SUMIF($F$21:$F$170,"看護職員",V21:V170)))</f>
        <v/>
      </c>
      <c r="W175" s="373" t="str">
        <f t="shared" si="1"/>
        <v/>
      </c>
      <c r="X175" s="373" t="str">
        <f t="shared" si="1"/>
        <v/>
      </c>
      <c r="Y175" s="373" t="str">
        <f t="shared" si="1"/>
        <v/>
      </c>
      <c r="Z175" s="373" t="str">
        <f t="shared" si="1"/>
        <v/>
      </c>
      <c r="AA175" s="371" t="str">
        <f t="shared" si="1"/>
        <v/>
      </c>
      <c r="AB175" s="372" t="str">
        <f>IF(SUMIF($F$21:$F$170,"介護従業者",AB21:AB170)+SUMIF($F$21:$F$170,"看護職員",AB21:AB170)=0,"",(SUMIF($F$21:$F$170,"介護従業者",AB21:AB170)+SUMIF($F$21:$F$170,"看護職員",AB21:AB170)))</f>
        <v/>
      </c>
      <c r="AC175" s="373" t="str">
        <f t="shared" ref="AC175:AH175" si="2">IF(SUMIF($F$21:$F$170,"介護従業者",AC21:AC170)+SUMIF($F$21:$F$170,"看護職員",AC21:AC170)=0,"",(SUMIF($F$21:$F$170,"介護従業者",AC21:AC170)+SUMIF($F$21:$F$170,"看護職員",AC21:AC170)))</f>
        <v/>
      </c>
      <c r="AD175" s="373" t="str">
        <f t="shared" si="2"/>
        <v/>
      </c>
      <c r="AE175" s="373" t="str">
        <f t="shared" si="2"/>
        <v/>
      </c>
      <c r="AF175" s="373" t="str">
        <f t="shared" si="2"/>
        <v/>
      </c>
      <c r="AG175" s="373" t="str">
        <f t="shared" si="2"/>
        <v/>
      </c>
      <c r="AH175" s="371" t="str">
        <f t="shared" si="2"/>
        <v/>
      </c>
      <c r="AI175" s="372" t="str">
        <f>IF(SUMIF($F$21:$F$170,"介護従業者",AI21:AI170)+SUMIF($F$21:$F$170,"看護職員",AI21:AI170)=0,"",(SUMIF($F$21:$F$170,"介護従業者",AI21:AI170)+SUMIF($F$21:$F$170,"看護職員",AI21:AI170)))</f>
        <v/>
      </c>
      <c r="AJ175" s="373" t="str">
        <f t="shared" ref="AJ175:AO175" si="3">IF(SUMIF($F$21:$F$170,"介護従業者",AJ21:AJ170)+SUMIF($F$21:$F$170,"看護職員",AJ21:AJ170)=0,"",(SUMIF($F$21:$F$170,"介護従業者",AJ21:AJ170)+SUMIF($F$21:$F$170,"看護職員",AJ21:AJ170)))</f>
        <v/>
      </c>
      <c r="AK175" s="373" t="str">
        <f t="shared" si="3"/>
        <v/>
      </c>
      <c r="AL175" s="373" t="str">
        <f t="shared" si="3"/>
        <v/>
      </c>
      <c r="AM175" s="373" t="str">
        <f t="shared" si="3"/>
        <v/>
      </c>
      <c r="AN175" s="373" t="str">
        <f t="shared" si="3"/>
        <v/>
      </c>
      <c r="AO175" s="371" t="str">
        <f t="shared" si="3"/>
        <v/>
      </c>
      <c r="AP175" s="372" t="str">
        <f>IF(SUMIF($F$21:$F$170,"介護従業者",AP21:AP170)+SUMIF($F$21:$F$170,"看護職員",AP21:AP170)=0,"",(SUMIF($F$21:$F$170,"介護従業者",AP21:AP170)+SUMIF($F$21:$F$170,"看護職員",AP21:AP170)))</f>
        <v/>
      </c>
      <c r="AQ175" s="373" t="str">
        <f t="shared" ref="AQ175:AV175" si="4">IF(SUMIF($F$21:$F$170,"介護従業者",AQ21:AQ170)+SUMIF($F$21:$F$170,"看護職員",AQ21:AQ170)=0,"",(SUMIF($F$21:$F$170,"介護従業者",AQ21:AQ170)+SUMIF($F$21:$F$170,"看護職員",AQ21:AQ170)))</f>
        <v/>
      </c>
      <c r="AR175" s="373" t="str">
        <f t="shared" si="4"/>
        <v/>
      </c>
      <c r="AS175" s="373" t="str">
        <f t="shared" si="4"/>
        <v/>
      </c>
      <c r="AT175" s="373" t="str">
        <f t="shared" si="4"/>
        <v/>
      </c>
      <c r="AU175" s="373" t="str">
        <f t="shared" si="4"/>
        <v/>
      </c>
      <c r="AV175" s="371" t="str">
        <f t="shared" si="4"/>
        <v/>
      </c>
      <c r="AW175" s="372" t="str">
        <f>IF(SUMIF($F$21:$F$170,"介護従業者",AW21:AW170)+SUMIF($F$21:$F$170,"看護職員",AW21:AW170)=0,"",(SUMIF($F$21:$F$170,"介護従業者",AW21:AW170)+SUMIF($F$21:$F$170,"看護職員",AW21:AW170)))</f>
        <v/>
      </c>
      <c r="AX175" s="373" t="str">
        <f t="shared" ref="AX175:AY175" si="5">IF(SUMIF($F$21:$F$170,"介護従業者",AX21:AX170)+SUMIF($F$21:$F$170,"看護職員",AX21:AX170)=0,"",(SUMIF($F$21:$F$170,"介護従業者",AX21:AX170)+SUMIF($F$21:$F$170,"看護職員",AX21:AX170)))</f>
        <v/>
      </c>
      <c r="AY175" s="373" t="str">
        <f t="shared" si="5"/>
        <v/>
      </c>
      <c r="AZ175" s="1012">
        <f>IF($BC$3="４週",SUM(U175:AV175),IF($BC$3="暦月",SUM(U175:AY175),""))</f>
        <v>0</v>
      </c>
      <c r="BA175" s="1013"/>
      <c r="BB175" s="1003"/>
      <c r="BC175" s="1004"/>
      <c r="BD175" s="1004"/>
      <c r="BE175" s="1004"/>
      <c r="BF175" s="1004"/>
      <c r="BG175" s="1004"/>
      <c r="BH175" s="1005"/>
    </row>
    <row r="176" spans="2:60" ht="20.25" customHeight="1">
      <c r="B176" s="1009" t="s">
        <v>688</v>
      </c>
      <c r="C176" s="1010"/>
      <c r="D176" s="1010"/>
      <c r="E176" s="1010"/>
      <c r="F176" s="1010"/>
      <c r="G176" s="1010"/>
      <c r="H176" s="1010"/>
      <c r="I176" s="1010"/>
      <c r="J176" s="1010"/>
      <c r="K176" s="1010"/>
      <c r="L176" s="1010"/>
      <c r="M176" s="1010"/>
      <c r="N176" s="1010"/>
      <c r="O176" s="1010"/>
      <c r="P176" s="1010"/>
      <c r="Q176" s="1010"/>
      <c r="R176" s="1010"/>
      <c r="S176" s="1010"/>
      <c r="T176" s="1011"/>
      <c r="U176" s="372" t="str">
        <f>IF(SUMIF($F$21:$F$170,"看護職員",U21:U170)=0,"",SUMIF($F$21:$F$170,"看護職員",U21:U170))</f>
        <v/>
      </c>
      <c r="V176" s="373" t="str">
        <f t="shared" ref="V176:AA176" si="6">IF(SUMIF($F$21:$F$170,"看護職員",V21:V170)=0,"",SUMIF($F$21:$F$170,"看護職員",V21:V170))</f>
        <v/>
      </c>
      <c r="W176" s="373" t="str">
        <f t="shared" si="6"/>
        <v/>
      </c>
      <c r="X176" s="373" t="str">
        <f t="shared" si="6"/>
        <v/>
      </c>
      <c r="Y176" s="373" t="str">
        <f t="shared" si="6"/>
        <v/>
      </c>
      <c r="Z176" s="373" t="str">
        <f t="shared" si="6"/>
        <v/>
      </c>
      <c r="AA176" s="371" t="str">
        <f t="shared" si="6"/>
        <v/>
      </c>
      <c r="AB176" s="372" t="str">
        <f>IF(SUMIF($F$21:$F$170,"看護職員",AB21:AB170)=0,"",SUMIF($F$21:$F$170,"看護職員",AB21:AB170))</f>
        <v/>
      </c>
      <c r="AC176" s="373" t="str">
        <f t="shared" ref="AC176:AH176" si="7">IF(SUMIF($F$21:$F$170,"看護職員",AC21:AC170)=0,"",SUMIF($F$21:$F$170,"看護職員",AC21:AC170))</f>
        <v/>
      </c>
      <c r="AD176" s="373" t="str">
        <f t="shared" si="7"/>
        <v/>
      </c>
      <c r="AE176" s="373" t="str">
        <f t="shared" si="7"/>
        <v/>
      </c>
      <c r="AF176" s="373" t="str">
        <f t="shared" si="7"/>
        <v/>
      </c>
      <c r="AG176" s="373" t="str">
        <f t="shared" si="7"/>
        <v/>
      </c>
      <c r="AH176" s="371" t="str">
        <f t="shared" si="7"/>
        <v/>
      </c>
      <c r="AI176" s="372" t="str">
        <f>IF(SUMIF($F$21:$F$170,"看護職員",AI21:AI170)=0,"",SUMIF($F$21:$F$170,"看護職員",AI21:AI170))</f>
        <v/>
      </c>
      <c r="AJ176" s="373" t="str">
        <f t="shared" ref="AJ176:AO176" si="8">IF(SUMIF($F$21:$F$170,"看護職員",AJ21:AJ170)=0,"",SUMIF($F$21:$F$170,"看護職員",AJ21:AJ170))</f>
        <v/>
      </c>
      <c r="AK176" s="373" t="str">
        <f t="shared" si="8"/>
        <v/>
      </c>
      <c r="AL176" s="373" t="str">
        <f t="shared" si="8"/>
        <v/>
      </c>
      <c r="AM176" s="373" t="str">
        <f t="shared" si="8"/>
        <v/>
      </c>
      <c r="AN176" s="373" t="str">
        <f t="shared" si="8"/>
        <v/>
      </c>
      <c r="AO176" s="371" t="str">
        <f t="shared" si="8"/>
        <v/>
      </c>
      <c r="AP176" s="372" t="str">
        <f>IF(SUMIF($F$21:$F$170,"看護職員",AP21:AP170)=0,"",SUMIF($F$21:$F$170,"看護職員",AP21:AP170))</f>
        <v/>
      </c>
      <c r="AQ176" s="373" t="str">
        <f t="shared" ref="AQ176:AV176" si="9">IF(SUMIF($F$21:$F$170,"看護職員",AQ21:AQ170)=0,"",SUMIF($F$21:$F$170,"看護職員",AQ21:AQ170))</f>
        <v/>
      </c>
      <c r="AR176" s="373" t="str">
        <f t="shared" si="9"/>
        <v/>
      </c>
      <c r="AS176" s="373" t="str">
        <f t="shared" si="9"/>
        <v/>
      </c>
      <c r="AT176" s="373" t="str">
        <f t="shared" si="9"/>
        <v/>
      </c>
      <c r="AU176" s="373" t="str">
        <f t="shared" si="9"/>
        <v/>
      </c>
      <c r="AV176" s="371" t="str">
        <f t="shared" si="9"/>
        <v/>
      </c>
      <c r="AW176" s="372" t="str">
        <f>IF(SUMIF($F$21:$F$170,"看護職員",AW21:AW170)=0,"",SUMIF($F$21:$F$170,"看護職員",AW21:AW170))</f>
        <v/>
      </c>
      <c r="AX176" s="373" t="str">
        <f t="shared" ref="AX176:AY176" si="10">IF(SUMIF($F$21:$F$170,"看護職員",AX21:AX170)=0,"",SUMIF($F$21:$F$170,"看護職員",AX21:AX170))</f>
        <v/>
      </c>
      <c r="AY176" s="373" t="str">
        <f t="shared" si="10"/>
        <v/>
      </c>
      <c r="AZ176" s="1012">
        <f>IF($BC$3="４週",SUM(U176:AV176),IF($BC$3="暦月",SUM(U176:AY176),""))</f>
        <v>0</v>
      </c>
      <c r="BA176" s="1013"/>
      <c r="BB176" s="1003"/>
      <c r="BC176" s="1004"/>
      <c r="BD176" s="1004"/>
      <c r="BE176" s="1004"/>
      <c r="BF176" s="1004"/>
      <c r="BG176" s="1004"/>
      <c r="BH176" s="1005"/>
    </row>
    <row r="177" spans="2:60" ht="20.25" customHeight="1" thickBot="1">
      <c r="B177" s="986" t="s">
        <v>689</v>
      </c>
      <c r="C177" s="987"/>
      <c r="D177" s="987"/>
      <c r="E177" s="987"/>
      <c r="F177" s="987"/>
      <c r="G177" s="987"/>
      <c r="H177" s="987"/>
      <c r="I177" s="987"/>
      <c r="J177" s="987"/>
      <c r="K177" s="987"/>
      <c r="L177" s="987"/>
      <c r="M177" s="987"/>
      <c r="N177" s="987"/>
      <c r="O177" s="987"/>
      <c r="P177" s="987"/>
      <c r="Q177" s="987"/>
      <c r="R177" s="987"/>
      <c r="S177" s="987"/>
      <c r="T177" s="988"/>
      <c r="U177" s="374" t="str">
        <f>IF((SUMIF($G$21:$G$170,"介護従業者",U21:U170)+SUMIF($G$21:$G$170,"看護職員",U21:U170))=0,"",(SUMIF($G$21:$G$170,"介護従業者",U21:U170)+SUMIF($G$21:$G$170,"看護職員",U21:U170)))</f>
        <v/>
      </c>
      <c r="V177" s="375" t="str">
        <f t="shared" ref="V177:AA177" si="11">IF((SUMIF($G$21:$G$170,"介護従業者",V21:V170)+SUMIF($G$21:$G$170,"看護職員",V21:V170))=0,"",(SUMIF($G$21:$G$170,"介護従業者",V21:V170)+SUMIF($G$21:$G$170,"看護職員",V21:V170)))</f>
        <v/>
      </c>
      <c r="W177" s="375" t="str">
        <f t="shared" si="11"/>
        <v/>
      </c>
      <c r="X177" s="375" t="str">
        <f t="shared" si="11"/>
        <v/>
      </c>
      <c r="Y177" s="375" t="str">
        <f t="shared" si="11"/>
        <v/>
      </c>
      <c r="Z177" s="375" t="str">
        <f t="shared" si="11"/>
        <v/>
      </c>
      <c r="AA177" s="376" t="str">
        <f t="shared" si="11"/>
        <v/>
      </c>
      <c r="AB177" s="374" t="str">
        <f>IF((SUMIF($G$21:$G$170,"介護従業者",AB21:AB170)+SUMIF($G$21:$G$170,"看護職員",AB21:AB170))=0,"",(SUMIF($G$21:$G$170,"介護従業者",AB21:AB170)+SUMIF($G$21:$G$170,"看護職員",AB21:AB170)))</f>
        <v/>
      </c>
      <c r="AC177" s="375" t="str">
        <f t="shared" ref="AC177:AH177" si="12">IF((SUMIF($G$21:$G$170,"介護従業者",AC21:AC170)+SUMIF($G$21:$G$170,"看護職員",AC21:AC170))=0,"",(SUMIF($G$21:$G$170,"介護従業者",AC21:AC170)+SUMIF($G$21:$G$170,"看護職員",AC21:AC170)))</f>
        <v/>
      </c>
      <c r="AD177" s="375" t="str">
        <f t="shared" si="12"/>
        <v/>
      </c>
      <c r="AE177" s="375" t="str">
        <f t="shared" si="12"/>
        <v/>
      </c>
      <c r="AF177" s="375" t="str">
        <f t="shared" si="12"/>
        <v/>
      </c>
      <c r="AG177" s="375" t="str">
        <f t="shared" si="12"/>
        <v/>
      </c>
      <c r="AH177" s="376" t="str">
        <f t="shared" si="12"/>
        <v/>
      </c>
      <c r="AI177" s="374" t="str">
        <f>IF((SUMIF($G$21:$G$170,"介護従業者",AI21:AI170)+SUMIF($G$21:$G$170,"看護職員",AI21:AI170))=0,"",(SUMIF($G$21:$G$170,"介護従業者",AI21:AI170)+SUMIF($G$21:$G$170,"看護職員",AI21:AI170)))</f>
        <v/>
      </c>
      <c r="AJ177" s="375" t="str">
        <f t="shared" ref="AJ177:AO177" si="13">IF((SUMIF($G$21:$G$170,"介護従業者",AJ21:AJ170)+SUMIF($G$21:$G$170,"看護職員",AJ21:AJ170))=0,"",(SUMIF($G$21:$G$170,"介護従業者",AJ21:AJ170)+SUMIF($G$21:$G$170,"看護職員",AJ21:AJ170)))</f>
        <v/>
      </c>
      <c r="AK177" s="375" t="str">
        <f t="shared" si="13"/>
        <v/>
      </c>
      <c r="AL177" s="375" t="str">
        <f t="shared" si="13"/>
        <v/>
      </c>
      <c r="AM177" s="375" t="str">
        <f t="shared" si="13"/>
        <v/>
      </c>
      <c r="AN177" s="375" t="str">
        <f t="shared" si="13"/>
        <v/>
      </c>
      <c r="AO177" s="376" t="str">
        <f t="shared" si="13"/>
        <v/>
      </c>
      <c r="AP177" s="374" t="str">
        <f>IF((SUMIF($G$21:$G$170,"介護従業者",AP21:AP170)+SUMIF($G$21:$G$170,"看護職員",AP21:AP170))=0,"",(SUMIF($G$21:$G$170,"介護従業者",AP21:AP170)+SUMIF($G$21:$G$170,"看護職員",AP21:AP170)))</f>
        <v/>
      </c>
      <c r="AQ177" s="375" t="str">
        <f t="shared" ref="AQ177:AV177" si="14">IF((SUMIF($G$21:$G$170,"介護従業者",AQ21:AQ170)+SUMIF($G$21:$G$170,"看護職員",AQ21:AQ170))=0,"",(SUMIF($G$21:$G$170,"介護従業者",AQ21:AQ170)+SUMIF($G$21:$G$170,"看護職員",AQ21:AQ170)))</f>
        <v/>
      </c>
      <c r="AR177" s="375" t="str">
        <f t="shared" si="14"/>
        <v/>
      </c>
      <c r="AS177" s="375" t="str">
        <f t="shared" si="14"/>
        <v/>
      </c>
      <c r="AT177" s="375" t="str">
        <f t="shared" si="14"/>
        <v/>
      </c>
      <c r="AU177" s="375" t="str">
        <f t="shared" si="14"/>
        <v/>
      </c>
      <c r="AV177" s="376" t="str">
        <f t="shared" si="14"/>
        <v/>
      </c>
      <c r="AW177" s="374" t="str">
        <f>IF((SUMIF($G$21:$G$170,"介護従業者",AW21:AW170)+SUMIF($G$21:$G$170,"看護職員",AW21:AW170))=0,"",(SUMIF($G$21:$G$170,"介護従業者",AW21:AW170)+SUMIF($G$21:$G$170,"看護職員",AW21:AW170)))</f>
        <v/>
      </c>
      <c r="AX177" s="375" t="str">
        <f t="shared" ref="AX177:AY177" si="15">IF((SUMIF($G$21:$G$170,"介護従業者",AX21:AX170)+SUMIF($G$21:$G$170,"看護職員",AX21:AX170))=0,"",(SUMIF($G$21:$G$170,"介護従業者",AX21:AX170)+SUMIF($G$21:$G$170,"看護職員",AX21:AX170)))</f>
        <v/>
      </c>
      <c r="AY177" s="375" t="str">
        <f t="shared" si="15"/>
        <v/>
      </c>
      <c r="AZ177" s="989">
        <f>IF($BC$3="４週",SUM(U177:AV177),IF($BC$3="暦月",SUM(U177:AY177),""))</f>
        <v>0</v>
      </c>
      <c r="BA177" s="990"/>
      <c r="BB177" s="1006"/>
      <c r="BC177" s="1007"/>
      <c r="BD177" s="1007"/>
      <c r="BE177" s="1007"/>
      <c r="BF177" s="1007"/>
      <c r="BG177" s="1007"/>
      <c r="BH177" s="1008"/>
    </row>
    <row r="178" spans="2:60" s="344" customFormat="1" ht="20.25" customHeight="1">
      <c r="C178" s="345"/>
      <c r="D178" s="345"/>
      <c r="E178" s="345"/>
      <c r="F178" s="345"/>
      <c r="G178" s="345"/>
      <c r="BH178" s="377"/>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282"/>
      <c r="D232" s="282"/>
      <c r="E232" s="282"/>
      <c r="F232" s="282"/>
      <c r="G232" s="282"/>
      <c r="H232" s="282"/>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row>
    <row r="233" spans="3:57">
      <c r="C233" s="282"/>
      <c r="D233" s="282"/>
      <c r="E233" s="282"/>
      <c r="F233" s="282"/>
      <c r="G233" s="282"/>
      <c r="H233" s="282"/>
      <c r="I233" s="378"/>
      <c r="J233" s="378"/>
      <c r="K233" s="378"/>
      <c r="L233" s="378"/>
      <c r="M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c r="AS233" s="378"/>
      <c r="AT233" s="378"/>
      <c r="AU233" s="378"/>
      <c r="AV233" s="378"/>
      <c r="AW233" s="378"/>
      <c r="AX233" s="378"/>
      <c r="AY233" s="378"/>
      <c r="AZ233" s="378"/>
      <c r="BA233" s="378"/>
      <c r="BB233" s="378"/>
      <c r="BC233" s="378"/>
      <c r="BD233" s="378"/>
      <c r="BE233" s="378"/>
    </row>
    <row r="234" spans="3:57">
      <c r="C234" s="379"/>
      <c r="D234" s="379"/>
      <c r="E234" s="379"/>
      <c r="F234" s="379"/>
      <c r="G234" s="379"/>
      <c r="H234" s="379"/>
      <c r="I234" s="282"/>
      <c r="J234" s="282"/>
    </row>
    <row r="235" spans="3:57">
      <c r="C235" s="379"/>
      <c r="D235" s="379"/>
      <c r="E235" s="379"/>
      <c r="F235" s="379"/>
      <c r="G235" s="379"/>
      <c r="H235" s="379"/>
      <c r="I235" s="282"/>
      <c r="J235" s="282"/>
    </row>
    <row r="236" spans="3:57">
      <c r="C236" s="282"/>
      <c r="D236" s="282"/>
      <c r="E236" s="282"/>
      <c r="F236" s="282"/>
      <c r="G236" s="282"/>
      <c r="H236" s="282"/>
    </row>
    <row r="237" spans="3:57">
      <c r="C237" s="282"/>
      <c r="D237" s="282"/>
      <c r="E237" s="282"/>
      <c r="F237" s="282"/>
      <c r="G237" s="282"/>
      <c r="H237" s="282"/>
    </row>
    <row r="238" spans="3:57">
      <c r="C238" s="282"/>
      <c r="D238" s="282"/>
      <c r="E238" s="282"/>
      <c r="F238" s="282"/>
      <c r="G238" s="282"/>
      <c r="H238" s="282"/>
    </row>
    <row r="239" spans="3:57">
      <c r="C239" s="282"/>
      <c r="D239" s="282"/>
      <c r="E239" s="282"/>
      <c r="F239" s="282"/>
      <c r="G239" s="282"/>
      <c r="H239" s="282"/>
    </row>
  </sheetData>
  <sheetProtection insertRows="0" deleteRows="0"/>
  <mergeCells count="592">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2"/>
  <conditionalFormatting sqref="U23:AY23">
    <cfRule type="expression" dxfId="100" priority="100">
      <formula>OR(U$171=$B22,U$172=$B22)</formula>
    </cfRule>
  </conditionalFormatting>
  <conditionalFormatting sqref="U26:AY26">
    <cfRule type="expression" dxfId="99" priority="98">
      <formula>OR(U$171=$B25,U$172=$B25)</formula>
    </cfRule>
  </conditionalFormatting>
  <conditionalFormatting sqref="U29:AY29">
    <cfRule type="expression" dxfId="98" priority="96">
      <formula>OR(U$171=$B28,U$172=$B28)</formula>
    </cfRule>
  </conditionalFormatting>
  <conditionalFormatting sqref="U32:AY32">
    <cfRule type="expression" dxfId="97" priority="94">
      <formula>OR(U$171=$B31,U$172=$B31)</formula>
    </cfRule>
  </conditionalFormatting>
  <conditionalFormatting sqref="U35:AY35">
    <cfRule type="expression" dxfId="96" priority="92">
      <formula>OR(U$171=$B34,U$172=$B34)</formula>
    </cfRule>
  </conditionalFormatting>
  <conditionalFormatting sqref="U38:AY38">
    <cfRule type="expression" dxfId="95" priority="90">
      <formula>OR(U$171=$B37,U$172=$B37)</formula>
    </cfRule>
  </conditionalFormatting>
  <conditionalFormatting sqref="U41:AY41">
    <cfRule type="expression" dxfId="94" priority="88">
      <formula>OR(U$171=$B40,U$172=$B40)</formula>
    </cfRule>
  </conditionalFormatting>
  <conditionalFormatting sqref="U44:AY44">
    <cfRule type="expression" dxfId="93" priority="86">
      <formula>OR(U$171=$B43,U$172=$B43)</formula>
    </cfRule>
  </conditionalFormatting>
  <conditionalFormatting sqref="U47:AY47">
    <cfRule type="expression" dxfId="92" priority="84">
      <formula>OR(U$171=$B46,U$172=$B46)</formula>
    </cfRule>
  </conditionalFormatting>
  <conditionalFormatting sqref="U50:AY50">
    <cfRule type="expression" dxfId="91" priority="82">
      <formula>OR(U$171=$B49,U$172=$B49)</formula>
    </cfRule>
  </conditionalFormatting>
  <conditionalFormatting sqref="U53:AY53">
    <cfRule type="expression" dxfId="90" priority="80">
      <formula>OR(U$171=$B52,U$172=$B52)</formula>
    </cfRule>
  </conditionalFormatting>
  <conditionalFormatting sqref="U56:AY56">
    <cfRule type="expression" dxfId="89" priority="78">
      <formula>OR(U$171=$B55,U$172=$B55)</formula>
    </cfRule>
  </conditionalFormatting>
  <conditionalFormatting sqref="U59:AY59">
    <cfRule type="expression" dxfId="88" priority="76">
      <formula>OR(U$171=$B58,U$172=$B58)</formula>
    </cfRule>
  </conditionalFormatting>
  <conditionalFormatting sqref="U62:AY62">
    <cfRule type="expression" dxfId="87" priority="74">
      <formula>OR(U$171=$B61,U$172=$B61)</formula>
    </cfRule>
  </conditionalFormatting>
  <conditionalFormatting sqref="U65:AY65">
    <cfRule type="expression" dxfId="86" priority="72">
      <formula>OR(U$171=$B64,U$172=$B64)</formula>
    </cfRule>
  </conditionalFormatting>
  <conditionalFormatting sqref="U68:AY68">
    <cfRule type="expression" dxfId="85" priority="101">
      <formula>OR(U$171=$B67,U$172=$B67)</formula>
    </cfRule>
  </conditionalFormatting>
  <conditionalFormatting sqref="U71:AY71">
    <cfRule type="expression" dxfId="84" priority="69">
      <formula>OR(U$171=$B70,U$172=$B70)</formula>
    </cfRule>
  </conditionalFormatting>
  <conditionalFormatting sqref="U74:AY74">
    <cfRule type="expression" dxfId="83" priority="67">
      <formula>OR(U$171=$B73,U$172=$B73)</formula>
    </cfRule>
  </conditionalFormatting>
  <conditionalFormatting sqref="U77:AY77">
    <cfRule type="expression" dxfId="82" priority="65">
      <formula>OR(U$171=$B76,U$172=$B76)</formula>
    </cfRule>
  </conditionalFormatting>
  <conditionalFormatting sqref="U80:AY80">
    <cfRule type="expression" dxfId="81" priority="63">
      <formula>OR(U$171=$B79,U$172=$B79)</formula>
    </cfRule>
  </conditionalFormatting>
  <conditionalFormatting sqref="U83:AY83">
    <cfRule type="expression" dxfId="80" priority="61">
      <formula>OR(U$171=$B82,U$172=$B82)</formula>
    </cfRule>
  </conditionalFormatting>
  <conditionalFormatting sqref="U86:AY86">
    <cfRule type="expression" dxfId="79" priority="59">
      <formula>OR(U$171=$B85,U$172=$B85)</formula>
    </cfRule>
  </conditionalFormatting>
  <conditionalFormatting sqref="U89:AY89">
    <cfRule type="expression" dxfId="78" priority="57">
      <formula>OR(U$171=$B88,U$172=$B88)</formula>
    </cfRule>
  </conditionalFormatting>
  <conditionalFormatting sqref="U92:AY92">
    <cfRule type="expression" dxfId="77" priority="55">
      <formula>OR(U$171=$B91,U$172=$B91)</formula>
    </cfRule>
  </conditionalFormatting>
  <conditionalFormatting sqref="U95:AY95">
    <cfRule type="expression" dxfId="76" priority="53">
      <formula>OR(U$171=$B94,U$172=$B94)</formula>
    </cfRule>
  </conditionalFormatting>
  <conditionalFormatting sqref="U98:AY98">
    <cfRule type="expression" dxfId="75" priority="51">
      <formula>OR(U$171=$B97,U$172=$B97)</formula>
    </cfRule>
  </conditionalFormatting>
  <conditionalFormatting sqref="U101:AY101">
    <cfRule type="expression" dxfId="74" priority="49">
      <formula>OR(U$171=$B100,U$172=$B100)</formula>
    </cfRule>
  </conditionalFormatting>
  <conditionalFormatting sqref="U104:AY104">
    <cfRule type="expression" dxfId="73" priority="47">
      <formula>OR(U$171=$B103,U$172=$B103)</formula>
    </cfRule>
  </conditionalFormatting>
  <conditionalFormatting sqref="U107:AY107">
    <cfRule type="expression" dxfId="72" priority="45">
      <formula>OR(U$171=$B106,U$172=$B106)</formula>
    </cfRule>
  </conditionalFormatting>
  <conditionalFormatting sqref="U110:AY110">
    <cfRule type="expression" dxfId="71" priority="43">
      <formula>OR(U$171=$B109,U$172=$B109)</formula>
    </cfRule>
  </conditionalFormatting>
  <conditionalFormatting sqref="U113:AY113">
    <cfRule type="expression" dxfId="70" priority="41">
      <formula>OR(U$171=$B112,U$172=$B112)</formula>
    </cfRule>
  </conditionalFormatting>
  <conditionalFormatting sqref="U116:AY116">
    <cfRule type="expression" dxfId="69" priority="39">
      <formula>OR(U$171=$B115,U$172=$B115)</formula>
    </cfRule>
  </conditionalFormatting>
  <conditionalFormatting sqref="U119:AY119">
    <cfRule type="expression" dxfId="68" priority="37">
      <formula>OR(U$171=$B118,U$172=$B118)</formula>
    </cfRule>
  </conditionalFormatting>
  <conditionalFormatting sqref="U122:AY122">
    <cfRule type="expression" dxfId="67" priority="35">
      <formula>OR(U$171=$B121,U$172=$B121)</formula>
    </cfRule>
  </conditionalFormatting>
  <conditionalFormatting sqref="U125:AY125">
    <cfRule type="expression" dxfId="66" priority="33">
      <formula>OR(U$171=$B124,U$172=$B124)</formula>
    </cfRule>
  </conditionalFormatting>
  <conditionalFormatting sqref="U128:AY128">
    <cfRule type="expression" dxfId="65" priority="31">
      <formula>OR(U$171=$B127,U$172=$B127)</formula>
    </cfRule>
  </conditionalFormatting>
  <conditionalFormatting sqref="U131:AY131">
    <cfRule type="expression" dxfId="64" priority="29">
      <formula>OR(U$171=$B130,U$172=$B130)</formula>
    </cfRule>
  </conditionalFormatting>
  <conditionalFormatting sqref="U134:AY134">
    <cfRule type="expression" dxfId="63" priority="27">
      <formula>OR(U$171=$B133,U$172=$B133)</formula>
    </cfRule>
  </conditionalFormatting>
  <conditionalFormatting sqref="U137:AY137">
    <cfRule type="expression" dxfId="62" priority="25">
      <formula>OR(U$171=$B136,U$172=$B136)</formula>
    </cfRule>
  </conditionalFormatting>
  <conditionalFormatting sqref="U140:AY140">
    <cfRule type="expression" dxfId="61" priority="23">
      <formula>OR(U$171=$B139,U$172=$B139)</formula>
    </cfRule>
  </conditionalFormatting>
  <conditionalFormatting sqref="U143:AY143">
    <cfRule type="expression" dxfId="60" priority="21">
      <formula>OR(U$171=$B142,U$172=$B142)</formula>
    </cfRule>
  </conditionalFormatting>
  <conditionalFormatting sqref="U146:AY146">
    <cfRule type="expression" dxfId="59" priority="19">
      <formula>OR(U$171=$B145,U$172=$B145)</formula>
    </cfRule>
  </conditionalFormatting>
  <conditionalFormatting sqref="U149:AY149">
    <cfRule type="expression" dxfId="58" priority="17">
      <formula>OR(U$171=$B148,U$172=$B148)</formula>
    </cfRule>
  </conditionalFormatting>
  <conditionalFormatting sqref="U152:AY152">
    <cfRule type="expression" dxfId="57" priority="15">
      <formula>OR(U$171=$B151,U$172=$B151)</formula>
    </cfRule>
  </conditionalFormatting>
  <conditionalFormatting sqref="U155:AY155">
    <cfRule type="expression" dxfId="56" priority="13">
      <formula>OR(U$171=$B154,U$172=$B154)</formula>
    </cfRule>
  </conditionalFormatting>
  <conditionalFormatting sqref="U158:AY158">
    <cfRule type="expression" dxfId="55" priority="11">
      <formula>OR(U$171=$B157,U$172=$B157)</formula>
    </cfRule>
  </conditionalFormatting>
  <conditionalFormatting sqref="U161:AY161">
    <cfRule type="expression" dxfId="54" priority="9">
      <formula>OR(U$171=$B160,U$172=$B160)</formula>
    </cfRule>
  </conditionalFormatting>
  <conditionalFormatting sqref="U164:AY164">
    <cfRule type="expression" dxfId="53" priority="7">
      <formula>OR(U$171=$B163,U$172=$B163)</formula>
    </cfRule>
  </conditionalFormatting>
  <conditionalFormatting sqref="U167:AY167">
    <cfRule type="expression" dxfId="52" priority="5">
      <formula>OR(U$171=$B166,U$172=$B166)</formula>
    </cfRule>
  </conditionalFormatting>
  <conditionalFormatting sqref="U170:AY170">
    <cfRule type="expression" dxfId="51" priority="3">
      <formula>OR(U$171=$B169,U$172=$B169)</formula>
    </cfRule>
  </conditionalFormatting>
  <conditionalFormatting sqref="U171:BA177">
    <cfRule type="expression" dxfId="50" priority="1">
      <formula>INDIRECT(ADDRESS(ROW(),COLUMN()))=TRUNC(INDIRECT(ADDRESS(ROW(),COLUMN())))</formula>
    </cfRule>
  </conditionalFormatting>
  <conditionalFormatting sqref="U22:BC23">
    <cfRule type="expression" dxfId="49" priority="99">
      <formula>INDIRECT(ADDRESS(ROW(),COLUMN()))=TRUNC(INDIRECT(ADDRESS(ROW(),COLUMN())))</formula>
    </cfRule>
  </conditionalFormatting>
  <conditionalFormatting sqref="U25:BC26">
    <cfRule type="expression" dxfId="48" priority="97">
      <formula>INDIRECT(ADDRESS(ROW(),COLUMN()))=TRUNC(INDIRECT(ADDRESS(ROW(),COLUMN())))</formula>
    </cfRule>
  </conditionalFormatting>
  <conditionalFormatting sqref="U28:BC29">
    <cfRule type="expression" dxfId="47" priority="95">
      <formula>INDIRECT(ADDRESS(ROW(),COLUMN()))=TRUNC(INDIRECT(ADDRESS(ROW(),COLUMN())))</formula>
    </cfRule>
  </conditionalFormatting>
  <conditionalFormatting sqref="U31:BC32">
    <cfRule type="expression" dxfId="46" priority="93">
      <formula>INDIRECT(ADDRESS(ROW(),COLUMN()))=TRUNC(INDIRECT(ADDRESS(ROW(),COLUMN())))</formula>
    </cfRule>
  </conditionalFormatting>
  <conditionalFormatting sqref="U34:BC35">
    <cfRule type="expression" dxfId="45" priority="91">
      <formula>INDIRECT(ADDRESS(ROW(),COLUMN()))=TRUNC(INDIRECT(ADDRESS(ROW(),COLUMN())))</formula>
    </cfRule>
  </conditionalFormatting>
  <conditionalFormatting sqref="U37:BC38">
    <cfRule type="expression" dxfId="44" priority="89">
      <formula>INDIRECT(ADDRESS(ROW(),COLUMN()))=TRUNC(INDIRECT(ADDRESS(ROW(),COLUMN())))</formula>
    </cfRule>
  </conditionalFormatting>
  <conditionalFormatting sqref="U40:BC41">
    <cfRule type="expression" dxfId="43" priority="87">
      <formula>INDIRECT(ADDRESS(ROW(),COLUMN()))=TRUNC(INDIRECT(ADDRESS(ROW(),COLUMN())))</formula>
    </cfRule>
  </conditionalFormatting>
  <conditionalFormatting sqref="U43:BC44">
    <cfRule type="expression" dxfId="42" priority="85">
      <formula>INDIRECT(ADDRESS(ROW(),COLUMN()))=TRUNC(INDIRECT(ADDRESS(ROW(),COLUMN())))</formula>
    </cfRule>
  </conditionalFormatting>
  <conditionalFormatting sqref="U46:BC47">
    <cfRule type="expression" dxfId="41" priority="83">
      <formula>INDIRECT(ADDRESS(ROW(),COLUMN()))=TRUNC(INDIRECT(ADDRESS(ROW(),COLUMN())))</formula>
    </cfRule>
  </conditionalFormatting>
  <conditionalFormatting sqref="U49:BC50">
    <cfRule type="expression" dxfId="40" priority="81">
      <formula>INDIRECT(ADDRESS(ROW(),COLUMN()))=TRUNC(INDIRECT(ADDRESS(ROW(),COLUMN())))</formula>
    </cfRule>
  </conditionalFormatting>
  <conditionalFormatting sqref="U52:BC53">
    <cfRule type="expression" dxfId="39" priority="79">
      <formula>INDIRECT(ADDRESS(ROW(),COLUMN()))=TRUNC(INDIRECT(ADDRESS(ROW(),COLUMN())))</formula>
    </cfRule>
  </conditionalFormatting>
  <conditionalFormatting sqref="U55:BC56">
    <cfRule type="expression" dxfId="38" priority="77">
      <formula>INDIRECT(ADDRESS(ROW(),COLUMN()))=TRUNC(INDIRECT(ADDRESS(ROW(),COLUMN())))</formula>
    </cfRule>
  </conditionalFormatting>
  <conditionalFormatting sqref="U58:BC59">
    <cfRule type="expression" dxfId="37" priority="75">
      <formula>INDIRECT(ADDRESS(ROW(),COLUMN()))=TRUNC(INDIRECT(ADDRESS(ROW(),COLUMN())))</formula>
    </cfRule>
  </conditionalFormatting>
  <conditionalFormatting sqref="U61:BC62">
    <cfRule type="expression" dxfId="36" priority="73">
      <formula>INDIRECT(ADDRESS(ROW(),COLUMN()))=TRUNC(INDIRECT(ADDRESS(ROW(),COLUMN())))</formula>
    </cfRule>
  </conditionalFormatting>
  <conditionalFormatting sqref="U64:BC65">
    <cfRule type="expression" dxfId="35" priority="71">
      <formula>INDIRECT(ADDRESS(ROW(),COLUMN()))=TRUNC(INDIRECT(ADDRESS(ROW(),COLUMN())))</formula>
    </cfRule>
  </conditionalFormatting>
  <conditionalFormatting sqref="U67:BC68">
    <cfRule type="expression" dxfId="34" priority="70">
      <formula>INDIRECT(ADDRESS(ROW(),COLUMN()))=TRUNC(INDIRECT(ADDRESS(ROW(),COLUMN())))</formula>
    </cfRule>
  </conditionalFormatting>
  <conditionalFormatting sqref="U70:BC71">
    <cfRule type="expression" dxfId="33" priority="68">
      <formula>INDIRECT(ADDRESS(ROW(),COLUMN()))=TRUNC(INDIRECT(ADDRESS(ROW(),COLUMN())))</formula>
    </cfRule>
  </conditionalFormatting>
  <conditionalFormatting sqref="U73:BC74">
    <cfRule type="expression" dxfId="32" priority="66">
      <formula>INDIRECT(ADDRESS(ROW(),COLUMN()))=TRUNC(INDIRECT(ADDRESS(ROW(),COLUMN())))</formula>
    </cfRule>
  </conditionalFormatting>
  <conditionalFormatting sqref="U76:BC77">
    <cfRule type="expression" dxfId="31" priority="64">
      <formula>INDIRECT(ADDRESS(ROW(),COLUMN()))=TRUNC(INDIRECT(ADDRESS(ROW(),COLUMN())))</formula>
    </cfRule>
  </conditionalFormatting>
  <conditionalFormatting sqref="U79:BC80">
    <cfRule type="expression" dxfId="30" priority="62">
      <formula>INDIRECT(ADDRESS(ROW(),COLUMN()))=TRUNC(INDIRECT(ADDRESS(ROW(),COLUMN())))</formula>
    </cfRule>
  </conditionalFormatting>
  <conditionalFormatting sqref="U82:BC83">
    <cfRule type="expression" dxfId="29" priority="60">
      <formula>INDIRECT(ADDRESS(ROW(),COLUMN()))=TRUNC(INDIRECT(ADDRESS(ROW(),COLUMN())))</formula>
    </cfRule>
  </conditionalFormatting>
  <conditionalFormatting sqref="U85:BC86">
    <cfRule type="expression" dxfId="28" priority="58">
      <formula>INDIRECT(ADDRESS(ROW(),COLUMN()))=TRUNC(INDIRECT(ADDRESS(ROW(),COLUMN())))</formula>
    </cfRule>
  </conditionalFormatting>
  <conditionalFormatting sqref="U88:BC89">
    <cfRule type="expression" dxfId="27" priority="56">
      <formula>INDIRECT(ADDRESS(ROW(),COLUMN()))=TRUNC(INDIRECT(ADDRESS(ROW(),COLUMN())))</formula>
    </cfRule>
  </conditionalFormatting>
  <conditionalFormatting sqref="U91:BC92">
    <cfRule type="expression" dxfId="26" priority="54">
      <formula>INDIRECT(ADDRESS(ROW(),COLUMN()))=TRUNC(INDIRECT(ADDRESS(ROW(),COLUMN())))</formula>
    </cfRule>
  </conditionalFormatting>
  <conditionalFormatting sqref="U94:BC95">
    <cfRule type="expression" dxfId="25" priority="52">
      <formula>INDIRECT(ADDRESS(ROW(),COLUMN()))=TRUNC(INDIRECT(ADDRESS(ROW(),COLUMN())))</formula>
    </cfRule>
  </conditionalFormatting>
  <conditionalFormatting sqref="U97:BC98">
    <cfRule type="expression" dxfId="24" priority="50">
      <formula>INDIRECT(ADDRESS(ROW(),COLUMN()))=TRUNC(INDIRECT(ADDRESS(ROW(),COLUMN())))</formula>
    </cfRule>
  </conditionalFormatting>
  <conditionalFormatting sqref="U100:BC101">
    <cfRule type="expression" dxfId="23" priority="48">
      <formula>INDIRECT(ADDRESS(ROW(),COLUMN()))=TRUNC(INDIRECT(ADDRESS(ROW(),COLUMN())))</formula>
    </cfRule>
  </conditionalFormatting>
  <conditionalFormatting sqref="U103:BC104">
    <cfRule type="expression" dxfId="22" priority="46">
      <formula>INDIRECT(ADDRESS(ROW(),COLUMN()))=TRUNC(INDIRECT(ADDRESS(ROW(),COLUMN())))</formula>
    </cfRule>
  </conditionalFormatting>
  <conditionalFormatting sqref="U106:BC107">
    <cfRule type="expression" dxfId="21" priority="44">
      <formula>INDIRECT(ADDRESS(ROW(),COLUMN()))=TRUNC(INDIRECT(ADDRESS(ROW(),COLUMN())))</formula>
    </cfRule>
  </conditionalFormatting>
  <conditionalFormatting sqref="U109:BC110">
    <cfRule type="expression" dxfId="20" priority="42">
      <formula>INDIRECT(ADDRESS(ROW(),COLUMN()))=TRUNC(INDIRECT(ADDRESS(ROW(),COLUMN())))</formula>
    </cfRule>
  </conditionalFormatting>
  <conditionalFormatting sqref="U112:BC113">
    <cfRule type="expression" dxfId="19" priority="40">
      <formula>INDIRECT(ADDRESS(ROW(),COLUMN()))=TRUNC(INDIRECT(ADDRESS(ROW(),COLUMN())))</formula>
    </cfRule>
  </conditionalFormatting>
  <conditionalFormatting sqref="U115:BC116">
    <cfRule type="expression" dxfId="18" priority="38">
      <formula>INDIRECT(ADDRESS(ROW(),COLUMN()))=TRUNC(INDIRECT(ADDRESS(ROW(),COLUMN())))</formula>
    </cfRule>
  </conditionalFormatting>
  <conditionalFormatting sqref="U118:BC119">
    <cfRule type="expression" dxfId="17" priority="36">
      <formula>INDIRECT(ADDRESS(ROW(),COLUMN()))=TRUNC(INDIRECT(ADDRESS(ROW(),COLUMN())))</formula>
    </cfRule>
  </conditionalFormatting>
  <conditionalFormatting sqref="U121:BC122">
    <cfRule type="expression" dxfId="16" priority="34">
      <formula>INDIRECT(ADDRESS(ROW(),COLUMN()))=TRUNC(INDIRECT(ADDRESS(ROW(),COLUMN())))</formula>
    </cfRule>
  </conditionalFormatting>
  <conditionalFormatting sqref="U124:BC125">
    <cfRule type="expression" dxfId="15" priority="32">
      <formula>INDIRECT(ADDRESS(ROW(),COLUMN()))=TRUNC(INDIRECT(ADDRESS(ROW(),COLUMN())))</formula>
    </cfRule>
  </conditionalFormatting>
  <conditionalFormatting sqref="U127:BC128">
    <cfRule type="expression" dxfId="14" priority="30">
      <formula>INDIRECT(ADDRESS(ROW(),COLUMN()))=TRUNC(INDIRECT(ADDRESS(ROW(),COLUMN())))</formula>
    </cfRule>
  </conditionalFormatting>
  <conditionalFormatting sqref="U130:BC131">
    <cfRule type="expression" dxfId="13" priority="28">
      <formula>INDIRECT(ADDRESS(ROW(),COLUMN()))=TRUNC(INDIRECT(ADDRESS(ROW(),COLUMN())))</formula>
    </cfRule>
  </conditionalFormatting>
  <conditionalFormatting sqref="U133:BC134">
    <cfRule type="expression" dxfId="12" priority="26">
      <formula>INDIRECT(ADDRESS(ROW(),COLUMN()))=TRUNC(INDIRECT(ADDRESS(ROW(),COLUMN())))</formula>
    </cfRule>
  </conditionalFormatting>
  <conditionalFormatting sqref="U136:BC137">
    <cfRule type="expression" dxfId="11" priority="24">
      <formula>INDIRECT(ADDRESS(ROW(),COLUMN()))=TRUNC(INDIRECT(ADDRESS(ROW(),COLUMN())))</formula>
    </cfRule>
  </conditionalFormatting>
  <conditionalFormatting sqref="U139:BC140">
    <cfRule type="expression" dxfId="10" priority="22">
      <formula>INDIRECT(ADDRESS(ROW(),COLUMN()))=TRUNC(INDIRECT(ADDRESS(ROW(),COLUMN())))</formula>
    </cfRule>
  </conditionalFormatting>
  <conditionalFormatting sqref="U142:BC143">
    <cfRule type="expression" dxfId="9" priority="20">
      <formula>INDIRECT(ADDRESS(ROW(),COLUMN()))=TRUNC(INDIRECT(ADDRESS(ROW(),COLUMN())))</formula>
    </cfRule>
  </conditionalFormatting>
  <conditionalFormatting sqref="U145:BC146">
    <cfRule type="expression" dxfId="8" priority="18">
      <formula>INDIRECT(ADDRESS(ROW(),COLUMN()))=TRUNC(INDIRECT(ADDRESS(ROW(),COLUMN())))</formula>
    </cfRule>
  </conditionalFormatting>
  <conditionalFormatting sqref="U148:BC149">
    <cfRule type="expression" dxfId="7" priority="16">
      <formula>INDIRECT(ADDRESS(ROW(),COLUMN()))=TRUNC(INDIRECT(ADDRESS(ROW(),COLUMN())))</formula>
    </cfRule>
  </conditionalFormatting>
  <conditionalFormatting sqref="U151:BC152">
    <cfRule type="expression" dxfId="6" priority="14">
      <formula>INDIRECT(ADDRESS(ROW(),COLUMN()))=TRUNC(INDIRECT(ADDRESS(ROW(),COLUMN())))</formula>
    </cfRule>
  </conditionalFormatting>
  <conditionalFormatting sqref="U154:BC155">
    <cfRule type="expression" dxfId="5" priority="12">
      <formula>INDIRECT(ADDRESS(ROW(),COLUMN()))=TRUNC(INDIRECT(ADDRESS(ROW(),COLUMN())))</formula>
    </cfRule>
  </conditionalFormatting>
  <conditionalFormatting sqref="U157:BC158">
    <cfRule type="expression" dxfId="4" priority="10">
      <formula>INDIRECT(ADDRESS(ROW(),COLUMN()))=TRUNC(INDIRECT(ADDRESS(ROW(),COLUMN())))</formula>
    </cfRule>
  </conditionalFormatting>
  <conditionalFormatting sqref="U160:BC161">
    <cfRule type="expression" dxfId="3" priority="8">
      <formula>INDIRECT(ADDRESS(ROW(),COLUMN()))=TRUNC(INDIRECT(ADDRESS(ROW(),COLUMN())))</formula>
    </cfRule>
  </conditionalFormatting>
  <conditionalFormatting sqref="U163:BC164">
    <cfRule type="expression" dxfId="2" priority="6">
      <formula>INDIRECT(ADDRESS(ROW(),COLUMN()))=TRUNC(INDIRECT(ADDRESS(ROW(),COLUMN())))</formula>
    </cfRule>
  </conditionalFormatting>
  <conditionalFormatting sqref="U166:BC167">
    <cfRule type="expression" dxfId="1" priority="4">
      <formula>INDIRECT(ADDRESS(ROW(),COLUMN()))=TRUNC(INDIRECT(ADDRESS(ROW(),COLUMN())))</formula>
    </cfRule>
  </conditionalFormatting>
  <conditionalFormatting sqref="U169:BC170">
    <cfRule type="expression" dxfId="0" priority="2">
      <formula>INDIRECT(ADDRESS(ROW(),COLUMN()))=TRUNC(INDIRECT(ADDRESS(ROW(),COLUMN())))</formula>
    </cfRule>
  </conditionalFormatting>
  <dataValidations count="9">
    <dataValidation allowBlank="1" showInputMessage="1" showErrorMessage="1" error="入力可能範囲　32～40" sqref="BC10" xr:uid="{900D26E1-E69F-4287-94F4-195518E1F3FB}"/>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1E35404D-E48D-4F93-A126-5A7658A6DB22}">
      <formula1>シフト記号表</formula1>
    </dataValidation>
    <dataValidation type="list" errorStyle="warning" allowBlank="1" showInputMessage="1" error="リストにない場合のみ、入力してください。" sqref="I21:L170" xr:uid="{24ED16F5-565B-4952-9270-020FAEA6AB19}">
      <formula1>INDIRECT(C21)</formula1>
    </dataValidation>
    <dataValidation type="list" allowBlank="1" showInputMessage="1" sqref="H21:H170" xr:uid="{FD67EA31-D4F0-4697-A4FA-5B3B8CB351CE}">
      <formula1>"A, B, C, D"</formula1>
    </dataValidation>
    <dataValidation type="list" allowBlank="1" showInputMessage="1" sqref="C21:E170" xr:uid="{9E85268F-E07A-4820-B43C-D9498345A2F0}">
      <formula1>職種</formula1>
    </dataValidation>
    <dataValidation type="list" allowBlank="1" showInputMessage="1" showErrorMessage="1" sqref="BC4:BF4" xr:uid="{BC0407B8-8074-43B1-9CB4-04643A0E22AA}">
      <formula1>"予定,実績,予定・実績"</formula1>
    </dataValidation>
    <dataValidation type="list" allowBlank="1" showInputMessage="1" showErrorMessage="1" sqref="AD3:AD4" xr:uid="{F05838B0-02EA-4FF0-B2D9-11A9DDA8E3E2}">
      <formula1>#REF!</formula1>
    </dataValidation>
    <dataValidation type="decimal" allowBlank="1" showInputMessage="1" showErrorMessage="1" error="入力可能範囲　32～40" sqref="AY6:AZ6" xr:uid="{AC96760D-E911-4B30-956D-51E565538979}">
      <formula1>32</formula1>
      <formula2>40</formula2>
    </dataValidation>
    <dataValidation type="list" allowBlank="1" showInputMessage="1" showErrorMessage="1" sqref="BC3:BF3" xr:uid="{0AF9D3C4-965E-486A-8AA3-4FB798199951}">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DB5CE4-8993-4E20-8427-CF6D91F498FA}">
          <x14:formula1>
            <xm:f>'プルダウン・リスト (2)'!$C$4:$C$10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D0DC-FCEF-47D1-91F3-05651689E542}">
  <sheetPr>
    <tabColor rgb="FFFFFF00"/>
    <pageSetUpPr fitToPage="1"/>
  </sheetPr>
  <dimension ref="B1:AB52"/>
  <sheetViews>
    <sheetView zoomScaleNormal="100" workbookViewId="0">
      <selection activeCell="J21" sqref="J21"/>
    </sheetView>
  </sheetViews>
  <sheetFormatPr defaultColWidth="10.28515625" defaultRowHeight="18.75"/>
  <cols>
    <col min="1" max="1" width="1.85546875" style="382" customWidth="1"/>
    <col min="2" max="2" width="6.42578125" style="381" customWidth="1"/>
    <col min="3" max="3" width="12.140625" style="381" customWidth="1"/>
    <col min="4" max="4" width="12.140625" style="381" hidden="1" customWidth="1"/>
    <col min="5" max="5" width="3.85546875" style="381" bestFit="1" customWidth="1"/>
    <col min="6" max="6" width="17.85546875" style="382" customWidth="1"/>
    <col min="7" max="7" width="3.85546875" style="382" bestFit="1" customWidth="1"/>
    <col min="8" max="8" width="17.85546875" style="382" customWidth="1"/>
    <col min="9" max="9" width="3.85546875" style="382" bestFit="1" customWidth="1"/>
    <col min="10" max="10" width="17.85546875" style="381" customWidth="1"/>
    <col min="11" max="11" width="3.85546875" style="382" bestFit="1" customWidth="1"/>
    <col min="12" max="12" width="17.85546875" style="382" customWidth="1"/>
    <col min="13" max="13" width="5.7109375" style="382" customWidth="1"/>
    <col min="14" max="14" width="17.85546875" style="382" customWidth="1"/>
    <col min="15" max="15" width="3.85546875" style="382" customWidth="1"/>
    <col min="16" max="16" width="17.85546875" style="382" customWidth="1"/>
    <col min="17" max="17" width="3.85546875" style="382" customWidth="1"/>
    <col min="18" max="18" width="17.85546875" style="382" customWidth="1"/>
    <col min="19" max="19" width="3.85546875" style="382" customWidth="1"/>
    <col min="20" max="20" width="17.85546875" style="382" customWidth="1"/>
    <col min="21" max="21" width="3.85546875" style="382" customWidth="1"/>
    <col min="22" max="22" width="17.85546875" style="382" customWidth="1"/>
    <col min="23" max="23" width="3.85546875" style="382" customWidth="1"/>
    <col min="24" max="24" width="17.85546875" style="382" customWidth="1"/>
    <col min="25" max="25" width="3.85546875" style="382" customWidth="1"/>
    <col min="26" max="26" width="17.85546875" style="382" customWidth="1"/>
    <col min="27" max="27" width="3.85546875" style="382" customWidth="1"/>
    <col min="28" max="28" width="57.85546875" style="382" customWidth="1"/>
    <col min="29" max="16384" width="10.28515625" style="382"/>
  </cols>
  <sheetData>
    <row r="1" spans="2:28">
      <c r="B1" s="380" t="s">
        <v>690</v>
      </c>
    </row>
    <row r="2" spans="2:28">
      <c r="B2" s="383" t="s">
        <v>691</v>
      </c>
      <c r="F2" s="384"/>
      <c r="J2" s="385"/>
    </row>
    <row r="3" spans="2:28">
      <c r="B3" s="384" t="s">
        <v>692</v>
      </c>
      <c r="F3" s="385" t="s">
        <v>693</v>
      </c>
      <c r="J3" s="385"/>
    </row>
    <row r="4" spans="2:28">
      <c r="B4" s="383"/>
      <c r="F4" s="1014" t="s">
        <v>694</v>
      </c>
      <c r="G4" s="1014"/>
      <c r="H4" s="1014"/>
      <c r="I4" s="1014"/>
      <c r="J4" s="1014"/>
      <c r="K4" s="1014"/>
      <c r="L4" s="1014"/>
      <c r="N4" s="1014" t="s">
        <v>695</v>
      </c>
      <c r="O4" s="1014"/>
      <c r="P4" s="1014"/>
      <c r="R4" s="1014" t="s">
        <v>696</v>
      </c>
      <c r="S4" s="1014"/>
      <c r="T4" s="1014"/>
      <c r="U4" s="1014"/>
      <c r="V4" s="1014"/>
      <c r="W4" s="1014"/>
      <c r="X4" s="1014"/>
      <c r="Z4" s="387" t="s">
        <v>697</v>
      </c>
      <c r="AB4" s="1014" t="s">
        <v>995</v>
      </c>
    </row>
    <row r="5" spans="2:28">
      <c r="B5" s="381" t="s">
        <v>654</v>
      </c>
      <c r="C5" s="381" t="s">
        <v>698</v>
      </c>
      <c r="F5" s="381" t="s">
        <v>996</v>
      </c>
      <c r="G5" s="381"/>
      <c r="H5" s="381" t="s">
        <v>997</v>
      </c>
      <c r="J5" s="381" t="s">
        <v>699</v>
      </c>
      <c r="L5" s="381" t="s">
        <v>694</v>
      </c>
      <c r="N5" s="381" t="s">
        <v>998</v>
      </c>
      <c r="P5" s="381" t="s">
        <v>999</v>
      </c>
      <c r="R5" s="381" t="s">
        <v>998</v>
      </c>
      <c r="T5" s="381" t="s">
        <v>999</v>
      </c>
      <c r="V5" s="381" t="s">
        <v>699</v>
      </c>
      <c r="X5" s="381" t="s">
        <v>694</v>
      </c>
      <c r="Z5" s="388" t="s">
        <v>700</v>
      </c>
      <c r="AB5" s="1014"/>
    </row>
    <row r="6" spans="2:28">
      <c r="B6" s="389">
        <v>1</v>
      </c>
      <c r="C6" s="390" t="s">
        <v>668</v>
      </c>
      <c r="D6" s="391" t="str">
        <f>C6</f>
        <v>a</v>
      </c>
      <c r="E6" s="389" t="s">
        <v>701</v>
      </c>
      <c r="F6" s="392"/>
      <c r="G6" s="389" t="s">
        <v>652</v>
      </c>
      <c r="H6" s="392"/>
      <c r="I6" s="393" t="s">
        <v>703</v>
      </c>
      <c r="J6" s="392">
        <v>0</v>
      </c>
      <c r="K6" s="394" t="s">
        <v>637</v>
      </c>
      <c r="L6" s="386" t="str">
        <f>IF(OR(F6="",H6=""),"",(H6+IF(F6&gt;H6,1,0)-F6-J6)*24)</f>
        <v/>
      </c>
      <c r="N6" s="392">
        <v>0.29166666666666702</v>
      </c>
      <c r="O6" s="381" t="s">
        <v>652</v>
      </c>
      <c r="P6" s="392">
        <v>0.83333333333333304</v>
      </c>
      <c r="R6" s="396" t="str">
        <f t="shared" ref="R6:R22" si="0">IF(F6="","",IF(F6&lt;N6,N6,IF(F6&gt;=P6,"",F6)))</f>
        <v/>
      </c>
      <c r="S6" s="381" t="s">
        <v>652</v>
      </c>
      <c r="T6" s="396" t="str">
        <f t="shared" ref="T6:T22" si="1">IF(H6="","",IF(H6&gt;F6,IF(H6&lt;P6,H6,P6),P6))</f>
        <v/>
      </c>
      <c r="U6" s="397" t="s">
        <v>703</v>
      </c>
      <c r="V6" s="392">
        <v>0</v>
      </c>
      <c r="W6" s="382" t="s">
        <v>637</v>
      </c>
      <c r="X6" s="386" t="str">
        <f>IF(R6="","",IF((T6+IF(R6&gt;T6,1,0)-R6-V6)*24=0,"",(T6+IF(R6&gt;T6,1,0)-R6-V6)*24))</f>
        <v/>
      </c>
      <c r="Z6" s="386" t="str">
        <f>IF(X6="",L6,IF(OR(L6-X6=0,L6-X6&lt;0),"-",L6-X6))</f>
        <v/>
      </c>
      <c r="AB6" s="398"/>
    </row>
    <row r="7" spans="2:28">
      <c r="B7" s="389">
        <v>2</v>
      </c>
      <c r="C7" s="390" t="s">
        <v>678</v>
      </c>
      <c r="D7" s="391" t="str">
        <f t="shared" ref="D7:D38" si="2">C7</f>
        <v>b</v>
      </c>
      <c r="E7" s="389" t="s">
        <v>701</v>
      </c>
      <c r="F7" s="392"/>
      <c r="G7" s="389" t="s">
        <v>652</v>
      </c>
      <c r="H7" s="392"/>
      <c r="I7" s="393" t="s">
        <v>703</v>
      </c>
      <c r="J7" s="392">
        <v>0</v>
      </c>
      <c r="K7" s="394" t="s">
        <v>637</v>
      </c>
      <c r="L7" s="386" t="str">
        <f>IF(OR(F7="",H7=""),"",(H7+IF(F7&gt;H7,1,0)-F7-J7)*24)</f>
        <v/>
      </c>
      <c r="N7" s="395">
        <f>$N$6</f>
        <v>0.29166666666666702</v>
      </c>
      <c r="O7" s="381" t="s">
        <v>652</v>
      </c>
      <c r="P7" s="395">
        <f>$P$6</f>
        <v>0.83333333333333304</v>
      </c>
      <c r="R7" s="396" t="str">
        <f t="shared" si="0"/>
        <v/>
      </c>
      <c r="S7" s="381" t="s">
        <v>652</v>
      </c>
      <c r="T7" s="396" t="str">
        <f t="shared" si="1"/>
        <v/>
      </c>
      <c r="U7" s="397" t="s">
        <v>703</v>
      </c>
      <c r="V7" s="392">
        <v>0</v>
      </c>
      <c r="W7" s="382" t="s">
        <v>637</v>
      </c>
      <c r="X7" s="386" t="str">
        <f>IF(R7="","",IF((T7+IF(R7&gt;T7,1,0)-R7-V7)*24=0,"",(T7+IF(R7&gt;T7,1,0)-R7-V7)*24))</f>
        <v/>
      </c>
      <c r="Z7" s="386" t="str">
        <f>IF(X7="",L7,IF(OR(L7-X7=0,L7-X7&lt;0),"-",L7-X7))</f>
        <v/>
      </c>
      <c r="AB7" s="398"/>
    </row>
    <row r="8" spans="2:28">
      <c r="B8" s="389">
        <v>3</v>
      </c>
      <c r="C8" s="390" t="s">
        <v>667</v>
      </c>
      <c r="D8" s="391" t="str">
        <f t="shared" si="2"/>
        <v>c</v>
      </c>
      <c r="E8" s="389" t="s">
        <v>701</v>
      </c>
      <c r="F8" s="392"/>
      <c r="G8" s="389" t="s">
        <v>652</v>
      </c>
      <c r="H8" s="392"/>
      <c r="I8" s="393" t="s">
        <v>703</v>
      </c>
      <c r="J8" s="392">
        <v>0</v>
      </c>
      <c r="K8" s="394" t="s">
        <v>637</v>
      </c>
      <c r="L8" s="386" t="str">
        <f>IF(OR(F8="",H8=""),"",(H8+IF(F8&gt;H8,1,0)-F8-J8)*24)</f>
        <v/>
      </c>
      <c r="N8" s="395">
        <f t="shared" ref="N8:N22" si="3">$N$6</f>
        <v>0.29166666666666702</v>
      </c>
      <c r="O8" s="381" t="s">
        <v>652</v>
      </c>
      <c r="P8" s="395">
        <f t="shared" ref="P8:P22" si="4">$P$6</f>
        <v>0.83333333333333304</v>
      </c>
      <c r="R8" s="396" t="str">
        <f t="shared" si="0"/>
        <v/>
      </c>
      <c r="S8" s="381" t="s">
        <v>652</v>
      </c>
      <c r="T8" s="396" t="str">
        <f t="shared" si="1"/>
        <v/>
      </c>
      <c r="U8" s="397" t="s">
        <v>703</v>
      </c>
      <c r="V8" s="392">
        <v>0</v>
      </c>
      <c r="W8" s="382" t="s">
        <v>637</v>
      </c>
      <c r="X8" s="386" t="str">
        <f>IF(R8="","",IF((T8+IF(R8&gt;T8,1,0)-R8-V8)*24=0,"",(T8+IF(R8&gt;T8,1,0)-R8-V8)*24))</f>
        <v/>
      </c>
      <c r="Z8" s="386" t="str">
        <f>IF(X8="",L8,IF(OR(L8-X8=0,L8-X8&lt;0),"-",L8-X8))</f>
        <v/>
      </c>
      <c r="AB8" s="398"/>
    </row>
    <row r="9" spans="2:28">
      <c r="B9" s="389">
        <v>4</v>
      </c>
      <c r="C9" s="390" t="s">
        <v>673</v>
      </c>
      <c r="D9" s="391" t="str">
        <f t="shared" si="2"/>
        <v>d</v>
      </c>
      <c r="E9" s="389" t="s">
        <v>701</v>
      </c>
      <c r="F9" s="392"/>
      <c r="G9" s="389" t="s">
        <v>652</v>
      </c>
      <c r="H9" s="392"/>
      <c r="I9" s="393" t="s">
        <v>703</v>
      </c>
      <c r="J9" s="392">
        <v>0</v>
      </c>
      <c r="K9" s="394" t="s">
        <v>637</v>
      </c>
      <c r="L9" s="386" t="str">
        <f>IF(OR(F9="",H9=""),"",(H9+IF(F9&gt;H9,1,0)-F9-J9)*24)</f>
        <v/>
      </c>
      <c r="N9" s="395">
        <f t="shared" si="3"/>
        <v>0.29166666666666702</v>
      </c>
      <c r="O9" s="381" t="s">
        <v>652</v>
      </c>
      <c r="P9" s="395">
        <f t="shared" si="4"/>
        <v>0.83333333333333304</v>
      </c>
      <c r="R9" s="396" t="str">
        <f t="shared" si="0"/>
        <v/>
      </c>
      <c r="S9" s="381" t="s">
        <v>652</v>
      </c>
      <c r="T9" s="396" t="str">
        <f t="shared" si="1"/>
        <v/>
      </c>
      <c r="U9" s="397" t="s">
        <v>703</v>
      </c>
      <c r="V9" s="392">
        <v>0</v>
      </c>
      <c r="W9" s="382" t="s">
        <v>637</v>
      </c>
      <c r="X9" s="386" t="str">
        <f>IF(R9="","",IF((T9+IF(R9&gt;T9,1,0)-R9-V9)*24=0,"",(T9+IF(R9&gt;T9,1,0)-R9-V9)*24))</f>
        <v/>
      </c>
      <c r="Z9" s="386" t="str">
        <f>IF(X9="",L9,IF(OR(L9-X9=0,L9-X9&lt;0),"-",L9-X9))</f>
        <v/>
      </c>
      <c r="AB9" s="398"/>
    </row>
    <row r="10" spans="2:28">
      <c r="B10" s="389">
        <v>5</v>
      </c>
      <c r="C10" s="390" t="s">
        <v>704</v>
      </c>
      <c r="D10" s="391" t="str">
        <f t="shared" si="2"/>
        <v>e</v>
      </c>
      <c r="E10" s="389" t="s">
        <v>701</v>
      </c>
      <c r="F10" s="392"/>
      <c r="G10" s="389" t="s">
        <v>652</v>
      </c>
      <c r="H10" s="392"/>
      <c r="I10" s="393" t="s">
        <v>703</v>
      </c>
      <c r="J10" s="392">
        <v>0</v>
      </c>
      <c r="K10" s="394" t="s">
        <v>637</v>
      </c>
      <c r="L10" s="386" t="str">
        <f t="shared" ref="L10:L22" si="5">IF(OR(F10="",H10=""),"",(H10+IF(F10&gt;H10,1,0)-F10-J10)*24)</f>
        <v/>
      </c>
      <c r="N10" s="395">
        <f t="shared" si="3"/>
        <v>0.29166666666666702</v>
      </c>
      <c r="O10" s="381" t="s">
        <v>652</v>
      </c>
      <c r="P10" s="395">
        <f t="shared" si="4"/>
        <v>0.83333333333333304</v>
      </c>
      <c r="R10" s="396" t="str">
        <f t="shared" si="0"/>
        <v/>
      </c>
      <c r="S10" s="381" t="s">
        <v>652</v>
      </c>
      <c r="T10" s="396" t="str">
        <f t="shared" si="1"/>
        <v/>
      </c>
      <c r="U10" s="397" t="s">
        <v>703</v>
      </c>
      <c r="V10" s="392">
        <v>0</v>
      </c>
      <c r="W10" s="382" t="s">
        <v>637</v>
      </c>
      <c r="X10" s="386" t="str">
        <f t="shared" ref="X10:X22" si="6">IF(R10="","",IF((T10+IF(R10&gt;T10,1,0)-R10-V10)*24=0,"",(T10+IF(R10&gt;T10,1,0)-R10-V10)*24))</f>
        <v/>
      </c>
      <c r="Z10" s="386" t="str">
        <f t="shared" ref="Z10:Z22" si="7">IF(X10="",L10,IF(OR(L10-X10=0,L10-X10&lt;0),"-",L10-X10))</f>
        <v/>
      </c>
      <c r="AB10" s="398"/>
    </row>
    <row r="11" spans="2:28">
      <c r="B11" s="389">
        <v>6</v>
      </c>
      <c r="C11" s="390" t="s">
        <v>705</v>
      </c>
      <c r="D11" s="391" t="str">
        <f t="shared" si="2"/>
        <v>f</v>
      </c>
      <c r="E11" s="389" t="s">
        <v>701</v>
      </c>
      <c r="F11" s="392"/>
      <c r="G11" s="389" t="s">
        <v>652</v>
      </c>
      <c r="H11" s="392"/>
      <c r="I11" s="393" t="s">
        <v>703</v>
      </c>
      <c r="J11" s="392">
        <v>0</v>
      </c>
      <c r="K11" s="394" t="s">
        <v>637</v>
      </c>
      <c r="L11" s="386" t="str">
        <f t="shared" si="5"/>
        <v/>
      </c>
      <c r="N11" s="395">
        <f t="shared" si="3"/>
        <v>0.29166666666666702</v>
      </c>
      <c r="O11" s="381" t="s">
        <v>652</v>
      </c>
      <c r="P11" s="395">
        <f t="shared" si="4"/>
        <v>0.83333333333333304</v>
      </c>
      <c r="R11" s="396" t="str">
        <f t="shared" si="0"/>
        <v/>
      </c>
      <c r="S11" s="381" t="s">
        <v>652</v>
      </c>
      <c r="T11" s="396" t="str">
        <f t="shared" si="1"/>
        <v/>
      </c>
      <c r="U11" s="397" t="s">
        <v>703</v>
      </c>
      <c r="V11" s="392">
        <v>0</v>
      </c>
      <c r="W11" s="382" t="s">
        <v>637</v>
      </c>
      <c r="X11" s="386" t="str">
        <f t="shared" si="6"/>
        <v/>
      </c>
      <c r="Z11" s="386" t="str">
        <f t="shared" si="7"/>
        <v/>
      </c>
      <c r="AB11" s="398"/>
    </row>
    <row r="12" spans="2:28">
      <c r="B12" s="389">
        <v>7</v>
      </c>
      <c r="C12" s="390" t="s">
        <v>706</v>
      </c>
      <c r="D12" s="391" t="str">
        <f t="shared" si="2"/>
        <v>g</v>
      </c>
      <c r="E12" s="389" t="s">
        <v>701</v>
      </c>
      <c r="F12" s="392"/>
      <c r="G12" s="389" t="s">
        <v>652</v>
      </c>
      <c r="H12" s="392"/>
      <c r="I12" s="393" t="s">
        <v>703</v>
      </c>
      <c r="J12" s="392">
        <v>0</v>
      </c>
      <c r="K12" s="394" t="s">
        <v>637</v>
      </c>
      <c r="L12" s="386" t="str">
        <f t="shared" si="5"/>
        <v/>
      </c>
      <c r="N12" s="395">
        <f t="shared" si="3"/>
        <v>0.29166666666666702</v>
      </c>
      <c r="O12" s="381" t="s">
        <v>652</v>
      </c>
      <c r="P12" s="395">
        <f t="shared" si="4"/>
        <v>0.83333333333333304</v>
      </c>
      <c r="R12" s="396" t="str">
        <f t="shared" si="0"/>
        <v/>
      </c>
      <c r="S12" s="381" t="s">
        <v>652</v>
      </c>
      <c r="T12" s="396" t="str">
        <f t="shared" si="1"/>
        <v/>
      </c>
      <c r="U12" s="397" t="s">
        <v>703</v>
      </c>
      <c r="V12" s="392">
        <v>0</v>
      </c>
      <c r="W12" s="382" t="s">
        <v>637</v>
      </c>
      <c r="X12" s="386" t="str">
        <f t="shared" si="6"/>
        <v/>
      </c>
      <c r="Z12" s="386" t="str">
        <f t="shared" si="7"/>
        <v/>
      </c>
      <c r="AB12" s="398"/>
    </row>
    <row r="13" spans="2:28">
      <c r="B13" s="389">
        <v>8</v>
      </c>
      <c r="C13" s="390" t="s">
        <v>684</v>
      </c>
      <c r="D13" s="391" t="str">
        <f t="shared" si="2"/>
        <v>h</v>
      </c>
      <c r="E13" s="389" t="s">
        <v>701</v>
      </c>
      <c r="F13" s="392"/>
      <c r="G13" s="389" t="s">
        <v>652</v>
      </c>
      <c r="H13" s="392"/>
      <c r="I13" s="393" t="s">
        <v>703</v>
      </c>
      <c r="J13" s="392">
        <v>0</v>
      </c>
      <c r="K13" s="394" t="s">
        <v>637</v>
      </c>
      <c r="L13" s="386" t="str">
        <f t="shared" si="5"/>
        <v/>
      </c>
      <c r="N13" s="395">
        <f t="shared" si="3"/>
        <v>0.29166666666666702</v>
      </c>
      <c r="O13" s="381" t="s">
        <v>652</v>
      </c>
      <c r="P13" s="395">
        <f t="shared" si="4"/>
        <v>0.83333333333333304</v>
      </c>
      <c r="R13" s="396" t="str">
        <f t="shared" si="0"/>
        <v/>
      </c>
      <c r="S13" s="381" t="s">
        <v>652</v>
      </c>
      <c r="T13" s="396" t="str">
        <f t="shared" si="1"/>
        <v/>
      </c>
      <c r="U13" s="397" t="s">
        <v>703</v>
      </c>
      <c r="V13" s="392">
        <v>0</v>
      </c>
      <c r="W13" s="382" t="s">
        <v>637</v>
      </c>
      <c r="X13" s="386" t="str">
        <f t="shared" si="6"/>
        <v/>
      </c>
      <c r="Z13" s="386" t="str">
        <f t="shared" si="7"/>
        <v/>
      </c>
      <c r="AB13" s="398"/>
    </row>
    <row r="14" spans="2:28">
      <c r="B14" s="389">
        <v>9</v>
      </c>
      <c r="C14" s="390" t="s">
        <v>675</v>
      </c>
      <c r="D14" s="391" t="str">
        <f t="shared" si="2"/>
        <v>i</v>
      </c>
      <c r="E14" s="389" t="s">
        <v>701</v>
      </c>
      <c r="F14" s="392"/>
      <c r="G14" s="389" t="s">
        <v>652</v>
      </c>
      <c r="H14" s="392"/>
      <c r="I14" s="393" t="s">
        <v>703</v>
      </c>
      <c r="J14" s="392">
        <v>0</v>
      </c>
      <c r="K14" s="394" t="s">
        <v>637</v>
      </c>
      <c r="L14" s="386" t="str">
        <f t="shared" si="5"/>
        <v/>
      </c>
      <c r="N14" s="395">
        <f t="shared" si="3"/>
        <v>0.29166666666666702</v>
      </c>
      <c r="O14" s="381" t="s">
        <v>652</v>
      </c>
      <c r="P14" s="395">
        <f t="shared" si="4"/>
        <v>0.83333333333333304</v>
      </c>
      <c r="R14" s="396" t="str">
        <f t="shared" si="0"/>
        <v/>
      </c>
      <c r="S14" s="381" t="s">
        <v>652</v>
      </c>
      <c r="T14" s="396" t="str">
        <f t="shared" si="1"/>
        <v/>
      </c>
      <c r="U14" s="397" t="s">
        <v>703</v>
      </c>
      <c r="V14" s="392">
        <v>0</v>
      </c>
      <c r="W14" s="382" t="s">
        <v>637</v>
      </c>
      <c r="X14" s="386" t="str">
        <f t="shared" si="6"/>
        <v/>
      </c>
      <c r="Z14" s="386" t="str">
        <f t="shared" si="7"/>
        <v/>
      </c>
      <c r="AB14" s="398"/>
    </row>
    <row r="15" spans="2:28">
      <c r="B15" s="389">
        <v>10</v>
      </c>
      <c r="C15" s="390" t="s">
        <v>676</v>
      </c>
      <c r="D15" s="391" t="str">
        <f t="shared" si="2"/>
        <v>j</v>
      </c>
      <c r="E15" s="389" t="s">
        <v>701</v>
      </c>
      <c r="F15" s="392"/>
      <c r="G15" s="389" t="s">
        <v>652</v>
      </c>
      <c r="H15" s="392"/>
      <c r="I15" s="393" t="s">
        <v>703</v>
      </c>
      <c r="J15" s="392">
        <v>0</v>
      </c>
      <c r="K15" s="394" t="s">
        <v>637</v>
      </c>
      <c r="L15" s="386" t="str">
        <f t="shared" si="5"/>
        <v/>
      </c>
      <c r="N15" s="395">
        <f t="shared" si="3"/>
        <v>0.29166666666666702</v>
      </c>
      <c r="O15" s="381" t="s">
        <v>652</v>
      </c>
      <c r="P15" s="395">
        <f t="shared" si="4"/>
        <v>0.83333333333333304</v>
      </c>
      <c r="R15" s="396" t="str">
        <f t="shared" si="0"/>
        <v/>
      </c>
      <c r="S15" s="381" t="s">
        <v>652</v>
      </c>
      <c r="T15" s="396" t="str">
        <f t="shared" si="1"/>
        <v/>
      </c>
      <c r="U15" s="397" t="s">
        <v>703</v>
      </c>
      <c r="V15" s="392">
        <v>0</v>
      </c>
      <c r="W15" s="382" t="s">
        <v>637</v>
      </c>
      <c r="X15" s="386" t="str">
        <f t="shared" si="6"/>
        <v/>
      </c>
      <c r="Z15" s="386" t="str">
        <f t="shared" si="7"/>
        <v/>
      </c>
      <c r="AB15" s="398"/>
    </row>
    <row r="16" spans="2:28">
      <c r="B16" s="389">
        <v>11</v>
      </c>
      <c r="C16" s="390" t="s">
        <v>707</v>
      </c>
      <c r="D16" s="391" t="str">
        <f t="shared" si="2"/>
        <v>k</v>
      </c>
      <c r="E16" s="389" t="s">
        <v>701</v>
      </c>
      <c r="F16" s="392"/>
      <c r="G16" s="389" t="s">
        <v>652</v>
      </c>
      <c r="H16" s="392"/>
      <c r="I16" s="393" t="s">
        <v>703</v>
      </c>
      <c r="J16" s="392">
        <v>0</v>
      </c>
      <c r="K16" s="394" t="s">
        <v>637</v>
      </c>
      <c r="L16" s="386" t="str">
        <f t="shared" si="5"/>
        <v/>
      </c>
      <c r="N16" s="395">
        <f t="shared" si="3"/>
        <v>0.29166666666666702</v>
      </c>
      <c r="O16" s="381" t="s">
        <v>652</v>
      </c>
      <c r="P16" s="395">
        <f t="shared" si="4"/>
        <v>0.83333333333333304</v>
      </c>
      <c r="R16" s="396" t="str">
        <f t="shared" si="0"/>
        <v/>
      </c>
      <c r="S16" s="381" t="s">
        <v>652</v>
      </c>
      <c r="T16" s="396" t="str">
        <f t="shared" si="1"/>
        <v/>
      </c>
      <c r="U16" s="397" t="s">
        <v>703</v>
      </c>
      <c r="V16" s="392">
        <v>0</v>
      </c>
      <c r="W16" s="382" t="s">
        <v>637</v>
      </c>
      <c r="X16" s="386" t="str">
        <f t="shared" si="6"/>
        <v/>
      </c>
      <c r="Z16" s="386" t="str">
        <f t="shared" si="7"/>
        <v/>
      </c>
      <c r="AB16" s="398"/>
    </row>
    <row r="17" spans="2:28">
      <c r="B17" s="389">
        <v>12</v>
      </c>
      <c r="C17" s="390" t="s">
        <v>708</v>
      </c>
      <c r="D17" s="391" t="str">
        <f t="shared" si="2"/>
        <v>l</v>
      </c>
      <c r="E17" s="389" t="s">
        <v>701</v>
      </c>
      <c r="F17" s="392"/>
      <c r="G17" s="389" t="s">
        <v>652</v>
      </c>
      <c r="H17" s="392"/>
      <c r="I17" s="393" t="s">
        <v>703</v>
      </c>
      <c r="J17" s="392">
        <v>0</v>
      </c>
      <c r="K17" s="394" t="s">
        <v>637</v>
      </c>
      <c r="L17" s="386" t="str">
        <f t="shared" si="5"/>
        <v/>
      </c>
      <c r="N17" s="395">
        <f t="shared" si="3"/>
        <v>0.29166666666666702</v>
      </c>
      <c r="O17" s="381" t="s">
        <v>652</v>
      </c>
      <c r="P17" s="395">
        <f t="shared" si="4"/>
        <v>0.83333333333333304</v>
      </c>
      <c r="R17" s="396" t="str">
        <f t="shared" si="0"/>
        <v/>
      </c>
      <c r="S17" s="381" t="s">
        <v>652</v>
      </c>
      <c r="T17" s="396" t="str">
        <f t="shared" si="1"/>
        <v/>
      </c>
      <c r="U17" s="397" t="s">
        <v>703</v>
      </c>
      <c r="V17" s="392">
        <v>0</v>
      </c>
      <c r="W17" s="382" t="s">
        <v>637</v>
      </c>
      <c r="X17" s="386" t="str">
        <f t="shared" si="6"/>
        <v/>
      </c>
      <c r="Z17" s="386" t="str">
        <f t="shared" si="7"/>
        <v/>
      </c>
      <c r="AB17" s="398"/>
    </row>
    <row r="18" spans="2:28">
      <c r="B18" s="389">
        <v>13</v>
      </c>
      <c r="C18" s="390" t="s">
        <v>709</v>
      </c>
      <c r="D18" s="391" t="str">
        <f t="shared" si="2"/>
        <v>m</v>
      </c>
      <c r="E18" s="389" t="s">
        <v>701</v>
      </c>
      <c r="F18" s="392"/>
      <c r="G18" s="389" t="s">
        <v>652</v>
      </c>
      <c r="H18" s="392"/>
      <c r="I18" s="393" t="s">
        <v>703</v>
      </c>
      <c r="J18" s="392">
        <v>0</v>
      </c>
      <c r="K18" s="394" t="s">
        <v>637</v>
      </c>
      <c r="L18" s="386" t="str">
        <f t="shared" si="5"/>
        <v/>
      </c>
      <c r="N18" s="395">
        <f t="shared" si="3"/>
        <v>0.29166666666666702</v>
      </c>
      <c r="O18" s="381" t="s">
        <v>652</v>
      </c>
      <c r="P18" s="395">
        <f t="shared" si="4"/>
        <v>0.83333333333333304</v>
      </c>
      <c r="R18" s="396" t="str">
        <f t="shared" si="0"/>
        <v/>
      </c>
      <c r="S18" s="381" t="s">
        <v>652</v>
      </c>
      <c r="T18" s="396" t="str">
        <f t="shared" si="1"/>
        <v/>
      </c>
      <c r="U18" s="397" t="s">
        <v>703</v>
      </c>
      <c r="V18" s="392">
        <v>0</v>
      </c>
      <c r="W18" s="382" t="s">
        <v>637</v>
      </c>
      <c r="X18" s="386" t="str">
        <f t="shared" si="6"/>
        <v/>
      </c>
      <c r="Z18" s="386" t="str">
        <f t="shared" si="7"/>
        <v/>
      </c>
      <c r="AB18" s="398"/>
    </row>
    <row r="19" spans="2:28">
      <c r="B19" s="389">
        <v>14</v>
      </c>
      <c r="C19" s="390" t="s">
        <v>710</v>
      </c>
      <c r="D19" s="391" t="str">
        <f t="shared" si="2"/>
        <v>n</v>
      </c>
      <c r="E19" s="389" t="s">
        <v>701</v>
      </c>
      <c r="F19" s="392"/>
      <c r="G19" s="389" t="s">
        <v>652</v>
      </c>
      <c r="H19" s="392"/>
      <c r="I19" s="393" t="s">
        <v>703</v>
      </c>
      <c r="J19" s="392">
        <v>0</v>
      </c>
      <c r="K19" s="394" t="s">
        <v>637</v>
      </c>
      <c r="L19" s="386" t="str">
        <f t="shared" si="5"/>
        <v/>
      </c>
      <c r="N19" s="395">
        <f t="shared" si="3"/>
        <v>0.29166666666666702</v>
      </c>
      <c r="O19" s="381" t="s">
        <v>652</v>
      </c>
      <c r="P19" s="395">
        <f t="shared" si="4"/>
        <v>0.83333333333333304</v>
      </c>
      <c r="R19" s="396" t="str">
        <f t="shared" si="0"/>
        <v/>
      </c>
      <c r="S19" s="381" t="s">
        <v>652</v>
      </c>
      <c r="T19" s="396" t="str">
        <f t="shared" si="1"/>
        <v/>
      </c>
      <c r="U19" s="397" t="s">
        <v>703</v>
      </c>
      <c r="V19" s="392">
        <v>0</v>
      </c>
      <c r="W19" s="382" t="s">
        <v>637</v>
      </c>
      <c r="X19" s="386" t="str">
        <f t="shared" si="6"/>
        <v/>
      </c>
      <c r="Z19" s="386" t="str">
        <f t="shared" si="7"/>
        <v/>
      </c>
      <c r="AB19" s="398"/>
    </row>
    <row r="20" spans="2:28">
      <c r="B20" s="389">
        <v>15</v>
      </c>
      <c r="C20" s="390" t="s">
        <v>711</v>
      </c>
      <c r="D20" s="391" t="str">
        <f t="shared" si="2"/>
        <v>o</v>
      </c>
      <c r="E20" s="389" t="s">
        <v>701</v>
      </c>
      <c r="F20" s="392"/>
      <c r="G20" s="389" t="s">
        <v>652</v>
      </c>
      <c r="H20" s="392"/>
      <c r="I20" s="393" t="s">
        <v>703</v>
      </c>
      <c r="J20" s="392">
        <v>0</v>
      </c>
      <c r="K20" s="394" t="s">
        <v>637</v>
      </c>
      <c r="L20" s="386" t="str">
        <f t="shared" si="5"/>
        <v/>
      </c>
      <c r="N20" s="395">
        <f t="shared" si="3"/>
        <v>0.29166666666666702</v>
      </c>
      <c r="O20" s="381" t="s">
        <v>652</v>
      </c>
      <c r="P20" s="395">
        <f t="shared" si="4"/>
        <v>0.83333333333333304</v>
      </c>
      <c r="R20" s="396" t="str">
        <f t="shared" si="0"/>
        <v/>
      </c>
      <c r="S20" s="381" t="s">
        <v>652</v>
      </c>
      <c r="T20" s="396" t="str">
        <f t="shared" si="1"/>
        <v/>
      </c>
      <c r="U20" s="397" t="s">
        <v>703</v>
      </c>
      <c r="V20" s="392">
        <v>0</v>
      </c>
      <c r="W20" s="382" t="s">
        <v>637</v>
      </c>
      <c r="X20" s="386" t="str">
        <f t="shared" si="6"/>
        <v/>
      </c>
      <c r="Z20" s="386" t="str">
        <f t="shared" si="7"/>
        <v/>
      </c>
      <c r="AB20" s="398"/>
    </row>
    <row r="21" spans="2:28">
      <c r="B21" s="389">
        <v>16</v>
      </c>
      <c r="C21" s="390" t="s">
        <v>712</v>
      </c>
      <c r="D21" s="391" t="str">
        <f t="shared" si="2"/>
        <v>p</v>
      </c>
      <c r="E21" s="389" t="s">
        <v>701</v>
      </c>
      <c r="F21" s="392"/>
      <c r="G21" s="389" t="s">
        <v>652</v>
      </c>
      <c r="H21" s="392"/>
      <c r="I21" s="393" t="s">
        <v>703</v>
      </c>
      <c r="J21" s="392">
        <v>0</v>
      </c>
      <c r="K21" s="394" t="s">
        <v>637</v>
      </c>
      <c r="L21" s="386" t="str">
        <f t="shared" si="5"/>
        <v/>
      </c>
      <c r="N21" s="395">
        <f t="shared" si="3"/>
        <v>0.29166666666666702</v>
      </c>
      <c r="O21" s="381" t="s">
        <v>652</v>
      </c>
      <c r="P21" s="395">
        <f t="shared" si="4"/>
        <v>0.83333333333333304</v>
      </c>
      <c r="R21" s="396" t="str">
        <f t="shared" si="0"/>
        <v/>
      </c>
      <c r="S21" s="381" t="s">
        <v>652</v>
      </c>
      <c r="T21" s="396" t="str">
        <f t="shared" si="1"/>
        <v/>
      </c>
      <c r="U21" s="397" t="s">
        <v>703</v>
      </c>
      <c r="V21" s="392">
        <v>0</v>
      </c>
      <c r="W21" s="382" t="s">
        <v>637</v>
      </c>
      <c r="X21" s="386" t="str">
        <f t="shared" si="6"/>
        <v/>
      </c>
      <c r="Z21" s="386" t="str">
        <f t="shared" si="7"/>
        <v/>
      </c>
      <c r="AB21" s="398"/>
    </row>
    <row r="22" spans="2:28">
      <c r="B22" s="389">
        <v>17</v>
      </c>
      <c r="C22" s="390" t="s">
        <v>713</v>
      </c>
      <c r="D22" s="391" t="str">
        <f t="shared" si="2"/>
        <v>q</v>
      </c>
      <c r="E22" s="389" t="s">
        <v>701</v>
      </c>
      <c r="F22" s="392"/>
      <c r="G22" s="389" t="s">
        <v>652</v>
      </c>
      <c r="H22" s="392"/>
      <c r="I22" s="393" t="s">
        <v>703</v>
      </c>
      <c r="J22" s="392">
        <v>0</v>
      </c>
      <c r="K22" s="394" t="s">
        <v>637</v>
      </c>
      <c r="L22" s="386" t="str">
        <f t="shared" si="5"/>
        <v/>
      </c>
      <c r="N22" s="395">
        <f t="shared" si="3"/>
        <v>0.29166666666666702</v>
      </c>
      <c r="O22" s="381" t="s">
        <v>652</v>
      </c>
      <c r="P22" s="395">
        <f t="shared" si="4"/>
        <v>0.83333333333333304</v>
      </c>
      <c r="R22" s="396" t="str">
        <f t="shared" si="0"/>
        <v/>
      </c>
      <c r="S22" s="381" t="s">
        <v>652</v>
      </c>
      <c r="T22" s="396" t="str">
        <f t="shared" si="1"/>
        <v/>
      </c>
      <c r="U22" s="397" t="s">
        <v>703</v>
      </c>
      <c r="V22" s="392">
        <v>0</v>
      </c>
      <c r="W22" s="382" t="s">
        <v>637</v>
      </c>
      <c r="X22" s="386" t="str">
        <f t="shared" si="6"/>
        <v/>
      </c>
      <c r="Z22" s="386" t="str">
        <f t="shared" si="7"/>
        <v/>
      </c>
      <c r="AB22" s="398"/>
    </row>
    <row r="23" spans="2:28">
      <c r="B23" s="389">
        <v>18</v>
      </c>
      <c r="C23" s="390" t="s">
        <v>714</v>
      </c>
      <c r="D23" s="391" t="str">
        <f t="shared" si="2"/>
        <v>r</v>
      </c>
      <c r="E23" s="389" t="s">
        <v>701</v>
      </c>
      <c r="F23" s="399"/>
      <c r="G23" s="389" t="s">
        <v>652</v>
      </c>
      <c r="H23" s="399"/>
      <c r="I23" s="393" t="s">
        <v>703</v>
      </c>
      <c r="J23" s="399"/>
      <c r="K23" s="394" t="s">
        <v>637</v>
      </c>
      <c r="L23" s="390">
        <v>1</v>
      </c>
      <c r="N23" s="400"/>
      <c r="O23" s="389" t="s">
        <v>652</v>
      </c>
      <c r="P23" s="400"/>
      <c r="Q23" s="394"/>
      <c r="R23" s="400"/>
      <c r="S23" s="389" t="s">
        <v>652</v>
      </c>
      <c r="T23" s="400"/>
      <c r="U23" s="393" t="s">
        <v>703</v>
      </c>
      <c r="V23" s="399"/>
      <c r="W23" s="394" t="s">
        <v>637</v>
      </c>
      <c r="X23" s="390">
        <v>1</v>
      </c>
      <c r="Y23" s="394"/>
      <c r="Z23" s="390" t="s">
        <v>702</v>
      </c>
      <c r="AB23" s="398"/>
    </row>
    <row r="24" spans="2:28">
      <c r="B24" s="389">
        <v>19</v>
      </c>
      <c r="C24" s="390" t="s">
        <v>715</v>
      </c>
      <c r="D24" s="391" t="str">
        <f t="shared" si="2"/>
        <v>s</v>
      </c>
      <c r="E24" s="389" t="s">
        <v>701</v>
      </c>
      <c r="F24" s="399"/>
      <c r="G24" s="389" t="s">
        <v>652</v>
      </c>
      <c r="H24" s="399"/>
      <c r="I24" s="393" t="s">
        <v>703</v>
      </c>
      <c r="J24" s="399"/>
      <c r="K24" s="394" t="s">
        <v>637</v>
      </c>
      <c r="L24" s="390">
        <v>2</v>
      </c>
      <c r="N24" s="400"/>
      <c r="O24" s="389" t="s">
        <v>652</v>
      </c>
      <c r="P24" s="400"/>
      <c r="Q24" s="394"/>
      <c r="R24" s="400"/>
      <c r="S24" s="389" t="s">
        <v>652</v>
      </c>
      <c r="T24" s="400"/>
      <c r="U24" s="393" t="s">
        <v>703</v>
      </c>
      <c r="V24" s="399"/>
      <c r="W24" s="394" t="s">
        <v>637</v>
      </c>
      <c r="X24" s="390">
        <v>2</v>
      </c>
      <c r="Y24" s="394"/>
      <c r="Z24" s="390" t="s">
        <v>702</v>
      </c>
      <c r="AB24" s="398"/>
    </row>
    <row r="25" spans="2:28">
      <c r="B25" s="389">
        <v>20</v>
      </c>
      <c r="C25" s="390" t="s">
        <v>716</v>
      </c>
      <c r="D25" s="391" t="str">
        <f t="shared" si="2"/>
        <v>t</v>
      </c>
      <c r="E25" s="389" t="s">
        <v>701</v>
      </c>
      <c r="F25" s="399"/>
      <c r="G25" s="389" t="s">
        <v>652</v>
      </c>
      <c r="H25" s="399"/>
      <c r="I25" s="393" t="s">
        <v>703</v>
      </c>
      <c r="J25" s="399"/>
      <c r="K25" s="394" t="s">
        <v>637</v>
      </c>
      <c r="L25" s="390">
        <v>3</v>
      </c>
      <c r="N25" s="400"/>
      <c r="O25" s="389" t="s">
        <v>652</v>
      </c>
      <c r="P25" s="400"/>
      <c r="Q25" s="394"/>
      <c r="R25" s="400"/>
      <c r="S25" s="389" t="s">
        <v>652</v>
      </c>
      <c r="T25" s="400"/>
      <c r="U25" s="393" t="s">
        <v>703</v>
      </c>
      <c r="V25" s="399"/>
      <c r="W25" s="394" t="s">
        <v>637</v>
      </c>
      <c r="X25" s="390">
        <v>3</v>
      </c>
      <c r="Y25" s="394"/>
      <c r="Z25" s="390" t="s">
        <v>702</v>
      </c>
      <c r="AB25" s="398"/>
    </row>
    <row r="26" spans="2:28">
      <c r="B26" s="389">
        <v>21</v>
      </c>
      <c r="C26" s="390" t="s">
        <v>717</v>
      </c>
      <c r="D26" s="391" t="str">
        <f t="shared" si="2"/>
        <v>u</v>
      </c>
      <c r="E26" s="389" t="s">
        <v>701</v>
      </c>
      <c r="F26" s="399"/>
      <c r="G26" s="389" t="s">
        <v>652</v>
      </c>
      <c r="H26" s="399"/>
      <c r="I26" s="393" t="s">
        <v>703</v>
      </c>
      <c r="J26" s="399"/>
      <c r="K26" s="394" t="s">
        <v>637</v>
      </c>
      <c r="L26" s="390">
        <v>4</v>
      </c>
      <c r="N26" s="400"/>
      <c r="O26" s="389" t="s">
        <v>652</v>
      </c>
      <c r="P26" s="400"/>
      <c r="Q26" s="394"/>
      <c r="R26" s="400"/>
      <c r="S26" s="389" t="s">
        <v>652</v>
      </c>
      <c r="T26" s="400"/>
      <c r="U26" s="393" t="s">
        <v>703</v>
      </c>
      <c r="V26" s="399"/>
      <c r="W26" s="394" t="s">
        <v>637</v>
      </c>
      <c r="X26" s="390">
        <v>4</v>
      </c>
      <c r="Y26" s="394"/>
      <c r="Z26" s="390" t="s">
        <v>702</v>
      </c>
      <c r="AB26" s="398"/>
    </row>
    <row r="27" spans="2:28">
      <c r="B27" s="389">
        <v>22</v>
      </c>
      <c r="C27" s="390" t="s">
        <v>718</v>
      </c>
      <c r="D27" s="391" t="str">
        <f t="shared" si="2"/>
        <v>v</v>
      </c>
      <c r="E27" s="389" t="s">
        <v>701</v>
      </c>
      <c r="F27" s="399"/>
      <c r="G27" s="389" t="s">
        <v>652</v>
      </c>
      <c r="H27" s="399"/>
      <c r="I27" s="393" t="s">
        <v>703</v>
      </c>
      <c r="J27" s="399"/>
      <c r="K27" s="394" t="s">
        <v>637</v>
      </c>
      <c r="L27" s="390">
        <v>5</v>
      </c>
      <c r="N27" s="400"/>
      <c r="O27" s="389" t="s">
        <v>652</v>
      </c>
      <c r="P27" s="400"/>
      <c r="Q27" s="394"/>
      <c r="R27" s="400"/>
      <c r="S27" s="389" t="s">
        <v>652</v>
      </c>
      <c r="T27" s="400"/>
      <c r="U27" s="393" t="s">
        <v>703</v>
      </c>
      <c r="V27" s="399"/>
      <c r="W27" s="394" t="s">
        <v>637</v>
      </c>
      <c r="X27" s="390">
        <v>5</v>
      </c>
      <c r="Y27" s="394"/>
      <c r="Z27" s="390" t="s">
        <v>702</v>
      </c>
      <c r="AB27" s="398"/>
    </row>
    <row r="28" spans="2:28">
      <c r="B28" s="389">
        <v>23</v>
      </c>
      <c r="C28" s="390" t="s">
        <v>719</v>
      </c>
      <c r="D28" s="391" t="str">
        <f t="shared" si="2"/>
        <v>w</v>
      </c>
      <c r="E28" s="389" t="s">
        <v>701</v>
      </c>
      <c r="F28" s="399"/>
      <c r="G28" s="389" t="s">
        <v>652</v>
      </c>
      <c r="H28" s="399"/>
      <c r="I28" s="393" t="s">
        <v>703</v>
      </c>
      <c r="J28" s="399"/>
      <c r="K28" s="394" t="s">
        <v>637</v>
      </c>
      <c r="L28" s="390">
        <v>6</v>
      </c>
      <c r="N28" s="400"/>
      <c r="O28" s="389" t="s">
        <v>652</v>
      </c>
      <c r="P28" s="400"/>
      <c r="Q28" s="394"/>
      <c r="R28" s="400"/>
      <c r="S28" s="389" t="s">
        <v>652</v>
      </c>
      <c r="T28" s="400"/>
      <c r="U28" s="393" t="s">
        <v>703</v>
      </c>
      <c r="V28" s="399"/>
      <c r="W28" s="394" t="s">
        <v>637</v>
      </c>
      <c r="X28" s="390">
        <v>6</v>
      </c>
      <c r="Y28" s="394"/>
      <c r="Z28" s="390" t="s">
        <v>702</v>
      </c>
      <c r="AB28" s="398"/>
    </row>
    <row r="29" spans="2:28">
      <c r="B29" s="389">
        <v>24</v>
      </c>
      <c r="C29" s="390" t="s">
        <v>720</v>
      </c>
      <c r="D29" s="391" t="str">
        <f t="shared" si="2"/>
        <v>x</v>
      </c>
      <c r="E29" s="389" t="s">
        <v>701</v>
      </c>
      <c r="F29" s="399"/>
      <c r="G29" s="389" t="s">
        <v>652</v>
      </c>
      <c r="H29" s="399"/>
      <c r="I29" s="393" t="s">
        <v>703</v>
      </c>
      <c r="J29" s="399"/>
      <c r="K29" s="394" t="s">
        <v>637</v>
      </c>
      <c r="L29" s="390">
        <v>7</v>
      </c>
      <c r="N29" s="400"/>
      <c r="O29" s="389" t="s">
        <v>652</v>
      </c>
      <c r="P29" s="400"/>
      <c r="Q29" s="394"/>
      <c r="R29" s="400"/>
      <c r="S29" s="389" t="s">
        <v>652</v>
      </c>
      <c r="T29" s="400"/>
      <c r="U29" s="393" t="s">
        <v>703</v>
      </c>
      <c r="V29" s="399"/>
      <c r="W29" s="394" t="s">
        <v>637</v>
      </c>
      <c r="X29" s="390">
        <v>7</v>
      </c>
      <c r="Y29" s="394"/>
      <c r="Z29" s="390" t="s">
        <v>702</v>
      </c>
      <c r="AB29" s="398"/>
    </row>
    <row r="30" spans="2:28">
      <c r="B30" s="389">
        <v>25</v>
      </c>
      <c r="C30" s="390" t="s">
        <v>721</v>
      </c>
      <c r="D30" s="391" t="str">
        <f t="shared" si="2"/>
        <v>y</v>
      </c>
      <c r="E30" s="389" t="s">
        <v>701</v>
      </c>
      <c r="F30" s="399"/>
      <c r="G30" s="389" t="s">
        <v>652</v>
      </c>
      <c r="H30" s="399"/>
      <c r="I30" s="393" t="s">
        <v>703</v>
      </c>
      <c r="J30" s="399"/>
      <c r="K30" s="394" t="s">
        <v>637</v>
      </c>
      <c r="L30" s="390">
        <v>8</v>
      </c>
      <c r="N30" s="400"/>
      <c r="O30" s="389" t="s">
        <v>652</v>
      </c>
      <c r="P30" s="400"/>
      <c r="Q30" s="394"/>
      <c r="R30" s="400"/>
      <c r="S30" s="389" t="s">
        <v>652</v>
      </c>
      <c r="T30" s="400"/>
      <c r="U30" s="393" t="s">
        <v>703</v>
      </c>
      <c r="V30" s="399"/>
      <c r="W30" s="394" t="s">
        <v>637</v>
      </c>
      <c r="X30" s="390">
        <v>8</v>
      </c>
      <c r="Y30" s="394"/>
      <c r="Z30" s="390" t="s">
        <v>702</v>
      </c>
      <c r="AB30" s="398"/>
    </row>
    <row r="31" spans="2:28">
      <c r="B31" s="389">
        <v>26</v>
      </c>
      <c r="C31" s="390" t="s">
        <v>722</v>
      </c>
      <c r="D31" s="391" t="str">
        <f t="shared" si="2"/>
        <v>z</v>
      </c>
      <c r="E31" s="389" t="s">
        <v>701</v>
      </c>
      <c r="F31" s="399"/>
      <c r="G31" s="389" t="s">
        <v>652</v>
      </c>
      <c r="H31" s="399"/>
      <c r="I31" s="393" t="s">
        <v>703</v>
      </c>
      <c r="J31" s="399"/>
      <c r="K31" s="394" t="s">
        <v>637</v>
      </c>
      <c r="L31" s="390">
        <v>1</v>
      </c>
      <c r="N31" s="400"/>
      <c r="O31" s="389" t="s">
        <v>652</v>
      </c>
      <c r="P31" s="400"/>
      <c r="Q31" s="394"/>
      <c r="R31" s="400"/>
      <c r="S31" s="389" t="s">
        <v>652</v>
      </c>
      <c r="T31" s="400"/>
      <c r="U31" s="393" t="s">
        <v>703</v>
      </c>
      <c r="V31" s="399"/>
      <c r="W31" s="394" t="s">
        <v>637</v>
      </c>
      <c r="X31" s="390" t="s">
        <v>702</v>
      </c>
      <c r="Y31" s="394"/>
      <c r="Z31" s="390">
        <v>1</v>
      </c>
      <c r="AB31" s="398"/>
    </row>
    <row r="32" spans="2:28">
      <c r="B32" s="389">
        <v>27</v>
      </c>
      <c r="C32" s="390" t="s">
        <v>720</v>
      </c>
      <c r="D32" s="391" t="str">
        <f t="shared" si="2"/>
        <v>x</v>
      </c>
      <c r="E32" s="389" t="s">
        <v>701</v>
      </c>
      <c r="F32" s="399"/>
      <c r="G32" s="389" t="s">
        <v>652</v>
      </c>
      <c r="H32" s="399"/>
      <c r="I32" s="393" t="s">
        <v>703</v>
      </c>
      <c r="J32" s="399"/>
      <c r="K32" s="394" t="s">
        <v>637</v>
      </c>
      <c r="L32" s="390">
        <v>2</v>
      </c>
      <c r="N32" s="400"/>
      <c r="O32" s="389" t="s">
        <v>652</v>
      </c>
      <c r="P32" s="400"/>
      <c r="Q32" s="394"/>
      <c r="R32" s="400"/>
      <c r="S32" s="389" t="s">
        <v>652</v>
      </c>
      <c r="T32" s="400"/>
      <c r="U32" s="393" t="s">
        <v>703</v>
      </c>
      <c r="V32" s="399"/>
      <c r="W32" s="394" t="s">
        <v>637</v>
      </c>
      <c r="X32" s="390" t="s">
        <v>702</v>
      </c>
      <c r="Y32" s="394"/>
      <c r="Z32" s="390">
        <v>2</v>
      </c>
      <c r="AB32" s="398"/>
    </row>
    <row r="33" spans="2:28">
      <c r="B33" s="389">
        <v>28</v>
      </c>
      <c r="C33" s="390" t="s">
        <v>723</v>
      </c>
      <c r="D33" s="391" t="str">
        <f t="shared" si="2"/>
        <v>aa</v>
      </c>
      <c r="E33" s="389" t="s">
        <v>701</v>
      </c>
      <c r="F33" s="399"/>
      <c r="G33" s="389" t="s">
        <v>652</v>
      </c>
      <c r="H33" s="399"/>
      <c r="I33" s="393" t="s">
        <v>703</v>
      </c>
      <c r="J33" s="399"/>
      <c r="K33" s="394" t="s">
        <v>637</v>
      </c>
      <c r="L33" s="390">
        <v>3</v>
      </c>
      <c r="N33" s="400"/>
      <c r="O33" s="389" t="s">
        <v>652</v>
      </c>
      <c r="P33" s="400"/>
      <c r="Q33" s="394"/>
      <c r="R33" s="400"/>
      <c r="S33" s="389" t="s">
        <v>652</v>
      </c>
      <c r="T33" s="400"/>
      <c r="U33" s="393" t="s">
        <v>703</v>
      </c>
      <c r="V33" s="399"/>
      <c r="W33" s="394" t="s">
        <v>637</v>
      </c>
      <c r="X33" s="390" t="s">
        <v>702</v>
      </c>
      <c r="Y33" s="394"/>
      <c r="Z33" s="390">
        <v>3</v>
      </c>
      <c r="AB33" s="398"/>
    </row>
    <row r="34" spans="2:28">
      <c r="B34" s="389">
        <v>29</v>
      </c>
      <c r="C34" s="390" t="s">
        <v>724</v>
      </c>
      <c r="D34" s="391" t="str">
        <f t="shared" si="2"/>
        <v>ab</v>
      </c>
      <c r="E34" s="389" t="s">
        <v>701</v>
      </c>
      <c r="F34" s="399"/>
      <c r="G34" s="389" t="s">
        <v>652</v>
      </c>
      <c r="H34" s="399"/>
      <c r="I34" s="393" t="s">
        <v>703</v>
      </c>
      <c r="J34" s="399"/>
      <c r="K34" s="394" t="s">
        <v>637</v>
      </c>
      <c r="L34" s="390">
        <v>4</v>
      </c>
      <c r="N34" s="400"/>
      <c r="O34" s="389" t="s">
        <v>652</v>
      </c>
      <c r="P34" s="400"/>
      <c r="Q34" s="394"/>
      <c r="R34" s="400"/>
      <c r="S34" s="389" t="s">
        <v>652</v>
      </c>
      <c r="T34" s="400"/>
      <c r="U34" s="393" t="s">
        <v>703</v>
      </c>
      <c r="V34" s="399"/>
      <c r="W34" s="394" t="s">
        <v>637</v>
      </c>
      <c r="X34" s="390" t="s">
        <v>702</v>
      </c>
      <c r="Y34" s="394"/>
      <c r="Z34" s="390">
        <v>4</v>
      </c>
      <c r="AB34" s="398"/>
    </row>
    <row r="35" spans="2:28">
      <c r="B35" s="389">
        <v>30</v>
      </c>
      <c r="C35" s="390" t="s">
        <v>725</v>
      </c>
      <c r="D35" s="391" t="str">
        <f t="shared" si="2"/>
        <v>ac</v>
      </c>
      <c r="E35" s="389" t="s">
        <v>701</v>
      </c>
      <c r="F35" s="399"/>
      <c r="G35" s="389" t="s">
        <v>652</v>
      </c>
      <c r="H35" s="399"/>
      <c r="I35" s="393" t="s">
        <v>703</v>
      </c>
      <c r="J35" s="399"/>
      <c r="K35" s="394" t="s">
        <v>637</v>
      </c>
      <c r="L35" s="390">
        <v>5</v>
      </c>
      <c r="N35" s="400"/>
      <c r="O35" s="389" t="s">
        <v>652</v>
      </c>
      <c r="P35" s="400"/>
      <c r="Q35" s="394"/>
      <c r="R35" s="400"/>
      <c r="S35" s="389" t="s">
        <v>652</v>
      </c>
      <c r="T35" s="400"/>
      <c r="U35" s="393" t="s">
        <v>703</v>
      </c>
      <c r="V35" s="399"/>
      <c r="W35" s="394" t="s">
        <v>637</v>
      </c>
      <c r="X35" s="390" t="s">
        <v>702</v>
      </c>
      <c r="Y35" s="394"/>
      <c r="Z35" s="390">
        <v>5</v>
      </c>
      <c r="AB35" s="398"/>
    </row>
    <row r="36" spans="2:28">
      <c r="B36" s="389">
        <v>31</v>
      </c>
      <c r="C36" s="390" t="s">
        <v>726</v>
      </c>
      <c r="D36" s="391" t="str">
        <f t="shared" si="2"/>
        <v>ad</v>
      </c>
      <c r="E36" s="389" t="s">
        <v>701</v>
      </c>
      <c r="F36" s="399"/>
      <c r="G36" s="389" t="s">
        <v>652</v>
      </c>
      <c r="H36" s="399"/>
      <c r="I36" s="393" t="s">
        <v>703</v>
      </c>
      <c r="J36" s="399"/>
      <c r="K36" s="394" t="s">
        <v>637</v>
      </c>
      <c r="L36" s="390">
        <v>6</v>
      </c>
      <c r="N36" s="400"/>
      <c r="O36" s="389" t="s">
        <v>652</v>
      </c>
      <c r="P36" s="400"/>
      <c r="Q36" s="394"/>
      <c r="R36" s="400"/>
      <c r="S36" s="389" t="s">
        <v>652</v>
      </c>
      <c r="T36" s="400"/>
      <c r="U36" s="393" t="s">
        <v>703</v>
      </c>
      <c r="V36" s="399"/>
      <c r="W36" s="394" t="s">
        <v>637</v>
      </c>
      <c r="X36" s="390" t="s">
        <v>702</v>
      </c>
      <c r="Y36" s="394"/>
      <c r="Z36" s="390">
        <v>6</v>
      </c>
      <c r="AB36" s="398"/>
    </row>
    <row r="37" spans="2:28">
      <c r="B37" s="389">
        <v>32</v>
      </c>
      <c r="C37" s="390" t="s">
        <v>727</v>
      </c>
      <c r="D37" s="391" t="str">
        <f t="shared" si="2"/>
        <v>ae</v>
      </c>
      <c r="E37" s="389" t="s">
        <v>701</v>
      </c>
      <c r="F37" s="399"/>
      <c r="G37" s="389" t="s">
        <v>652</v>
      </c>
      <c r="H37" s="399"/>
      <c r="I37" s="393" t="s">
        <v>703</v>
      </c>
      <c r="J37" s="399"/>
      <c r="K37" s="394" t="s">
        <v>637</v>
      </c>
      <c r="L37" s="390">
        <v>7</v>
      </c>
      <c r="N37" s="400"/>
      <c r="O37" s="389" t="s">
        <v>652</v>
      </c>
      <c r="P37" s="400"/>
      <c r="Q37" s="394"/>
      <c r="R37" s="400"/>
      <c r="S37" s="389" t="s">
        <v>652</v>
      </c>
      <c r="T37" s="400"/>
      <c r="U37" s="393" t="s">
        <v>703</v>
      </c>
      <c r="V37" s="399"/>
      <c r="W37" s="394" t="s">
        <v>637</v>
      </c>
      <c r="X37" s="390" t="s">
        <v>702</v>
      </c>
      <c r="Y37" s="394"/>
      <c r="Z37" s="390">
        <v>7</v>
      </c>
      <c r="AB37" s="398"/>
    </row>
    <row r="38" spans="2:28">
      <c r="B38" s="389">
        <v>33</v>
      </c>
      <c r="C38" s="390" t="s">
        <v>728</v>
      </c>
      <c r="D38" s="391" t="str">
        <f t="shared" si="2"/>
        <v>af</v>
      </c>
      <c r="E38" s="389" t="s">
        <v>701</v>
      </c>
      <c r="F38" s="399"/>
      <c r="G38" s="389" t="s">
        <v>652</v>
      </c>
      <c r="H38" s="399"/>
      <c r="I38" s="393" t="s">
        <v>703</v>
      </c>
      <c r="J38" s="399"/>
      <c r="K38" s="394" t="s">
        <v>637</v>
      </c>
      <c r="L38" s="390">
        <v>8</v>
      </c>
      <c r="N38" s="400"/>
      <c r="O38" s="389" t="s">
        <v>652</v>
      </c>
      <c r="P38" s="400"/>
      <c r="Q38" s="394"/>
      <c r="R38" s="400"/>
      <c r="S38" s="389" t="s">
        <v>652</v>
      </c>
      <c r="T38" s="400"/>
      <c r="U38" s="393" t="s">
        <v>703</v>
      </c>
      <c r="V38" s="399"/>
      <c r="W38" s="394" t="s">
        <v>637</v>
      </c>
      <c r="X38" s="390" t="s">
        <v>702</v>
      </c>
      <c r="Y38" s="394"/>
      <c r="Z38" s="390">
        <v>8</v>
      </c>
      <c r="AB38" s="398"/>
    </row>
    <row r="39" spans="2:28">
      <c r="B39" s="389">
        <v>34</v>
      </c>
      <c r="C39" s="401" t="s">
        <v>729</v>
      </c>
      <c r="D39" s="391"/>
      <c r="E39" s="389" t="s">
        <v>701</v>
      </c>
      <c r="F39" s="392"/>
      <c r="G39" s="389" t="s">
        <v>652</v>
      </c>
      <c r="H39" s="392"/>
      <c r="I39" s="393" t="s">
        <v>703</v>
      </c>
      <c r="J39" s="392">
        <v>0</v>
      </c>
      <c r="K39" s="394" t="s">
        <v>637</v>
      </c>
      <c r="L39" s="386" t="str">
        <f t="shared" ref="L39:L40" si="8">IF(OR(F39="",H39=""),"",(H39+IF(F39&gt;H39,1,0)-F39-J39)*24)</f>
        <v/>
      </c>
      <c r="N39" s="395">
        <f t="shared" ref="N39:N46" si="9">$N$6</f>
        <v>0.29166666666666702</v>
      </c>
      <c r="O39" s="381" t="s">
        <v>652</v>
      </c>
      <c r="P39" s="395">
        <f t="shared" ref="P39:P46" si="10">$P$6</f>
        <v>0.83333333333333304</v>
      </c>
      <c r="R39" s="396" t="str">
        <f t="shared" ref="R39:R47" si="11">IF(F39="","",IF(F39&lt;N39,N39,IF(F39&gt;=P39,"",F39)))</f>
        <v/>
      </c>
      <c r="S39" s="381" t="s">
        <v>652</v>
      </c>
      <c r="T39" s="396" t="str">
        <f t="shared" ref="T39:T47" si="12">IF(H39="","",IF(H39&gt;F39,IF(H39&lt;P39,H39,P39),P39))</f>
        <v/>
      </c>
      <c r="U39" s="397" t="s">
        <v>703</v>
      </c>
      <c r="V39" s="392">
        <v>0</v>
      </c>
      <c r="W39" s="382" t="s">
        <v>637</v>
      </c>
      <c r="X39" s="386" t="str">
        <f t="shared" ref="X39:X40" si="13">IF(R39="","",IF((T39+IF(R39&gt;T39,1,0)-R39-V39)*24=0,"",(T39+IF(R39&gt;T39,1,0)-R39-V39)*24))</f>
        <v/>
      </c>
      <c r="Z39" s="386" t="str">
        <f t="shared" ref="Z39:Z40" si="14">IF(X39="",L39,IF(OR(L39-X39=0,L39-X39&lt;0),"-",L39-X39))</f>
        <v/>
      </c>
      <c r="AB39" s="398"/>
    </row>
    <row r="40" spans="2:28">
      <c r="B40" s="389"/>
      <c r="C40" s="402" t="s">
        <v>702</v>
      </c>
      <c r="D40" s="391"/>
      <c r="E40" s="389" t="s">
        <v>701</v>
      </c>
      <c r="F40" s="392"/>
      <c r="G40" s="389" t="s">
        <v>652</v>
      </c>
      <c r="H40" s="392"/>
      <c r="I40" s="393" t="s">
        <v>703</v>
      </c>
      <c r="J40" s="392">
        <v>0</v>
      </c>
      <c r="K40" s="394" t="s">
        <v>637</v>
      </c>
      <c r="L40" s="386" t="str">
        <f t="shared" si="8"/>
        <v/>
      </c>
      <c r="N40" s="395">
        <f t="shared" si="9"/>
        <v>0.29166666666666702</v>
      </c>
      <c r="O40" s="381" t="s">
        <v>652</v>
      </c>
      <c r="P40" s="395">
        <f t="shared" si="10"/>
        <v>0.83333333333333304</v>
      </c>
      <c r="R40" s="396" t="str">
        <f t="shared" si="11"/>
        <v/>
      </c>
      <c r="S40" s="381" t="s">
        <v>652</v>
      </c>
      <c r="T40" s="396" t="str">
        <f t="shared" si="12"/>
        <v/>
      </c>
      <c r="U40" s="397" t="s">
        <v>703</v>
      </c>
      <c r="V40" s="392">
        <v>0</v>
      </c>
      <c r="W40" s="382" t="s">
        <v>637</v>
      </c>
      <c r="X40" s="386" t="str">
        <f t="shared" si="13"/>
        <v/>
      </c>
      <c r="Z40" s="386" t="str">
        <f t="shared" si="14"/>
        <v/>
      </c>
      <c r="AB40" s="398"/>
    </row>
    <row r="41" spans="2:28">
      <c r="B41" s="389"/>
      <c r="C41" s="403" t="s">
        <v>702</v>
      </c>
      <c r="D41" s="391" t="str">
        <f>C39</f>
        <v>ag</v>
      </c>
      <c r="E41" s="389" t="s">
        <v>701</v>
      </c>
      <c r="F41" s="392" t="s">
        <v>702</v>
      </c>
      <c r="G41" s="389" t="s">
        <v>652</v>
      </c>
      <c r="H41" s="392" t="s">
        <v>702</v>
      </c>
      <c r="I41" s="393" t="s">
        <v>703</v>
      </c>
      <c r="J41" s="392" t="s">
        <v>702</v>
      </c>
      <c r="K41" s="394" t="s">
        <v>637</v>
      </c>
      <c r="L41" s="386" t="str">
        <f>IF(OR(L39="",L40=""),"",L39+L40)</f>
        <v/>
      </c>
      <c r="N41" s="395" t="s">
        <v>702</v>
      </c>
      <c r="O41" s="381" t="s">
        <v>652</v>
      </c>
      <c r="P41" s="395" t="s">
        <v>702</v>
      </c>
      <c r="R41" s="396" t="str">
        <f t="shared" si="11"/>
        <v/>
      </c>
      <c r="S41" s="381" t="s">
        <v>652</v>
      </c>
      <c r="T41" s="396" t="str">
        <f t="shared" si="12"/>
        <v>-</v>
      </c>
      <c r="U41" s="397" t="s">
        <v>703</v>
      </c>
      <c r="V41" s="392" t="s">
        <v>1000</v>
      </c>
      <c r="W41" s="382" t="s">
        <v>637</v>
      </c>
      <c r="X41" s="386" t="str">
        <f>IF(OR(X39="",X40=""),"",X39+X40)</f>
        <v/>
      </c>
      <c r="Z41" s="386" t="str">
        <f>IF(X41="",L41,IF(OR(L41-X41=0,L41-X41&lt;0),"-",L41-X41))</f>
        <v/>
      </c>
      <c r="AB41" s="398" t="s">
        <v>1001</v>
      </c>
    </row>
    <row r="42" spans="2:28">
      <c r="B42" s="389"/>
      <c r="C42" s="401" t="s">
        <v>1002</v>
      </c>
      <c r="D42" s="391"/>
      <c r="E42" s="389" t="s">
        <v>701</v>
      </c>
      <c r="F42" s="392"/>
      <c r="G42" s="389" t="s">
        <v>652</v>
      </c>
      <c r="H42" s="392"/>
      <c r="I42" s="393" t="s">
        <v>703</v>
      </c>
      <c r="J42" s="392">
        <v>0</v>
      </c>
      <c r="K42" s="394" t="s">
        <v>637</v>
      </c>
      <c r="L42" s="386" t="str">
        <f t="shared" ref="L42:L43" si="15">IF(OR(F42="",H42=""),"",(H42+IF(F42&gt;H42,1,0)-F42-J42)*24)</f>
        <v/>
      </c>
      <c r="N42" s="395">
        <f t="shared" si="9"/>
        <v>0.29166666666666702</v>
      </c>
      <c r="O42" s="381" t="s">
        <v>652</v>
      </c>
      <c r="P42" s="395">
        <f t="shared" si="10"/>
        <v>0.83333333333333304</v>
      </c>
      <c r="R42" s="396" t="str">
        <f t="shared" si="11"/>
        <v/>
      </c>
      <c r="S42" s="381" t="s">
        <v>652</v>
      </c>
      <c r="T42" s="396" t="str">
        <f t="shared" si="12"/>
        <v/>
      </c>
      <c r="U42" s="397" t="s">
        <v>703</v>
      </c>
      <c r="V42" s="392">
        <v>0</v>
      </c>
      <c r="W42" s="382" t="s">
        <v>637</v>
      </c>
      <c r="X42" s="386" t="str">
        <f t="shared" ref="X42:X43" si="16">IF(R42="","",IF((T42+IF(R42&gt;T42,1,0)-R42-V42)*24=0,"",(T42+IF(R42&gt;T42,1,0)-R42-V42)*24))</f>
        <v/>
      </c>
      <c r="Z42" s="386" t="str">
        <f t="shared" ref="Z42:Z43" si="17">IF(X42="",L42,IF(OR(L42-X42=0,L42-X42&lt;0),"-",L42-X42))</f>
        <v/>
      </c>
      <c r="AB42" s="398"/>
    </row>
    <row r="43" spans="2:28">
      <c r="B43" s="389">
        <v>35</v>
      </c>
      <c r="C43" s="402" t="s">
        <v>702</v>
      </c>
      <c r="D43" s="391"/>
      <c r="E43" s="389" t="s">
        <v>701</v>
      </c>
      <c r="F43" s="392"/>
      <c r="G43" s="389" t="s">
        <v>652</v>
      </c>
      <c r="H43" s="392"/>
      <c r="I43" s="393" t="s">
        <v>703</v>
      </c>
      <c r="J43" s="392">
        <v>0</v>
      </c>
      <c r="K43" s="394" t="s">
        <v>637</v>
      </c>
      <c r="L43" s="386" t="str">
        <f t="shared" si="15"/>
        <v/>
      </c>
      <c r="N43" s="395">
        <f t="shared" si="9"/>
        <v>0.29166666666666702</v>
      </c>
      <c r="O43" s="381" t="s">
        <v>652</v>
      </c>
      <c r="P43" s="395">
        <f t="shared" si="10"/>
        <v>0.83333333333333304</v>
      </c>
      <c r="R43" s="396" t="str">
        <f t="shared" si="11"/>
        <v/>
      </c>
      <c r="S43" s="381" t="s">
        <v>652</v>
      </c>
      <c r="T43" s="396" t="str">
        <f t="shared" si="12"/>
        <v/>
      </c>
      <c r="U43" s="397" t="s">
        <v>703</v>
      </c>
      <c r="V43" s="392">
        <v>0</v>
      </c>
      <c r="W43" s="382" t="s">
        <v>637</v>
      </c>
      <c r="X43" s="386" t="str">
        <f t="shared" si="16"/>
        <v/>
      </c>
      <c r="Z43" s="386" t="str">
        <f t="shared" si="17"/>
        <v/>
      </c>
      <c r="AB43" s="398"/>
    </row>
    <row r="44" spans="2:28">
      <c r="B44" s="389"/>
      <c r="C44" s="403" t="s">
        <v>702</v>
      </c>
      <c r="D44" s="391" t="str">
        <f>C42</f>
        <v>ah</v>
      </c>
      <c r="E44" s="389" t="s">
        <v>701</v>
      </c>
      <c r="F44" s="392" t="s">
        <v>702</v>
      </c>
      <c r="G44" s="389" t="s">
        <v>652</v>
      </c>
      <c r="H44" s="392" t="s">
        <v>702</v>
      </c>
      <c r="I44" s="393" t="s">
        <v>703</v>
      </c>
      <c r="J44" s="392" t="s">
        <v>702</v>
      </c>
      <c r="K44" s="394" t="s">
        <v>637</v>
      </c>
      <c r="L44" s="386" t="str">
        <f>IF(OR(L42="",L43=""),"",L42+L43)</f>
        <v/>
      </c>
      <c r="N44" s="395" t="s">
        <v>702</v>
      </c>
      <c r="O44" s="381" t="s">
        <v>652</v>
      </c>
      <c r="P44" s="395" t="s">
        <v>702</v>
      </c>
      <c r="R44" s="396" t="str">
        <f t="shared" si="11"/>
        <v/>
      </c>
      <c r="S44" s="381" t="s">
        <v>652</v>
      </c>
      <c r="T44" s="396" t="str">
        <f t="shared" si="12"/>
        <v>-</v>
      </c>
      <c r="U44" s="397" t="s">
        <v>703</v>
      </c>
      <c r="V44" s="392" t="s">
        <v>1000</v>
      </c>
      <c r="W44" s="382" t="s">
        <v>637</v>
      </c>
      <c r="X44" s="386" t="str">
        <f>IF(OR(X42="",X43=""),"",X42+X43)</f>
        <v/>
      </c>
      <c r="Z44" s="386" t="str">
        <f>IF(X44="",L44,IF(OR(L44-X44=0,L44-X44&lt;0),"-",L44-X44))</f>
        <v/>
      </c>
      <c r="AB44" s="398" t="s">
        <v>1003</v>
      </c>
    </row>
    <row r="45" spans="2:28">
      <c r="B45" s="389"/>
      <c r="C45" s="401" t="s">
        <v>1004</v>
      </c>
      <c r="D45" s="391"/>
      <c r="E45" s="389" t="s">
        <v>701</v>
      </c>
      <c r="F45" s="392"/>
      <c r="G45" s="389" t="s">
        <v>652</v>
      </c>
      <c r="H45" s="392"/>
      <c r="I45" s="393" t="s">
        <v>703</v>
      </c>
      <c r="J45" s="392">
        <v>0</v>
      </c>
      <c r="K45" s="394" t="s">
        <v>637</v>
      </c>
      <c r="L45" s="386" t="str">
        <f t="shared" ref="L45:L46" si="18">IF(OR(F45="",H45=""),"",(H45+IF(F45&gt;H45,1,0)-F45-J45)*24)</f>
        <v/>
      </c>
      <c r="N45" s="395">
        <f t="shared" si="9"/>
        <v>0.29166666666666702</v>
      </c>
      <c r="O45" s="381" t="s">
        <v>652</v>
      </c>
      <c r="P45" s="395">
        <f t="shared" si="10"/>
        <v>0.83333333333333304</v>
      </c>
      <c r="R45" s="396" t="str">
        <f t="shared" si="11"/>
        <v/>
      </c>
      <c r="S45" s="381" t="s">
        <v>652</v>
      </c>
      <c r="T45" s="396" t="str">
        <f t="shared" si="12"/>
        <v/>
      </c>
      <c r="U45" s="397" t="s">
        <v>703</v>
      </c>
      <c r="V45" s="392">
        <v>0</v>
      </c>
      <c r="W45" s="382" t="s">
        <v>637</v>
      </c>
      <c r="X45" s="386" t="str">
        <f t="shared" ref="X45:X46" si="19">IF(R45="","",IF((T45+IF(R45&gt;T45,1,0)-R45-V45)*24=0,"",(T45+IF(R45&gt;T45,1,0)-R45-V45)*24))</f>
        <v/>
      </c>
      <c r="Z45" s="386" t="str">
        <f t="shared" ref="Z45:Z46" si="20">IF(X45="",L45,IF(OR(L45-X45=0,L45-X45&lt;0),"-",L45-X45))</f>
        <v/>
      </c>
      <c r="AB45" s="398"/>
    </row>
    <row r="46" spans="2:28">
      <c r="B46" s="389">
        <v>36</v>
      </c>
      <c r="C46" s="402" t="s">
        <v>702</v>
      </c>
      <c r="D46" s="391"/>
      <c r="E46" s="389" t="s">
        <v>701</v>
      </c>
      <c r="F46" s="392"/>
      <c r="G46" s="389" t="s">
        <v>652</v>
      </c>
      <c r="H46" s="392"/>
      <c r="I46" s="393" t="s">
        <v>703</v>
      </c>
      <c r="J46" s="392">
        <v>0</v>
      </c>
      <c r="K46" s="394" t="s">
        <v>637</v>
      </c>
      <c r="L46" s="386" t="str">
        <f t="shared" si="18"/>
        <v/>
      </c>
      <c r="N46" s="395">
        <f t="shared" si="9"/>
        <v>0.29166666666666702</v>
      </c>
      <c r="O46" s="381" t="s">
        <v>652</v>
      </c>
      <c r="P46" s="395">
        <f t="shared" si="10"/>
        <v>0.83333333333333304</v>
      </c>
      <c r="R46" s="396" t="str">
        <f t="shared" si="11"/>
        <v/>
      </c>
      <c r="S46" s="381" t="s">
        <v>652</v>
      </c>
      <c r="T46" s="396" t="str">
        <f t="shared" si="12"/>
        <v/>
      </c>
      <c r="U46" s="397" t="s">
        <v>703</v>
      </c>
      <c r="V46" s="392">
        <v>0</v>
      </c>
      <c r="W46" s="382" t="s">
        <v>637</v>
      </c>
      <c r="X46" s="386" t="str">
        <f t="shared" si="19"/>
        <v/>
      </c>
      <c r="Z46" s="386" t="str">
        <f t="shared" si="20"/>
        <v/>
      </c>
      <c r="AB46" s="398"/>
    </row>
    <row r="47" spans="2:28">
      <c r="B47" s="389"/>
      <c r="C47" s="403" t="s">
        <v>702</v>
      </c>
      <c r="D47" s="391" t="str">
        <f>C45</f>
        <v>ai</v>
      </c>
      <c r="E47" s="389" t="s">
        <v>701</v>
      </c>
      <c r="F47" s="392" t="s">
        <v>702</v>
      </c>
      <c r="G47" s="389" t="s">
        <v>652</v>
      </c>
      <c r="H47" s="392" t="s">
        <v>702</v>
      </c>
      <c r="I47" s="393" t="s">
        <v>703</v>
      </c>
      <c r="J47" s="392" t="s">
        <v>702</v>
      </c>
      <c r="K47" s="394" t="s">
        <v>637</v>
      </c>
      <c r="L47" s="386" t="str">
        <f>IF(OR(L45="",L46=""),"",L45+L46)</f>
        <v/>
      </c>
      <c r="N47" s="395" t="s">
        <v>702</v>
      </c>
      <c r="O47" s="381" t="s">
        <v>652</v>
      </c>
      <c r="P47" s="395" t="s">
        <v>702</v>
      </c>
      <c r="R47" s="396" t="str">
        <f t="shared" si="11"/>
        <v/>
      </c>
      <c r="S47" s="381" t="s">
        <v>652</v>
      </c>
      <c r="T47" s="396" t="str">
        <f t="shared" si="12"/>
        <v>-</v>
      </c>
      <c r="U47" s="397" t="s">
        <v>703</v>
      </c>
      <c r="V47" s="392" t="s">
        <v>1000</v>
      </c>
      <c r="W47" s="382" t="s">
        <v>637</v>
      </c>
      <c r="X47" s="386" t="str">
        <f>IF(OR(X45="",X46=""),"",X45+X46)</f>
        <v/>
      </c>
      <c r="Z47" s="386" t="str">
        <f>IF(X47="",L47,IF(OR(L47-X47=0,L47-X47&lt;0),"-",L47-X47))</f>
        <v/>
      </c>
      <c r="AB47" s="398" t="s">
        <v>1003</v>
      </c>
    </row>
    <row r="49" spans="3:4">
      <c r="C49" s="383" t="s">
        <v>1005</v>
      </c>
      <c r="D49" s="383"/>
    </row>
    <row r="50" spans="3:4">
      <c r="C50" s="383" t="s">
        <v>1006</v>
      </c>
      <c r="D50" s="383"/>
    </row>
    <row r="51" spans="3:4">
      <c r="C51" s="383" t="s">
        <v>1007</v>
      </c>
      <c r="D51" s="383"/>
    </row>
    <row r="52" spans="3:4">
      <c r="C52" s="383" t="s">
        <v>1008</v>
      </c>
      <c r="D52" s="383"/>
    </row>
  </sheetData>
  <sheetProtection sheet="1" insertRows="0" deleteRows="0"/>
  <mergeCells count="4">
    <mergeCell ref="F4:L4"/>
    <mergeCell ref="N4:P4"/>
    <mergeCell ref="R4:X4"/>
    <mergeCell ref="AB4:AB5"/>
  </mergeCells>
  <phoneticPr fontId="1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6893-EF4F-4243-8383-B9D545FCF9AB}">
  <sheetPr>
    <pageSetUpPr fitToPage="1"/>
  </sheetPr>
  <dimension ref="B1:BS116"/>
  <sheetViews>
    <sheetView topLeftCell="A17" workbookViewId="0">
      <selection activeCell="D39" sqref="D39"/>
    </sheetView>
  </sheetViews>
  <sheetFormatPr defaultColWidth="10.28515625" defaultRowHeight="13.5"/>
  <cols>
    <col min="1" max="1" width="1.5703125" style="405" customWidth="1"/>
    <col min="2" max="3" width="10.28515625" style="405"/>
    <col min="4" max="4" width="46.42578125" style="405" customWidth="1"/>
    <col min="5" max="16384" width="10.28515625" style="405"/>
  </cols>
  <sheetData>
    <row r="1" spans="2:11" ht="14.25">
      <c r="B1" s="405" t="s">
        <v>731</v>
      </c>
      <c r="D1" s="406"/>
      <c r="E1" s="406"/>
      <c r="F1" s="406"/>
    </row>
    <row r="2" spans="2:11" s="408" customFormat="1" ht="20.25" customHeight="1">
      <c r="B2" s="407" t="s">
        <v>732</v>
      </c>
      <c r="C2" s="407"/>
      <c r="D2" s="406"/>
      <c r="E2" s="406"/>
      <c r="F2" s="406"/>
    </row>
    <row r="3" spans="2:11" s="408" customFormat="1" ht="20.25" customHeight="1">
      <c r="B3" s="407"/>
      <c r="C3" s="407"/>
      <c r="D3" s="406"/>
      <c r="E3" s="406"/>
      <c r="F3" s="406"/>
    </row>
    <row r="4" spans="2:11" s="408" customFormat="1" ht="20.25" customHeight="1">
      <c r="B4" s="409"/>
      <c r="C4" s="406" t="s">
        <v>733</v>
      </c>
      <c r="D4" s="406"/>
      <c r="F4" s="1015" t="s">
        <v>734</v>
      </c>
      <c r="G4" s="1015"/>
      <c r="H4" s="1015"/>
      <c r="I4" s="1015"/>
      <c r="J4" s="1015"/>
      <c r="K4" s="1015"/>
    </row>
    <row r="5" spans="2:11" s="408" customFormat="1" ht="20.25" customHeight="1">
      <c r="B5" s="410"/>
      <c r="C5" s="406" t="s">
        <v>735</v>
      </c>
      <c r="D5" s="406"/>
      <c r="F5" s="1015"/>
      <c r="G5" s="1015"/>
      <c r="H5" s="1015"/>
      <c r="I5" s="1015"/>
      <c r="J5" s="1015"/>
      <c r="K5" s="1015"/>
    </row>
    <row r="6" spans="2:11" s="408" customFormat="1" ht="20.25" customHeight="1">
      <c r="B6" s="411" t="s">
        <v>736</v>
      </c>
      <c r="C6" s="406"/>
      <c r="D6" s="406"/>
      <c r="E6" s="412"/>
      <c r="F6" s="406"/>
    </row>
    <row r="7" spans="2:11" s="408" customFormat="1" ht="20.25" customHeight="1">
      <c r="B7" s="407"/>
      <c r="C7" s="407"/>
      <c r="D7" s="406"/>
      <c r="E7" s="412"/>
      <c r="F7" s="406"/>
    </row>
    <row r="8" spans="2:11" s="408" customFormat="1" ht="20.25" customHeight="1">
      <c r="B8" s="406" t="s">
        <v>737</v>
      </c>
      <c r="C8" s="407"/>
      <c r="D8" s="406"/>
      <c r="E8" s="412"/>
      <c r="F8" s="406"/>
    </row>
    <row r="9" spans="2:11" s="408" customFormat="1" ht="20.25" customHeight="1">
      <c r="B9" s="407"/>
      <c r="C9" s="407"/>
      <c r="D9" s="406"/>
      <c r="E9" s="406"/>
      <c r="F9" s="406"/>
    </row>
    <row r="10" spans="2:11" s="408" customFormat="1" ht="20.25" customHeight="1">
      <c r="B10" s="406" t="s">
        <v>1009</v>
      </c>
      <c r="C10" s="407"/>
      <c r="D10" s="406"/>
      <c r="E10" s="406"/>
      <c r="F10" s="406"/>
    </row>
    <row r="11" spans="2:11" s="408" customFormat="1" ht="20.25" customHeight="1">
      <c r="B11" s="406"/>
      <c r="C11" s="407"/>
      <c r="D11" s="406"/>
      <c r="E11" s="406"/>
      <c r="F11" s="406"/>
    </row>
    <row r="12" spans="2:11" s="408" customFormat="1" ht="20.25" customHeight="1">
      <c r="B12" s="406" t="s">
        <v>1010</v>
      </c>
      <c r="C12" s="407"/>
      <c r="D12" s="406"/>
    </row>
    <row r="13" spans="2:11" s="408" customFormat="1" ht="20.25" customHeight="1">
      <c r="B13" s="406"/>
      <c r="C13" s="407"/>
      <c r="D13" s="406"/>
    </row>
    <row r="14" spans="2:11" s="408" customFormat="1" ht="20.25" customHeight="1">
      <c r="B14" s="406" t="s">
        <v>1011</v>
      </c>
      <c r="C14" s="407"/>
      <c r="D14" s="406"/>
    </row>
    <row r="15" spans="2:11" s="408" customFormat="1" ht="20.25" customHeight="1">
      <c r="B15" s="406"/>
      <c r="C15" s="407"/>
      <c r="D15" s="406"/>
    </row>
    <row r="16" spans="2:11" s="408" customFormat="1" ht="20.25" customHeight="1">
      <c r="B16" s="406" t="s">
        <v>1012</v>
      </c>
      <c r="C16" s="407"/>
      <c r="D16" s="406"/>
    </row>
    <row r="17" spans="2:5" s="408" customFormat="1" ht="20.25" customHeight="1">
      <c r="B17" s="406" t="s">
        <v>1013</v>
      </c>
      <c r="C17" s="407"/>
      <c r="D17" s="406"/>
    </row>
    <row r="18" spans="2:5" s="408" customFormat="1" ht="20.25" customHeight="1">
      <c r="B18" s="406"/>
      <c r="C18" s="407"/>
      <c r="D18" s="406"/>
    </row>
    <row r="19" spans="2:5" s="408" customFormat="1" ht="20.25" customHeight="1">
      <c r="B19" s="406" t="s">
        <v>1014</v>
      </c>
      <c r="C19" s="407"/>
      <c r="D19" s="406"/>
    </row>
    <row r="20" spans="2:5" s="408" customFormat="1" ht="20.25" customHeight="1">
      <c r="B20" s="406"/>
      <c r="C20" s="407"/>
      <c r="D20" s="406"/>
    </row>
    <row r="21" spans="2:5" s="408" customFormat="1" ht="17.25" customHeight="1">
      <c r="B21" s="406" t="s">
        <v>738</v>
      </c>
      <c r="C21" s="406"/>
      <c r="D21" s="406"/>
    </row>
    <row r="22" spans="2:5" s="408" customFormat="1" ht="17.25" customHeight="1">
      <c r="B22" s="406" t="s">
        <v>739</v>
      </c>
      <c r="C22" s="406"/>
      <c r="D22" s="406"/>
    </row>
    <row r="23" spans="2:5" s="408" customFormat="1" ht="17.25" customHeight="1">
      <c r="B23" s="406"/>
      <c r="C23" s="406"/>
      <c r="D23" s="406"/>
    </row>
    <row r="24" spans="2:5" s="408" customFormat="1" ht="17.25" customHeight="1">
      <c r="B24" s="406"/>
      <c r="C24" s="413" t="s">
        <v>654</v>
      </c>
      <c r="D24" s="413" t="s">
        <v>740</v>
      </c>
    </row>
    <row r="25" spans="2:5" s="408" customFormat="1" ht="17.25" customHeight="1">
      <c r="B25" s="406"/>
      <c r="C25" s="413">
        <v>1</v>
      </c>
      <c r="D25" s="414" t="s">
        <v>669</v>
      </c>
    </row>
    <row r="26" spans="2:5" s="408" customFormat="1" ht="17.25" customHeight="1">
      <c r="B26" s="406"/>
      <c r="C26" s="413">
        <v>2</v>
      </c>
      <c r="D26" s="414" t="s">
        <v>681</v>
      </c>
      <c r="E26" s="408" t="s">
        <v>741</v>
      </c>
    </row>
    <row r="27" spans="2:5" s="408" customFormat="1" ht="17.25" customHeight="1">
      <c r="B27" s="406"/>
      <c r="C27" s="413">
        <v>3</v>
      </c>
      <c r="D27" s="414" t="s">
        <v>677</v>
      </c>
      <c r="E27" s="408" t="s">
        <v>742</v>
      </c>
    </row>
    <row r="28" spans="2:5" s="408" customFormat="1" ht="17.25" customHeight="1">
      <c r="B28" s="406"/>
      <c r="C28" s="413">
        <v>4</v>
      </c>
      <c r="D28" s="414" t="s">
        <v>674</v>
      </c>
    </row>
    <row r="29" spans="2:5" s="408" customFormat="1" ht="17.25" customHeight="1">
      <c r="B29" s="406"/>
      <c r="C29" s="413">
        <v>5</v>
      </c>
      <c r="D29" s="414" t="s">
        <v>743</v>
      </c>
      <c r="E29" s="408" t="s">
        <v>744</v>
      </c>
    </row>
    <row r="30" spans="2:5" s="408" customFormat="1" ht="17.25" customHeight="1">
      <c r="B30" s="406"/>
      <c r="C30" s="412"/>
      <c r="D30" s="406"/>
    </row>
    <row r="31" spans="2:5" s="408" customFormat="1" ht="17.25" customHeight="1">
      <c r="B31" s="406" t="s">
        <v>745</v>
      </c>
      <c r="C31" s="406"/>
      <c r="D31" s="406"/>
    </row>
    <row r="32" spans="2:5" s="408" customFormat="1" ht="17.25" customHeight="1">
      <c r="B32" s="406" t="s">
        <v>746</v>
      </c>
      <c r="C32" s="406"/>
      <c r="D32" s="406"/>
    </row>
    <row r="33" spans="2:51" s="408" customFormat="1" ht="17.25" customHeight="1">
      <c r="B33" s="406"/>
      <c r="C33" s="406"/>
      <c r="D33" s="406"/>
      <c r="G33" s="415"/>
      <c r="H33" s="415"/>
      <c r="J33" s="415"/>
      <c r="K33" s="415"/>
      <c r="L33" s="415"/>
      <c r="M33" s="415"/>
      <c r="N33" s="415"/>
      <c r="O33" s="415"/>
      <c r="R33" s="415"/>
      <c r="S33" s="415"/>
      <c r="T33" s="415"/>
      <c r="W33" s="415"/>
      <c r="X33" s="415"/>
      <c r="Y33" s="415"/>
    </row>
    <row r="34" spans="2:51" s="408" customFormat="1" ht="17.25" customHeight="1">
      <c r="B34" s="406"/>
      <c r="C34" s="413" t="s">
        <v>698</v>
      </c>
      <c r="D34" s="413" t="s">
        <v>747</v>
      </c>
      <c r="G34" s="415"/>
      <c r="H34" s="415"/>
      <c r="J34" s="415"/>
      <c r="K34" s="415"/>
      <c r="L34" s="415"/>
      <c r="M34" s="415"/>
      <c r="N34" s="415"/>
      <c r="O34" s="415"/>
      <c r="R34" s="415"/>
      <c r="S34" s="415"/>
      <c r="T34" s="415"/>
      <c r="W34" s="415"/>
      <c r="X34" s="415"/>
      <c r="Y34" s="415"/>
    </row>
    <row r="35" spans="2:51" s="408" customFormat="1" ht="17.25" customHeight="1">
      <c r="B35" s="406"/>
      <c r="C35" s="413" t="s">
        <v>748</v>
      </c>
      <c r="D35" s="414" t="s">
        <v>749</v>
      </c>
      <c r="G35" s="415"/>
      <c r="H35" s="415"/>
      <c r="J35" s="415"/>
      <c r="K35" s="415"/>
      <c r="L35" s="415"/>
      <c r="M35" s="415"/>
      <c r="N35" s="415"/>
      <c r="O35" s="415"/>
      <c r="R35" s="415"/>
      <c r="S35" s="415"/>
      <c r="T35" s="415"/>
      <c r="W35" s="415"/>
      <c r="X35" s="415"/>
      <c r="Y35" s="415"/>
    </row>
    <row r="36" spans="2:51" s="408" customFormat="1" ht="17.25" customHeight="1">
      <c r="B36" s="406"/>
      <c r="C36" s="413" t="s">
        <v>750</v>
      </c>
      <c r="D36" s="414" t="s">
        <v>751</v>
      </c>
      <c r="G36" s="415"/>
      <c r="H36" s="415"/>
      <c r="J36" s="415"/>
      <c r="K36" s="415"/>
      <c r="L36" s="415"/>
      <c r="M36" s="415"/>
      <c r="N36" s="415"/>
      <c r="O36" s="415"/>
      <c r="R36" s="415"/>
      <c r="S36" s="415"/>
      <c r="T36" s="415"/>
      <c r="W36" s="415"/>
      <c r="X36" s="415"/>
      <c r="Y36" s="415"/>
    </row>
    <row r="37" spans="2:51" s="408" customFormat="1" ht="17.25" customHeight="1">
      <c r="B37" s="406"/>
      <c r="C37" s="413" t="s">
        <v>752</v>
      </c>
      <c r="D37" s="414" t="s">
        <v>753</v>
      </c>
      <c r="G37" s="415"/>
      <c r="H37" s="415"/>
      <c r="J37" s="415"/>
      <c r="K37" s="415"/>
      <c r="L37" s="415"/>
      <c r="M37" s="415"/>
      <c r="N37" s="415"/>
      <c r="O37" s="415"/>
      <c r="R37" s="415"/>
      <c r="S37" s="415"/>
      <c r="T37" s="415"/>
      <c r="W37" s="415"/>
      <c r="X37" s="415"/>
      <c r="Y37" s="415"/>
    </row>
    <row r="38" spans="2:51" s="408" customFormat="1" ht="17.25" customHeight="1">
      <c r="B38" s="406"/>
      <c r="C38" s="413" t="s">
        <v>754</v>
      </c>
      <c r="D38" s="414" t="s">
        <v>755</v>
      </c>
      <c r="G38" s="415"/>
      <c r="H38" s="415"/>
      <c r="J38" s="415"/>
      <c r="K38" s="415"/>
      <c r="L38" s="415"/>
      <c r="M38" s="415"/>
      <c r="N38" s="415"/>
      <c r="O38" s="415"/>
      <c r="R38" s="415"/>
      <c r="S38" s="415"/>
      <c r="T38" s="415"/>
      <c r="W38" s="415"/>
      <c r="X38" s="415"/>
      <c r="Y38" s="415"/>
    </row>
    <row r="39" spans="2:51" s="408" customFormat="1" ht="17.25" customHeight="1">
      <c r="B39" s="406"/>
      <c r="C39" s="406"/>
      <c r="D39" s="406"/>
      <c r="G39" s="415"/>
      <c r="H39" s="415"/>
      <c r="J39" s="415"/>
      <c r="K39" s="415"/>
      <c r="L39" s="415"/>
      <c r="M39" s="415"/>
      <c r="N39" s="415"/>
      <c r="O39" s="415"/>
      <c r="R39" s="415"/>
      <c r="S39" s="415"/>
      <c r="T39" s="415"/>
      <c r="W39" s="415"/>
      <c r="X39" s="415"/>
      <c r="Y39" s="415"/>
    </row>
    <row r="40" spans="2:51" s="408" customFormat="1" ht="17.25" customHeight="1">
      <c r="B40" s="406"/>
      <c r="C40" s="416" t="s">
        <v>756</v>
      </c>
      <c r="D40" s="406"/>
      <c r="G40" s="415"/>
      <c r="H40" s="415"/>
      <c r="J40" s="415"/>
      <c r="K40" s="415"/>
      <c r="L40" s="415"/>
      <c r="M40" s="415"/>
      <c r="N40" s="415"/>
      <c r="O40" s="415"/>
      <c r="R40" s="415"/>
      <c r="S40" s="415"/>
      <c r="T40" s="415"/>
      <c r="W40" s="415"/>
      <c r="X40" s="415"/>
      <c r="Y40" s="415"/>
    </row>
    <row r="41" spans="2:51" s="408" customFormat="1" ht="17.25" customHeight="1">
      <c r="C41" s="406" t="s">
        <v>757</v>
      </c>
      <c r="F41" s="416"/>
      <c r="G41" s="415"/>
      <c r="H41" s="415"/>
      <c r="J41" s="415"/>
      <c r="K41" s="415"/>
      <c r="L41" s="415"/>
      <c r="M41" s="415"/>
      <c r="N41" s="415"/>
      <c r="O41" s="415"/>
      <c r="R41" s="415"/>
      <c r="S41" s="415"/>
      <c r="T41" s="415"/>
      <c r="W41" s="415"/>
      <c r="X41" s="415"/>
      <c r="Y41" s="415"/>
    </row>
    <row r="42" spans="2:51" s="408" customFormat="1" ht="17.25" customHeight="1">
      <c r="C42" s="406" t="s">
        <v>758</v>
      </c>
      <c r="F42" s="406"/>
      <c r="G42" s="415"/>
      <c r="H42" s="415"/>
      <c r="J42" s="415"/>
      <c r="K42" s="415"/>
      <c r="L42" s="415"/>
      <c r="M42" s="415"/>
      <c r="N42" s="415"/>
      <c r="O42" s="415"/>
      <c r="R42" s="415"/>
      <c r="S42" s="415"/>
      <c r="T42" s="415"/>
      <c r="W42" s="415"/>
      <c r="X42" s="415"/>
      <c r="Y42" s="415"/>
    </row>
    <row r="43" spans="2:51" s="408" customFormat="1" ht="17.25" customHeight="1">
      <c r="B43" s="406"/>
      <c r="C43" s="406"/>
      <c r="D43" s="406"/>
      <c r="E43" s="416"/>
      <c r="F43" s="415"/>
      <c r="G43" s="415"/>
      <c r="H43" s="415"/>
      <c r="J43" s="415"/>
      <c r="K43" s="415"/>
      <c r="L43" s="415"/>
      <c r="M43" s="415"/>
      <c r="N43" s="415"/>
      <c r="O43" s="415"/>
      <c r="R43" s="415"/>
      <c r="S43" s="415"/>
      <c r="T43" s="415"/>
      <c r="W43" s="415"/>
      <c r="X43" s="415"/>
      <c r="Y43" s="415"/>
    </row>
    <row r="44" spans="2:51" s="408" customFormat="1" ht="17.25" customHeight="1">
      <c r="B44" s="406" t="s">
        <v>759</v>
      </c>
      <c r="C44" s="406"/>
      <c r="D44" s="406"/>
    </row>
    <row r="45" spans="2:51" s="408" customFormat="1" ht="17.25" customHeight="1">
      <c r="B45" s="406" t="s">
        <v>760</v>
      </c>
      <c r="C45" s="406"/>
      <c r="D45" s="406"/>
    </row>
    <row r="46" spans="2:51" s="408" customFormat="1" ht="17.25" customHeight="1">
      <c r="B46" s="417" t="s">
        <v>761</v>
      </c>
      <c r="E46" s="415"/>
      <c r="F46" s="415"/>
      <c r="G46" s="415"/>
      <c r="H46" s="415"/>
      <c r="I46" s="415"/>
      <c r="J46" s="415"/>
      <c r="K46" s="415"/>
      <c r="L46" s="415"/>
      <c r="M46" s="415"/>
      <c r="N46" s="415"/>
      <c r="O46" s="415"/>
      <c r="P46" s="415"/>
      <c r="Q46" s="415"/>
      <c r="R46" s="415"/>
      <c r="S46" s="415"/>
      <c r="T46" s="415"/>
      <c r="U46" s="415"/>
      <c r="Y46" s="415"/>
      <c r="Z46" s="415"/>
      <c r="AA46" s="415"/>
      <c r="AB46" s="415"/>
      <c r="AD46" s="415"/>
      <c r="AE46" s="415"/>
      <c r="AF46" s="415"/>
      <c r="AG46" s="415"/>
      <c r="AH46" s="415"/>
      <c r="AI46" s="418"/>
      <c r="AJ46" s="415"/>
      <c r="AK46" s="415"/>
      <c r="AL46" s="415"/>
      <c r="AM46" s="415"/>
      <c r="AN46" s="415"/>
      <c r="AO46" s="415"/>
      <c r="AP46" s="415"/>
      <c r="AQ46" s="415"/>
      <c r="AR46" s="415"/>
      <c r="AS46" s="415"/>
      <c r="AT46" s="415"/>
      <c r="AU46" s="415"/>
      <c r="AV46" s="415"/>
      <c r="AW46" s="415"/>
      <c r="AX46" s="415"/>
      <c r="AY46" s="418"/>
    </row>
    <row r="47" spans="2:51" s="408" customFormat="1" ht="17.25" customHeight="1"/>
    <row r="48" spans="2:51" s="408" customFormat="1" ht="17.25" customHeight="1">
      <c r="B48" s="406" t="s">
        <v>762</v>
      </c>
      <c r="C48" s="406"/>
    </row>
    <row r="49" spans="2:50" s="408" customFormat="1" ht="17.25" customHeight="1">
      <c r="B49" s="406"/>
      <c r="C49" s="406"/>
    </row>
    <row r="50" spans="2:50" s="408" customFormat="1" ht="17.25" customHeight="1">
      <c r="B50" s="406" t="s">
        <v>1015</v>
      </c>
      <c r="C50" s="406"/>
    </row>
    <row r="51" spans="2:50" s="408" customFormat="1" ht="17.25" customHeight="1">
      <c r="B51" s="406" t="s">
        <v>1016</v>
      </c>
      <c r="C51" s="406"/>
    </row>
    <row r="52" spans="2:50" s="408" customFormat="1" ht="17.25" customHeight="1">
      <c r="B52" s="406"/>
      <c r="C52" s="406"/>
    </row>
    <row r="53" spans="2:50" s="408" customFormat="1" ht="17.25" customHeight="1">
      <c r="B53" s="406" t="s">
        <v>763</v>
      </c>
      <c r="C53" s="406"/>
    </row>
    <row r="54" spans="2:50" s="408" customFormat="1" ht="17.25" customHeight="1">
      <c r="B54" s="406" t="s">
        <v>764</v>
      </c>
      <c r="C54" s="406"/>
    </row>
    <row r="55" spans="2:50" s="408" customFormat="1" ht="17.25" customHeight="1">
      <c r="B55" s="406"/>
      <c r="C55" s="406"/>
    </row>
    <row r="56" spans="2:50" s="408" customFormat="1" ht="17.25" customHeight="1">
      <c r="B56" s="406" t="s">
        <v>765</v>
      </c>
      <c r="C56" s="406"/>
      <c r="D56" s="406"/>
    </row>
    <row r="57" spans="2:50" s="408" customFormat="1" ht="17.25" customHeight="1">
      <c r="B57" s="406"/>
      <c r="C57" s="406"/>
      <c r="D57" s="406"/>
    </row>
    <row r="58" spans="2:50" s="408" customFormat="1" ht="17.25" customHeight="1">
      <c r="B58" s="408" t="s">
        <v>1017</v>
      </c>
      <c r="D58" s="406"/>
    </row>
    <row r="59" spans="2:50" s="408" customFormat="1" ht="17.25" customHeight="1">
      <c r="B59" s="408" t="s">
        <v>766</v>
      </c>
      <c r="D59" s="406"/>
    </row>
    <row r="60" spans="2:50" s="408" customFormat="1" ht="17.25" customHeight="1">
      <c r="B60" s="408" t="s">
        <v>1018</v>
      </c>
    </row>
    <row r="61" spans="2:50" s="408" customFormat="1" ht="17.25" customHeight="1"/>
    <row r="62" spans="2:50" s="408" customFormat="1" ht="17.25" customHeight="1">
      <c r="B62" s="408" t="s">
        <v>767</v>
      </c>
      <c r="E62" s="419"/>
      <c r="F62" s="419"/>
      <c r="G62" s="419"/>
      <c r="H62" s="419"/>
      <c r="I62" s="419"/>
      <c r="J62" s="419"/>
      <c r="K62" s="419"/>
      <c r="L62" s="420"/>
      <c r="M62" s="408" t="s">
        <v>768</v>
      </c>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19"/>
    </row>
    <row r="63" spans="2:50" s="408" customFormat="1" ht="17.25" customHeight="1">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row>
    <row r="64" spans="2:50" s="408" customFormat="1" ht="17.25" customHeight="1">
      <c r="B64" s="408" t="s">
        <v>1019</v>
      </c>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row>
    <row r="65" spans="2:71" s="408" customFormat="1" ht="17.25" customHeight="1">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row>
    <row r="66" spans="2:71" s="408" customFormat="1" ht="17.25" customHeight="1">
      <c r="B66" s="408" t="s">
        <v>1020</v>
      </c>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row>
    <row r="67" spans="2:71" s="408" customFormat="1" ht="17.25" customHeight="1">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row>
    <row r="68" spans="2:71" s="408" customFormat="1" ht="17.25" customHeight="1">
      <c r="B68" s="408" t="s">
        <v>769</v>
      </c>
      <c r="BL68" s="421"/>
      <c r="BM68" s="422"/>
      <c r="BN68" s="421"/>
      <c r="BO68" s="421"/>
      <c r="BP68" s="421"/>
      <c r="BQ68" s="423"/>
      <c r="BR68" s="424"/>
      <c r="BS68" s="424"/>
    </row>
    <row r="69" spans="2:71" s="408" customFormat="1" ht="17.25" customHeight="1">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row>
    <row r="70" spans="2:71" ht="17.25" customHeight="1">
      <c r="B70" s="408" t="s">
        <v>770</v>
      </c>
    </row>
    <row r="71" spans="2:71" ht="17.25" customHeight="1">
      <c r="B71" s="408"/>
    </row>
    <row r="72" spans="2:71" ht="17.25" customHeight="1">
      <c r="B72" s="408" t="s">
        <v>771</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3E07-FCE1-4C2D-888D-4DF399D18B19}">
  <sheetPr>
    <pageSetUpPr fitToPage="1"/>
  </sheetPr>
  <dimension ref="B1:L45"/>
  <sheetViews>
    <sheetView workbookViewId="0">
      <selection activeCell="E25" sqref="E25"/>
    </sheetView>
  </sheetViews>
  <sheetFormatPr defaultColWidth="10.28515625" defaultRowHeight="18.75"/>
  <cols>
    <col min="1" max="1" width="2.140625" style="425" customWidth="1"/>
    <col min="2" max="2" width="13.140625" style="425" customWidth="1"/>
    <col min="3" max="12" width="46.42578125" style="425" customWidth="1"/>
    <col min="13" max="16384" width="10.28515625" style="425"/>
  </cols>
  <sheetData>
    <row r="1" spans="2:12">
      <c r="B1" s="279" t="s">
        <v>772</v>
      </c>
      <c r="C1" s="279"/>
      <c r="D1" s="279"/>
    </row>
    <row r="2" spans="2:12">
      <c r="B2" s="279"/>
      <c r="C2" s="279"/>
      <c r="D2" s="279"/>
    </row>
    <row r="3" spans="2:12">
      <c r="B3" s="426" t="s">
        <v>654</v>
      </c>
      <c r="C3" s="426" t="s">
        <v>773</v>
      </c>
      <c r="D3" s="279"/>
    </row>
    <row r="4" spans="2:12">
      <c r="B4" s="427">
        <v>1</v>
      </c>
      <c r="C4" s="428" t="s">
        <v>636</v>
      </c>
      <c r="D4" s="279"/>
    </row>
    <row r="5" spans="2:12">
      <c r="B5" s="427">
        <v>2</v>
      </c>
      <c r="C5" s="428" t="s">
        <v>774</v>
      </c>
    </row>
    <row r="6" spans="2:12">
      <c r="B6" s="427">
        <v>3</v>
      </c>
      <c r="C6" s="428" t="s">
        <v>780</v>
      </c>
      <c r="D6" s="279"/>
    </row>
    <row r="7" spans="2:12">
      <c r="B7" s="427">
        <v>4</v>
      </c>
      <c r="C7" s="428" t="s">
        <v>780</v>
      </c>
      <c r="D7" s="279"/>
    </row>
    <row r="8" spans="2:12">
      <c r="B8" s="427">
        <v>5</v>
      </c>
      <c r="C8" s="428" t="s">
        <v>780</v>
      </c>
      <c r="D8" s="279"/>
    </row>
    <row r="9" spans="2:12">
      <c r="B9" s="427">
        <v>6</v>
      </c>
      <c r="C9" s="428" t="s">
        <v>780</v>
      </c>
      <c r="D9" s="279"/>
    </row>
    <row r="10" spans="2:12">
      <c r="B10" s="427">
        <v>7</v>
      </c>
      <c r="C10" s="428" t="s">
        <v>780</v>
      </c>
      <c r="D10" s="279"/>
    </row>
    <row r="12" spans="2:12">
      <c r="B12" s="279" t="s">
        <v>775</v>
      </c>
    </row>
    <row r="13" spans="2:12" ht="19.5" thickBot="1"/>
    <row r="14" spans="2:12" ht="19.5" thickBot="1">
      <c r="B14" s="429" t="s">
        <v>740</v>
      </c>
      <c r="C14" s="430" t="s">
        <v>669</v>
      </c>
      <c r="D14" s="431" t="s">
        <v>681</v>
      </c>
      <c r="E14" s="431" t="s">
        <v>677</v>
      </c>
      <c r="F14" s="431" t="s">
        <v>674</v>
      </c>
      <c r="G14" s="431" t="s">
        <v>743</v>
      </c>
      <c r="H14" s="431" t="s">
        <v>780</v>
      </c>
      <c r="I14" s="431" t="s">
        <v>780</v>
      </c>
      <c r="J14" s="431" t="s">
        <v>780</v>
      </c>
      <c r="K14" s="431" t="s">
        <v>780</v>
      </c>
      <c r="L14" s="432" t="s">
        <v>780</v>
      </c>
    </row>
    <row r="15" spans="2:12">
      <c r="B15" s="1016" t="s">
        <v>776</v>
      </c>
      <c r="C15" s="433" t="s">
        <v>777</v>
      </c>
      <c r="D15" s="434" t="s">
        <v>682</v>
      </c>
      <c r="E15" s="434" t="s">
        <v>670</v>
      </c>
      <c r="F15" s="434" t="s">
        <v>674</v>
      </c>
      <c r="G15" s="435" t="s">
        <v>778</v>
      </c>
      <c r="H15" s="435" t="s">
        <v>780</v>
      </c>
      <c r="I15" s="435" t="s">
        <v>780</v>
      </c>
      <c r="J15" s="435" t="s">
        <v>780</v>
      </c>
      <c r="K15" s="435" t="s">
        <v>780</v>
      </c>
      <c r="L15" s="436" t="s">
        <v>780</v>
      </c>
    </row>
    <row r="16" spans="2:12">
      <c r="B16" s="1017"/>
      <c r="C16" s="437" t="s">
        <v>779</v>
      </c>
      <c r="D16" s="435" t="s">
        <v>683</v>
      </c>
      <c r="E16" s="435" t="s">
        <v>679</v>
      </c>
      <c r="F16" s="435" t="s">
        <v>1021</v>
      </c>
      <c r="G16" s="435" t="s">
        <v>780</v>
      </c>
      <c r="H16" s="435" t="s">
        <v>780</v>
      </c>
      <c r="I16" s="435" t="s">
        <v>780</v>
      </c>
      <c r="J16" s="435" t="s">
        <v>780</v>
      </c>
      <c r="K16" s="435" t="s">
        <v>780</v>
      </c>
      <c r="L16" s="436" t="s">
        <v>780</v>
      </c>
    </row>
    <row r="17" spans="2:12">
      <c r="B17" s="1017"/>
      <c r="C17" s="437" t="s">
        <v>670</v>
      </c>
      <c r="D17" s="435" t="s">
        <v>683</v>
      </c>
      <c r="E17" s="435" t="s">
        <v>680</v>
      </c>
      <c r="F17" s="435" t="s">
        <v>780</v>
      </c>
      <c r="G17" s="435" t="s">
        <v>780</v>
      </c>
      <c r="H17" s="435" t="s">
        <v>780</v>
      </c>
      <c r="I17" s="435" t="s">
        <v>780</v>
      </c>
      <c r="J17" s="435" t="s">
        <v>780</v>
      </c>
      <c r="K17" s="435" t="s">
        <v>780</v>
      </c>
      <c r="L17" s="436" t="s">
        <v>780</v>
      </c>
    </row>
    <row r="18" spans="2:12">
      <c r="B18" s="1017"/>
      <c r="C18" s="437" t="s">
        <v>679</v>
      </c>
      <c r="D18" s="435" t="s">
        <v>683</v>
      </c>
      <c r="E18" s="435" t="s">
        <v>780</v>
      </c>
      <c r="F18" s="435" t="s">
        <v>780</v>
      </c>
      <c r="G18" s="435" t="s">
        <v>780</v>
      </c>
      <c r="H18" s="435" t="s">
        <v>780</v>
      </c>
      <c r="I18" s="435" t="s">
        <v>780</v>
      </c>
      <c r="J18" s="435" t="s">
        <v>780</v>
      </c>
      <c r="K18" s="435" t="s">
        <v>780</v>
      </c>
      <c r="L18" s="436" t="s">
        <v>780</v>
      </c>
    </row>
    <row r="19" spans="2:12">
      <c r="B19" s="1017"/>
      <c r="C19" s="437" t="s">
        <v>780</v>
      </c>
      <c r="D19" s="435" t="s">
        <v>683</v>
      </c>
      <c r="E19" s="435" t="s">
        <v>780</v>
      </c>
      <c r="F19" s="435" t="s">
        <v>780</v>
      </c>
      <c r="G19" s="435" t="s">
        <v>780</v>
      </c>
      <c r="H19" s="435" t="s">
        <v>780</v>
      </c>
      <c r="I19" s="435" t="s">
        <v>780</v>
      </c>
      <c r="J19" s="435" t="s">
        <v>780</v>
      </c>
      <c r="K19" s="435" t="s">
        <v>780</v>
      </c>
      <c r="L19" s="436" t="s">
        <v>780</v>
      </c>
    </row>
    <row r="20" spans="2:12">
      <c r="B20" s="1017"/>
      <c r="C20" s="437" t="s">
        <v>780</v>
      </c>
      <c r="D20" s="435" t="s">
        <v>780</v>
      </c>
      <c r="E20" s="435" t="s">
        <v>780</v>
      </c>
      <c r="F20" s="435" t="s">
        <v>780</v>
      </c>
      <c r="G20" s="435" t="s">
        <v>780</v>
      </c>
      <c r="H20" s="435" t="s">
        <v>780</v>
      </c>
      <c r="I20" s="435" t="s">
        <v>780</v>
      </c>
      <c r="J20" s="435" t="s">
        <v>780</v>
      </c>
      <c r="K20" s="435" t="s">
        <v>780</v>
      </c>
      <c r="L20" s="436" t="s">
        <v>780</v>
      </c>
    </row>
    <row r="21" spans="2:12">
      <c r="B21" s="1017"/>
      <c r="C21" s="437" t="s">
        <v>780</v>
      </c>
      <c r="D21" s="435" t="s">
        <v>780</v>
      </c>
      <c r="E21" s="435" t="s">
        <v>780</v>
      </c>
      <c r="F21" s="435" t="s">
        <v>780</v>
      </c>
      <c r="G21" s="435" t="s">
        <v>780</v>
      </c>
      <c r="H21" s="435" t="s">
        <v>780</v>
      </c>
      <c r="I21" s="435" t="s">
        <v>780</v>
      </c>
      <c r="J21" s="435" t="s">
        <v>780</v>
      </c>
      <c r="K21" s="435" t="s">
        <v>780</v>
      </c>
      <c r="L21" s="436" t="s">
        <v>780</v>
      </c>
    </row>
    <row r="22" spans="2:12">
      <c r="B22" s="1017"/>
      <c r="C22" s="437" t="s">
        <v>780</v>
      </c>
      <c r="D22" s="435" t="s">
        <v>780</v>
      </c>
      <c r="E22" s="435" t="s">
        <v>780</v>
      </c>
      <c r="F22" s="435" t="s">
        <v>780</v>
      </c>
      <c r="G22" s="435" t="s">
        <v>780</v>
      </c>
      <c r="H22" s="435" t="s">
        <v>780</v>
      </c>
      <c r="I22" s="435" t="s">
        <v>780</v>
      </c>
      <c r="J22" s="435" t="s">
        <v>780</v>
      </c>
      <c r="K22" s="435" t="s">
        <v>780</v>
      </c>
      <c r="L22" s="436" t="s">
        <v>780</v>
      </c>
    </row>
    <row r="23" spans="2:12" ht="19.5" thickBot="1">
      <c r="B23" s="1018"/>
      <c r="C23" s="438" t="s">
        <v>780</v>
      </c>
      <c r="D23" s="439" t="s">
        <v>780</v>
      </c>
      <c r="E23" s="439" t="s">
        <v>780</v>
      </c>
      <c r="F23" s="439" t="s">
        <v>780</v>
      </c>
      <c r="G23" s="439" t="s">
        <v>780</v>
      </c>
      <c r="H23" s="439" t="s">
        <v>780</v>
      </c>
      <c r="I23" s="439" t="s">
        <v>780</v>
      </c>
      <c r="J23" s="439" t="s">
        <v>780</v>
      </c>
      <c r="K23" s="439" t="s">
        <v>780</v>
      </c>
      <c r="L23" s="440" t="s">
        <v>780</v>
      </c>
    </row>
    <row r="25" spans="2:12">
      <c r="C25" s="425" t="s">
        <v>782</v>
      </c>
    </row>
    <row r="26" spans="2:12">
      <c r="C26" s="425" t="s">
        <v>783</v>
      </c>
    </row>
    <row r="27" spans="2:12">
      <c r="C27" s="425" t="s">
        <v>784</v>
      </c>
    </row>
    <row r="29" spans="2:12">
      <c r="C29" s="425" t="s">
        <v>785</v>
      </c>
    </row>
    <row r="30" spans="2:12">
      <c r="C30" s="425" t="s">
        <v>786</v>
      </c>
    </row>
    <row r="31" spans="2:12">
      <c r="C31" s="425" t="s">
        <v>787</v>
      </c>
    </row>
    <row r="32" spans="2:12">
      <c r="C32" s="425" t="s">
        <v>788</v>
      </c>
    </row>
    <row r="33" spans="3:3">
      <c r="C33" s="425" t="s">
        <v>789</v>
      </c>
    </row>
    <row r="34" spans="3:3">
      <c r="C34" s="425" t="s">
        <v>790</v>
      </c>
    </row>
    <row r="35" spans="3:3">
      <c r="C35" s="425" t="s">
        <v>791</v>
      </c>
    </row>
    <row r="36" spans="3:3">
      <c r="C36" s="425" t="s">
        <v>792</v>
      </c>
    </row>
    <row r="37" spans="3:3">
      <c r="C37" s="425" t="s">
        <v>793</v>
      </c>
    </row>
    <row r="38" spans="3:3">
      <c r="C38" s="425" t="s">
        <v>794</v>
      </c>
    </row>
    <row r="40" spans="3:3">
      <c r="C40" s="425" t="s">
        <v>795</v>
      </c>
    </row>
    <row r="41" spans="3:3">
      <c r="C41" s="425" t="s">
        <v>796</v>
      </c>
    </row>
    <row r="42" spans="3:3">
      <c r="C42" s="425" t="s">
        <v>797</v>
      </c>
    </row>
    <row r="43" spans="3:3">
      <c r="C43" s="425" t="s">
        <v>798</v>
      </c>
    </row>
    <row r="44" spans="3:3">
      <c r="C44" s="425" t="s">
        <v>799</v>
      </c>
    </row>
    <row r="45" spans="3:3">
      <c r="C45" s="425" t="s">
        <v>800</v>
      </c>
    </row>
  </sheetData>
  <mergeCells count="1">
    <mergeCell ref="B15:B23"/>
  </mergeCells>
  <phoneticPr fontId="12"/>
  <pageMargins left="0.70866141732283472" right="0.70866141732283472" top="0.74803149606299213" bottom="0.74803149606299213" header="0.31496062992125984" footer="0.31496062992125984"/>
  <pageSetup paperSize="9" scale="2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5"/>
  <sheetViews>
    <sheetView workbookViewId="0">
      <selection activeCell="Z78" sqref="Z78"/>
    </sheetView>
  </sheetViews>
  <sheetFormatPr defaultColWidth="9.140625" defaultRowHeight="13.5"/>
  <cols>
    <col min="1" max="1" width="2.140625" style="162" customWidth="1"/>
    <col min="2" max="2" width="13.140625" style="162" customWidth="1"/>
    <col min="3" max="12" width="46.42578125" style="162" customWidth="1"/>
    <col min="13" max="16384" width="9.140625" style="162"/>
  </cols>
  <sheetData>
    <row r="1" spans="2:12" ht="14.25">
      <c r="B1" s="163" t="s">
        <v>772</v>
      </c>
      <c r="C1" s="163"/>
      <c r="D1" s="163"/>
    </row>
    <row r="2" spans="2:12" ht="14.25">
      <c r="B2" s="163"/>
      <c r="C2" s="163"/>
      <c r="D2" s="163"/>
    </row>
    <row r="3" spans="2:12" ht="14.25">
      <c r="B3" s="164" t="s">
        <v>730</v>
      </c>
      <c r="C3" s="164" t="s">
        <v>773</v>
      </c>
      <c r="D3" s="163"/>
    </row>
    <row r="4" spans="2:12" ht="14.25">
      <c r="B4" s="165">
        <v>1</v>
      </c>
      <c r="C4" s="166" t="s">
        <v>636</v>
      </c>
      <c r="D4" s="163"/>
    </row>
    <row r="5" spans="2:12" ht="14.25">
      <c r="B5" s="165">
        <v>2</v>
      </c>
      <c r="C5" s="166" t="s">
        <v>774</v>
      </c>
    </row>
    <row r="6" spans="2:12" ht="14.25">
      <c r="B6" s="165">
        <v>3</v>
      </c>
      <c r="C6" s="166"/>
      <c r="D6" s="163"/>
    </row>
    <row r="7" spans="2:12" ht="14.25">
      <c r="B7" s="165">
        <v>4</v>
      </c>
      <c r="C7" s="166"/>
      <c r="D7" s="163"/>
    </row>
    <row r="8" spans="2:12" ht="14.25">
      <c r="B8" s="165">
        <v>5</v>
      </c>
      <c r="C8" s="166"/>
      <c r="D8" s="163"/>
    </row>
    <row r="9" spans="2:12" ht="14.25">
      <c r="B9" s="165">
        <v>6</v>
      </c>
      <c r="C9" s="166"/>
      <c r="D9" s="163"/>
    </row>
    <row r="10" spans="2:12" ht="14.25">
      <c r="B10" s="165">
        <v>7</v>
      </c>
      <c r="C10" s="166"/>
      <c r="D10" s="163"/>
    </row>
    <row r="12" spans="2:12" ht="14.25">
      <c r="B12" s="163" t="s">
        <v>775</v>
      </c>
    </row>
    <row r="13" spans="2:12" ht="14.25" thickBot="1"/>
    <row r="14" spans="2:12" ht="15" thickBot="1">
      <c r="B14" s="167" t="s">
        <v>740</v>
      </c>
      <c r="C14" s="168" t="s">
        <v>669</v>
      </c>
      <c r="D14" s="169" t="s">
        <v>681</v>
      </c>
      <c r="E14" s="169" t="s">
        <v>677</v>
      </c>
      <c r="F14" s="169" t="s">
        <v>674</v>
      </c>
      <c r="G14" s="169" t="s">
        <v>743</v>
      </c>
      <c r="H14" s="170"/>
      <c r="I14" s="170"/>
      <c r="J14" s="170"/>
      <c r="K14" s="170"/>
      <c r="L14" s="171"/>
    </row>
    <row r="15" spans="2:12" ht="14.25">
      <c r="B15" s="1019" t="s">
        <v>776</v>
      </c>
      <c r="C15" s="172" t="s">
        <v>777</v>
      </c>
      <c r="D15" s="173" t="s">
        <v>682</v>
      </c>
      <c r="E15" s="173" t="s">
        <v>670</v>
      </c>
      <c r="F15" s="173" t="s">
        <v>674</v>
      </c>
      <c r="G15" s="173" t="s">
        <v>778</v>
      </c>
      <c r="H15" s="174"/>
      <c r="I15" s="174"/>
      <c r="J15" s="174"/>
      <c r="K15" s="174"/>
      <c r="L15" s="175"/>
    </row>
    <row r="16" spans="2:12" ht="14.25">
      <c r="B16" s="1020"/>
      <c r="C16" s="176" t="s">
        <v>779</v>
      </c>
      <c r="D16" s="177" t="s">
        <v>780</v>
      </c>
      <c r="E16" s="177" t="s">
        <v>679</v>
      </c>
      <c r="F16" s="177" t="s">
        <v>781</v>
      </c>
      <c r="G16" s="177"/>
      <c r="H16" s="178"/>
      <c r="I16" s="178"/>
      <c r="J16" s="178"/>
      <c r="K16" s="178"/>
      <c r="L16" s="179"/>
    </row>
    <row r="17" spans="2:12" ht="14.25">
      <c r="B17" s="1020"/>
      <c r="C17" s="176" t="s">
        <v>670</v>
      </c>
      <c r="D17" s="177"/>
      <c r="E17" s="177" t="s">
        <v>680</v>
      </c>
      <c r="F17" s="177"/>
      <c r="G17" s="177"/>
      <c r="H17" s="178"/>
      <c r="I17" s="178"/>
      <c r="J17" s="178"/>
      <c r="K17" s="178"/>
      <c r="L17" s="179"/>
    </row>
    <row r="18" spans="2:12" ht="14.25">
      <c r="B18" s="1020"/>
      <c r="C18" s="176" t="s">
        <v>679</v>
      </c>
      <c r="D18" s="177"/>
      <c r="E18" s="177"/>
      <c r="F18" s="177"/>
      <c r="G18" s="177"/>
      <c r="H18" s="178"/>
      <c r="I18" s="178"/>
      <c r="J18" s="178"/>
      <c r="K18" s="178"/>
      <c r="L18" s="179"/>
    </row>
    <row r="19" spans="2:12">
      <c r="B19" s="1020"/>
      <c r="C19" s="180"/>
      <c r="D19" s="178"/>
      <c r="E19" s="178"/>
      <c r="F19" s="178"/>
      <c r="G19" s="178"/>
      <c r="H19" s="178"/>
      <c r="I19" s="178"/>
      <c r="J19" s="178"/>
      <c r="K19" s="178"/>
      <c r="L19" s="179"/>
    </row>
    <row r="20" spans="2:12">
      <c r="B20" s="1020"/>
      <c r="C20" s="180"/>
      <c r="D20" s="178"/>
      <c r="E20" s="178"/>
      <c r="F20" s="178"/>
      <c r="G20" s="178"/>
      <c r="H20" s="178"/>
      <c r="I20" s="178"/>
      <c r="J20" s="178"/>
      <c r="K20" s="178"/>
      <c r="L20" s="179"/>
    </row>
    <row r="21" spans="2:12">
      <c r="B21" s="1020"/>
      <c r="C21" s="180"/>
      <c r="D21" s="178"/>
      <c r="E21" s="178"/>
      <c r="F21" s="178"/>
      <c r="G21" s="178"/>
      <c r="H21" s="178"/>
      <c r="I21" s="178"/>
      <c r="J21" s="178"/>
      <c r="K21" s="178"/>
      <c r="L21" s="179"/>
    </row>
    <row r="22" spans="2:12">
      <c r="B22" s="1020"/>
      <c r="C22" s="180"/>
      <c r="D22" s="178"/>
      <c r="E22" s="178"/>
      <c r="F22" s="178"/>
      <c r="G22" s="178"/>
      <c r="H22" s="178"/>
      <c r="I22" s="178"/>
      <c r="J22" s="178"/>
      <c r="K22" s="178"/>
      <c r="L22" s="179"/>
    </row>
    <row r="23" spans="2:12" ht="14.25" thickBot="1">
      <c r="B23" s="1021"/>
      <c r="C23" s="181"/>
      <c r="D23" s="182"/>
      <c r="E23" s="182"/>
      <c r="F23" s="182"/>
      <c r="G23" s="182"/>
      <c r="H23" s="182"/>
      <c r="I23" s="182"/>
      <c r="J23" s="182"/>
      <c r="K23" s="182"/>
      <c r="L23" s="183"/>
    </row>
    <row r="25" spans="2:12">
      <c r="C25" s="162" t="s">
        <v>782</v>
      </c>
    </row>
    <row r="26" spans="2:12">
      <c r="C26" s="162" t="s">
        <v>783</v>
      </c>
    </row>
    <row r="27" spans="2:12">
      <c r="C27" s="162" t="s">
        <v>784</v>
      </c>
    </row>
    <row r="29" spans="2:12">
      <c r="C29" s="162" t="s">
        <v>785</v>
      </c>
    </row>
    <row r="30" spans="2:12">
      <c r="C30" s="162" t="s">
        <v>786</v>
      </c>
    </row>
    <row r="31" spans="2:12">
      <c r="C31" s="162" t="s">
        <v>787</v>
      </c>
    </row>
    <row r="32" spans="2:12">
      <c r="C32" s="162" t="s">
        <v>788</v>
      </c>
    </row>
    <row r="33" spans="3:3">
      <c r="C33" s="162" t="s">
        <v>789</v>
      </c>
    </row>
    <row r="34" spans="3:3">
      <c r="C34" s="162" t="s">
        <v>790</v>
      </c>
    </row>
    <row r="35" spans="3:3">
      <c r="C35" s="162" t="s">
        <v>791</v>
      </c>
    </row>
    <row r="36" spans="3:3">
      <c r="C36" s="162" t="s">
        <v>792</v>
      </c>
    </row>
    <row r="37" spans="3:3">
      <c r="C37" s="162" t="s">
        <v>793</v>
      </c>
    </row>
    <row r="38" spans="3:3">
      <c r="C38" s="162" t="s">
        <v>794</v>
      </c>
    </row>
    <row r="40" spans="3:3">
      <c r="C40" s="162" t="s">
        <v>795</v>
      </c>
    </row>
    <row r="41" spans="3:3">
      <c r="C41" s="162" t="s">
        <v>796</v>
      </c>
    </row>
    <row r="42" spans="3:3">
      <c r="C42" s="162" t="s">
        <v>797</v>
      </c>
    </row>
    <row r="43" spans="3:3">
      <c r="C43" s="162" t="s">
        <v>798</v>
      </c>
    </row>
    <row r="44" spans="3:3">
      <c r="C44" s="162" t="s">
        <v>799</v>
      </c>
    </row>
    <row r="45" spans="3:3">
      <c r="C45" s="162" t="s">
        <v>800</v>
      </c>
    </row>
  </sheetData>
  <mergeCells count="1">
    <mergeCell ref="B15:B23"/>
  </mergeCells>
  <phoneticPr fontId="1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運営状況点検書</vt:lpstr>
      <vt:lpstr>利用者数実績表</vt:lpstr>
      <vt:lpstr>登録者名簿</vt:lpstr>
      <vt:lpstr>勤務形態一覧表</vt:lpstr>
      <vt:lpstr>シフト記号表</vt:lpstr>
      <vt:lpstr>記入方法</vt:lpstr>
      <vt:lpstr>プルダウン・リスト (2)</vt:lpstr>
      <vt:lpstr>プルダウン・リスト</vt:lpstr>
      <vt:lpstr>シフト記号表!【記載例】シフト記号</vt:lpstr>
      <vt:lpstr>シフト記号表!Print_Area</vt:lpstr>
      <vt:lpstr>運営状況点検書!Print_Area</vt:lpstr>
      <vt:lpstr>記入方法!Print_Area</vt:lpstr>
      <vt:lpstr>勤務形態一覧表!Print_Area</vt:lpstr>
      <vt:lpstr>利用者数実績表!Print_Area</vt:lpstr>
      <vt:lpstr>勤務形態一覧表!Print_Titles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2025-04-17T12:06:56Z</cp:lastPrinted>
  <dcterms:created xsi:type="dcterms:W3CDTF">2008-06-06T11:29:08Z</dcterms:created>
  <dcterms:modified xsi:type="dcterms:W3CDTF">2025-04-18T06:08:50Z</dcterms:modified>
</cp:coreProperties>
</file>