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O:\福祉基盤課\020_共通ファイルサーバ管理（原本）\010_常用文書\010_検討中文書\020_高齢指定・指導班\25-01_集団指導、運営指導\R7運営状況点検書\完成分\【HP更新依頼】0526福祉基盤課\"/>
    </mc:Choice>
  </mc:AlternateContent>
  <xr:revisionPtr revIDLastSave="0" documentId="13_ncr:1_{0C2648B6-C774-4A9C-8E21-3EBB82B2D88A}" xr6:coauthVersionLast="47" xr6:coauthVersionMax="47" xr10:uidLastSave="{00000000-0000-0000-0000-000000000000}"/>
  <bookViews>
    <workbookView xWindow="8025" yWindow="-14670" windowWidth="17400" windowHeight="12990" tabRatio="848" xr2:uid="{00000000-000D-0000-FFFF-FFFF00000000}"/>
  </bookViews>
  <sheets>
    <sheet name="運営状況点検書" sheetId="1" r:id="rId1"/>
    <sheet name="勤務形態一覧表" sheetId="7" r:id="rId2"/>
    <sheet name="シフト記号表（勤務時間帯）" sheetId="8" r:id="rId3"/>
    <sheet name="【記載例】勤務形態一覧表" sheetId="5" r:id="rId4"/>
    <sheet name="【記載例】シフト記号表（勤務時間帯）" sheetId="6" r:id="rId5"/>
    <sheet name="【参考】勤務形態一覧表記入方法" sheetId="9" r:id="rId6"/>
    <sheet name="プルダウン・リスト" sheetId="10" state="hidden" r:id="rId7"/>
  </sheets>
  <definedNames>
    <definedName name="HIT_ROW107" localSheetId="0">運営状況点検書!#REF!</definedName>
    <definedName name="HIT_ROW109" localSheetId="0">運営状況点検書!#REF!</definedName>
    <definedName name="HIT_ROW124" localSheetId="0">運営状況点検書!#REF!</definedName>
    <definedName name="HIT_ROW180" localSheetId="0">運営状況点検書!#REF!</definedName>
    <definedName name="HIT_ROW81" localSheetId="0">運営状況点検書!#REF!</definedName>
    <definedName name="_xlnm.Print_Area" localSheetId="4">'【記載例】シフト記号表（勤務時間帯）'!$A$1:$U$38</definedName>
    <definedName name="_xlnm.Print_Area" localSheetId="3">【記載例】勤務形態一覧表!$A$1:$BG$58</definedName>
    <definedName name="_xlnm.Print_Area" localSheetId="5">【参考】勤務形態一覧表記入方法!$A$1:$R$59</definedName>
    <definedName name="_xlnm.Print_Area" localSheetId="2">'シフト記号表（勤務時間帯）'!$A$1:$U$38</definedName>
    <definedName name="_xlnm.Print_Area" localSheetId="1">勤務形態一覧表!$A$1:$BG$58</definedName>
    <definedName name="医師">プルダウン・リスト!$D$13:$D$25</definedName>
    <definedName name="管理者">プルダウン・リスト!$C$13:$C$25</definedName>
    <definedName name="言語聴覚士">プルダウン・リスト!$G$13:$G$25</definedName>
    <definedName name="作業療法士">プルダウン・リスト!$F$13:$F$25</definedName>
    <definedName name="職種">プルダウン・リスト!$C$12:$J$12</definedName>
    <definedName name="理学療法士">プルダウン・リスト!$E$13:$E$25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8" l="1"/>
  <c r="K34" i="8"/>
  <c r="K33" i="8"/>
  <c r="K32" i="8"/>
  <c r="K20" i="8"/>
  <c r="K19" i="8"/>
  <c r="K18" i="8"/>
  <c r="K17" i="8"/>
  <c r="K16" i="8"/>
  <c r="K15" i="8"/>
  <c r="K14" i="8"/>
  <c r="K13" i="8"/>
  <c r="K12" i="8"/>
  <c r="K11" i="8"/>
  <c r="K10" i="8"/>
  <c r="K9" i="8"/>
  <c r="K8" i="8"/>
  <c r="K7" i="8"/>
  <c r="AW51" i="7"/>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AX46" i="7" s="1"/>
  <c r="AZ46" i="7" s="1"/>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X40" i="7" s="1"/>
  <c r="AZ40" i="7" s="1"/>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AX22" i="7" s="1"/>
  <c r="AZ22" i="7" s="1"/>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B20" i="7"/>
  <c r="B22" i="7" s="1"/>
  <c r="B24" i="7" s="1"/>
  <c r="B26" i="7" s="1"/>
  <c r="B28" i="7" s="1"/>
  <c r="B30" i="7" s="1"/>
  <c r="B32" i="7" s="1"/>
  <c r="B34" i="7" s="1"/>
  <c r="B36" i="7" s="1"/>
  <c r="B38" i="7" s="1"/>
  <c r="B40" i="7" s="1"/>
  <c r="B42" i="7" s="1"/>
  <c r="B44" i="7" s="1"/>
  <c r="B46" i="7" s="1"/>
  <c r="B48" i="7" s="1"/>
  <c r="B50" i="7" s="1"/>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S19" i="7"/>
  <c r="B18"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W13" i="7"/>
  <c r="AW14" i="7" s="1"/>
  <c r="AW15" i="7" s="1"/>
  <c r="AV13" i="7"/>
  <c r="AV14" i="7" s="1"/>
  <c r="AV15" i="7" s="1"/>
  <c r="AU13" i="7"/>
  <c r="AU14" i="7" s="1"/>
  <c r="AU15" i="7" s="1"/>
  <c r="AX11" i="7"/>
  <c r="AA2" i="7"/>
  <c r="AQ14" i="7" s="1"/>
  <c r="AQ15" i="7" s="1"/>
  <c r="K35" i="6"/>
  <c r="K34" i="6"/>
  <c r="K33" i="6"/>
  <c r="K32" i="6"/>
  <c r="K20" i="6"/>
  <c r="K19" i="6"/>
  <c r="K18" i="6"/>
  <c r="K17" i="6"/>
  <c r="K16" i="6"/>
  <c r="K15" i="6"/>
  <c r="K14" i="6"/>
  <c r="K13" i="6"/>
  <c r="K12" i="6"/>
  <c r="K11" i="6"/>
  <c r="K10" i="6"/>
  <c r="K9" i="6"/>
  <c r="K8" i="6"/>
  <c r="K7" i="6"/>
  <c r="AW51" i="5"/>
  <c r="AV51" i="5"/>
  <c r="AU51" i="5"/>
  <c r="AT51" i="5"/>
  <c r="AS51" i="5"/>
  <c r="AR51" i="5"/>
  <c r="AQ51" i="5"/>
  <c r="AP51" i="5"/>
  <c r="AO51" i="5"/>
  <c r="AN51" i="5"/>
  <c r="AM51" i="5"/>
  <c r="AL51" i="5"/>
  <c r="AK51" i="5"/>
  <c r="AJ51" i="5"/>
  <c r="AI51" i="5"/>
  <c r="AH51" i="5"/>
  <c r="AG51" i="5"/>
  <c r="AF51" i="5"/>
  <c r="AE51" i="5"/>
  <c r="AD51" i="5"/>
  <c r="AC51" i="5"/>
  <c r="AB51" i="5"/>
  <c r="AA51" i="5"/>
  <c r="Z51" i="5"/>
  <c r="Y51" i="5"/>
  <c r="X51" i="5"/>
  <c r="W51" i="5"/>
  <c r="V51" i="5"/>
  <c r="U51" i="5"/>
  <c r="T51" i="5"/>
  <c r="S51" i="5"/>
  <c r="AW49" i="5"/>
  <c r="AV49" i="5"/>
  <c r="AU49" i="5"/>
  <c r="AT49" i="5"/>
  <c r="AS49" i="5"/>
  <c r="AR49" i="5"/>
  <c r="AQ49" i="5"/>
  <c r="AP49" i="5"/>
  <c r="AO49" i="5"/>
  <c r="AN49" i="5"/>
  <c r="AM49" i="5"/>
  <c r="AL49" i="5"/>
  <c r="AK49" i="5"/>
  <c r="AJ49" i="5"/>
  <c r="AI49" i="5"/>
  <c r="AH49" i="5"/>
  <c r="AG49" i="5"/>
  <c r="AF49" i="5"/>
  <c r="AE49" i="5"/>
  <c r="AD49" i="5"/>
  <c r="AC49" i="5"/>
  <c r="AB49" i="5"/>
  <c r="AA49" i="5"/>
  <c r="Z49" i="5"/>
  <c r="Y49" i="5"/>
  <c r="X49" i="5"/>
  <c r="W49" i="5"/>
  <c r="V49" i="5"/>
  <c r="U49" i="5"/>
  <c r="T49" i="5"/>
  <c r="S49" i="5"/>
  <c r="AW47" i="5"/>
  <c r="AV47" i="5"/>
  <c r="AU47" i="5"/>
  <c r="AT47" i="5"/>
  <c r="AS47" i="5"/>
  <c r="AR47" i="5"/>
  <c r="AQ47" i="5"/>
  <c r="AP47" i="5"/>
  <c r="AO47" i="5"/>
  <c r="AN47" i="5"/>
  <c r="AM47" i="5"/>
  <c r="AL47" i="5"/>
  <c r="AK47" i="5"/>
  <c r="AJ47" i="5"/>
  <c r="AI47" i="5"/>
  <c r="AH47" i="5"/>
  <c r="AG47" i="5"/>
  <c r="AF47" i="5"/>
  <c r="AE47" i="5"/>
  <c r="AD47" i="5"/>
  <c r="AC47" i="5"/>
  <c r="AB47" i="5"/>
  <c r="AA47" i="5"/>
  <c r="Z47" i="5"/>
  <c r="Y47" i="5"/>
  <c r="X47" i="5"/>
  <c r="W47" i="5"/>
  <c r="V47" i="5"/>
  <c r="U47" i="5"/>
  <c r="T47" i="5"/>
  <c r="S47" i="5"/>
  <c r="AW45" i="5"/>
  <c r="AV45" i="5"/>
  <c r="AU45" i="5"/>
  <c r="AT45" i="5"/>
  <c r="AS45" i="5"/>
  <c r="AR45" i="5"/>
  <c r="AQ45" i="5"/>
  <c r="AP45" i="5"/>
  <c r="AO45" i="5"/>
  <c r="AN45" i="5"/>
  <c r="AM45" i="5"/>
  <c r="AL45" i="5"/>
  <c r="AK45" i="5"/>
  <c r="AJ45" i="5"/>
  <c r="AI45" i="5"/>
  <c r="AH45" i="5"/>
  <c r="AG45" i="5"/>
  <c r="AF45" i="5"/>
  <c r="AE45" i="5"/>
  <c r="AD45" i="5"/>
  <c r="AC45" i="5"/>
  <c r="AB45" i="5"/>
  <c r="AA45" i="5"/>
  <c r="Z45" i="5"/>
  <c r="Y45" i="5"/>
  <c r="X45" i="5"/>
  <c r="W45" i="5"/>
  <c r="V45" i="5"/>
  <c r="U45" i="5"/>
  <c r="AX44" i="5" s="1"/>
  <c r="AZ44" i="5" s="1"/>
  <c r="T45" i="5"/>
  <c r="S45" i="5"/>
  <c r="AW43" i="5"/>
  <c r="AV43" i="5"/>
  <c r="AU43" i="5"/>
  <c r="AT43" i="5"/>
  <c r="AS43" i="5"/>
  <c r="AR43" i="5"/>
  <c r="AQ43" i="5"/>
  <c r="AP43" i="5"/>
  <c r="AO43" i="5"/>
  <c r="AN43" i="5"/>
  <c r="AM43" i="5"/>
  <c r="AL43" i="5"/>
  <c r="AK43" i="5"/>
  <c r="AJ43" i="5"/>
  <c r="AI43" i="5"/>
  <c r="AH43" i="5"/>
  <c r="AG43" i="5"/>
  <c r="AF43" i="5"/>
  <c r="AE43" i="5"/>
  <c r="AD43" i="5"/>
  <c r="AC43" i="5"/>
  <c r="AB43" i="5"/>
  <c r="AA43" i="5"/>
  <c r="Z43" i="5"/>
  <c r="Y43" i="5"/>
  <c r="X43" i="5"/>
  <c r="W43" i="5"/>
  <c r="V43" i="5"/>
  <c r="U43" i="5"/>
  <c r="T43" i="5"/>
  <c r="S43" i="5"/>
  <c r="AW41" i="5"/>
  <c r="AV41" i="5"/>
  <c r="AU41"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T41" i="5"/>
  <c r="S41" i="5"/>
  <c r="AW39" i="5"/>
  <c r="AV39" i="5"/>
  <c r="AU39" i="5"/>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AW37" i="5"/>
  <c r="AV37" i="5"/>
  <c r="AU37" i="5"/>
  <c r="AT37" i="5"/>
  <c r="AS37" i="5"/>
  <c r="AR37" i="5"/>
  <c r="AQ37" i="5"/>
  <c r="AP37" i="5"/>
  <c r="AO37" i="5"/>
  <c r="AN37" i="5"/>
  <c r="AM37" i="5"/>
  <c r="AL37" i="5"/>
  <c r="AK37" i="5"/>
  <c r="AJ37" i="5"/>
  <c r="AI37" i="5"/>
  <c r="AH37" i="5"/>
  <c r="AG37" i="5"/>
  <c r="AF37" i="5"/>
  <c r="AE37" i="5"/>
  <c r="AD37" i="5"/>
  <c r="AC37" i="5"/>
  <c r="AB37" i="5"/>
  <c r="AA37" i="5"/>
  <c r="Z37" i="5"/>
  <c r="Y37" i="5"/>
  <c r="X37" i="5"/>
  <c r="W37" i="5"/>
  <c r="V37" i="5"/>
  <c r="U37" i="5"/>
  <c r="T37" i="5"/>
  <c r="S37"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T35" i="5"/>
  <c r="S35" i="5"/>
  <c r="AW33" i="5"/>
  <c r="AV33" i="5"/>
  <c r="AU33" i="5"/>
  <c r="AT33" i="5"/>
  <c r="AS33" i="5"/>
  <c r="AR33" i="5"/>
  <c r="AQ33" i="5"/>
  <c r="AP33" i="5"/>
  <c r="AO33" i="5"/>
  <c r="AN33" i="5"/>
  <c r="AM33" i="5"/>
  <c r="AL33" i="5"/>
  <c r="AK33" i="5"/>
  <c r="AJ33" i="5"/>
  <c r="AI33" i="5"/>
  <c r="AH33" i="5"/>
  <c r="AG33" i="5"/>
  <c r="AF33" i="5"/>
  <c r="AE33" i="5"/>
  <c r="AD33" i="5"/>
  <c r="AC33" i="5"/>
  <c r="AB33" i="5"/>
  <c r="AA33" i="5"/>
  <c r="Z33" i="5"/>
  <c r="Y33" i="5"/>
  <c r="X33" i="5"/>
  <c r="W33" i="5"/>
  <c r="V33" i="5"/>
  <c r="U33" i="5"/>
  <c r="T33" i="5"/>
  <c r="S33" i="5"/>
  <c r="AW31" i="5"/>
  <c r="AV31" i="5"/>
  <c r="AU31" i="5"/>
  <c r="AT31" i="5"/>
  <c r="AS31" i="5"/>
  <c r="AR31" i="5"/>
  <c r="AQ31" i="5"/>
  <c r="AP31" i="5"/>
  <c r="AO31" i="5"/>
  <c r="AN31" i="5"/>
  <c r="AM31" i="5"/>
  <c r="AL31" i="5"/>
  <c r="AK31" i="5"/>
  <c r="AJ31" i="5"/>
  <c r="AI31" i="5"/>
  <c r="AH31" i="5"/>
  <c r="AG31" i="5"/>
  <c r="AF31" i="5"/>
  <c r="AE31" i="5"/>
  <c r="AD31" i="5"/>
  <c r="AC31" i="5"/>
  <c r="AB31" i="5"/>
  <c r="AA31" i="5"/>
  <c r="Z31" i="5"/>
  <c r="Y31" i="5"/>
  <c r="X31" i="5"/>
  <c r="W31" i="5"/>
  <c r="V31" i="5"/>
  <c r="U31" i="5"/>
  <c r="T31" i="5"/>
  <c r="S31" i="5"/>
  <c r="AW29" i="5"/>
  <c r="AV29" i="5"/>
  <c r="AU29" i="5"/>
  <c r="AT29" i="5"/>
  <c r="AS29" i="5"/>
  <c r="AR29" i="5"/>
  <c r="AQ29" i="5"/>
  <c r="AP29" i="5"/>
  <c r="AO29" i="5"/>
  <c r="AN29" i="5"/>
  <c r="AM29" i="5"/>
  <c r="AL29" i="5"/>
  <c r="AK29" i="5"/>
  <c r="AJ29" i="5"/>
  <c r="AI29" i="5"/>
  <c r="AH29" i="5"/>
  <c r="AG29" i="5"/>
  <c r="AF29" i="5"/>
  <c r="AE29" i="5"/>
  <c r="AD29" i="5"/>
  <c r="AC29" i="5"/>
  <c r="AB29" i="5"/>
  <c r="AA29" i="5"/>
  <c r="Z29" i="5"/>
  <c r="Y29" i="5"/>
  <c r="X29" i="5"/>
  <c r="W29" i="5"/>
  <c r="V29" i="5"/>
  <c r="U29" i="5"/>
  <c r="AX28" i="5" s="1"/>
  <c r="AZ28" i="5" s="1"/>
  <c r="T29" i="5"/>
  <c r="S29" i="5"/>
  <c r="AW27" i="5"/>
  <c r="AV27" i="5"/>
  <c r="AU27" i="5"/>
  <c r="AT27" i="5"/>
  <c r="AS27" i="5"/>
  <c r="AR27" i="5"/>
  <c r="AQ27" i="5"/>
  <c r="AP27" i="5"/>
  <c r="AO27" i="5"/>
  <c r="AN27" i="5"/>
  <c r="AM27" i="5"/>
  <c r="AL27" i="5"/>
  <c r="AK27" i="5"/>
  <c r="AJ27" i="5"/>
  <c r="AI27" i="5"/>
  <c r="AH27" i="5"/>
  <c r="AG27" i="5"/>
  <c r="AF27" i="5"/>
  <c r="AE27" i="5"/>
  <c r="AD27" i="5"/>
  <c r="AC27" i="5"/>
  <c r="AB27" i="5"/>
  <c r="AA27" i="5"/>
  <c r="Z27" i="5"/>
  <c r="Y27" i="5"/>
  <c r="X27" i="5"/>
  <c r="W27" i="5"/>
  <c r="V27" i="5"/>
  <c r="U27" i="5"/>
  <c r="T27" i="5"/>
  <c r="S27" i="5"/>
  <c r="AW25" i="5"/>
  <c r="AV25" i="5"/>
  <c r="AU25" i="5"/>
  <c r="AT25" i="5"/>
  <c r="AS25" i="5"/>
  <c r="AR25" i="5"/>
  <c r="AQ25" i="5"/>
  <c r="AP25" i="5"/>
  <c r="AO25" i="5"/>
  <c r="AN25" i="5"/>
  <c r="AM25" i="5"/>
  <c r="AL25" i="5"/>
  <c r="AK25" i="5"/>
  <c r="AJ25" i="5"/>
  <c r="AI25" i="5"/>
  <c r="AH25" i="5"/>
  <c r="AG25" i="5"/>
  <c r="AF25" i="5"/>
  <c r="AE25" i="5"/>
  <c r="AD25" i="5"/>
  <c r="AC25" i="5"/>
  <c r="AB25" i="5"/>
  <c r="AA25" i="5"/>
  <c r="Z25" i="5"/>
  <c r="Y25" i="5"/>
  <c r="X25" i="5"/>
  <c r="W25" i="5"/>
  <c r="V25" i="5"/>
  <c r="U25" i="5"/>
  <c r="T25" i="5"/>
  <c r="S25" i="5"/>
  <c r="AW23" i="5"/>
  <c r="AV23" i="5"/>
  <c r="AU23" i="5"/>
  <c r="AT23" i="5"/>
  <c r="AS23" i="5"/>
  <c r="AR23" i="5"/>
  <c r="AQ23" i="5"/>
  <c r="AP23" i="5"/>
  <c r="AO23" i="5"/>
  <c r="AN23" i="5"/>
  <c r="AM23" i="5"/>
  <c r="AL23" i="5"/>
  <c r="AK23" i="5"/>
  <c r="AJ23" i="5"/>
  <c r="AI23" i="5"/>
  <c r="AH23" i="5"/>
  <c r="AG23" i="5"/>
  <c r="AF23" i="5"/>
  <c r="AE23" i="5"/>
  <c r="AD23" i="5"/>
  <c r="AC23" i="5"/>
  <c r="AB23" i="5"/>
  <c r="AA23" i="5"/>
  <c r="Z23" i="5"/>
  <c r="Y23" i="5"/>
  <c r="X23" i="5"/>
  <c r="W23" i="5"/>
  <c r="V23" i="5"/>
  <c r="U23" i="5"/>
  <c r="T23" i="5"/>
  <c r="S23" i="5"/>
  <c r="AW21" i="5"/>
  <c r="AV21" i="5"/>
  <c r="AU21" i="5"/>
  <c r="AT21" i="5"/>
  <c r="AS21" i="5"/>
  <c r="AR21" i="5"/>
  <c r="AQ21" i="5"/>
  <c r="AP21" i="5"/>
  <c r="AO21" i="5"/>
  <c r="AN21" i="5"/>
  <c r="AM21" i="5"/>
  <c r="AL21" i="5"/>
  <c r="AK21" i="5"/>
  <c r="AJ21" i="5"/>
  <c r="AI21" i="5"/>
  <c r="AH21" i="5"/>
  <c r="AG21" i="5"/>
  <c r="AF21" i="5"/>
  <c r="AE21" i="5"/>
  <c r="AD21" i="5"/>
  <c r="AC21" i="5"/>
  <c r="AB21" i="5"/>
  <c r="AA21" i="5"/>
  <c r="Z21" i="5"/>
  <c r="Y21" i="5"/>
  <c r="X21" i="5"/>
  <c r="W21" i="5"/>
  <c r="V21" i="5"/>
  <c r="U21" i="5"/>
  <c r="T21" i="5"/>
  <c r="S21" i="5"/>
  <c r="AW19" i="5"/>
  <c r="AV19" i="5"/>
  <c r="AU19" i="5"/>
  <c r="AT19" i="5"/>
  <c r="AS19" i="5"/>
  <c r="AR19" i="5"/>
  <c r="AQ19" i="5"/>
  <c r="AP19" i="5"/>
  <c r="AO19" i="5"/>
  <c r="AN19" i="5"/>
  <c r="AM19" i="5"/>
  <c r="AL19" i="5"/>
  <c r="AK19" i="5"/>
  <c r="AJ19" i="5"/>
  <c r="AI19" i="5"/>
  <c r="AH19" i="5"/>
  <c r="AG19" i="5"/>
  <c r="AF19" i="5"/>
  <c r="AE19" i="5"/>
  <c r="AD19" i="5"/>
  <c r="AC19" i="5"/>
  <c r="AB19" i="5"/>
  <c r="AA19" i="5"/>
  <c r="Z19" i="5"/>
  <c r="Y19" i="5"/>
  <c r="X19" i="5"/>
  <c r="W19" i="5"/>
  <c r="V19" i="5"/>
  <c r="U19" i="5"/>
  <c r="T19" i="5"/>
  <c r="S19" i="5"/>
  <c r="B18" i="5"/>
  <c r="B20" i="5" s="1"/>
  <c r="B22" i="5" s="1"/>
  <c r="B24" i="5" s="1"/>
  <c r="B26" i="5" s="1"/>
  <c r="B28" i="5" s="1"/>
  <c r="B30" i="5" s="1"/>
  <c r="B32" i="5" s="1"/>
  <c r="B34" i="5" s="1"/>
  <c r="B36" i="5" s="1"/>
  <c r="B38" i="5" s="1"/>
  <c r="B40" i="5" s="1"/>
  <c r="B42" i="5" s="1"/>
  <c r="B44" i="5" s="1"/>
  <c r="B46" i="5" s="1"/>
  <c r="B48" i="5" s="1"/>
  <c r="B50" i="5" s="1"/>
  <c r="AW17" i="5"/>
  <c r="AV17" i="5"/>
  <c r="AU17" i="5"/>
  <c r="AT17" i="5"/>
  <c r="AS17" i="5"/>
  <c r="AR17" i="5"/>
  <c r="AQ17" i="5"/>
  <c r="AP17" i="5"/>
  <c r="AO17" i="5"/>
  <c r="AN17" i="5"/>
  <c r="AM17" i="5"/>
  <c r="AL17" i="5"/>
  <c r="AK17" i="5"/>
  <c r="AJ17" i="5"/>
  <c r="AI17" i="5"/>
  <c r="AH17" i="5"/>
  <c r="AG17" i="5"/>
  <c r="AF17" i="5"/>
  <c r="AE17" i="5"/>
  <c r="AD17" i="5"/>
  <c r="AC17" i="5"/>
  <c r="AB17" i="5"/>
  <c r="AA17" i="5"/>
  <c r="Z17" i="5"/>
  <c r="Y17" i="5"/>
  <c r="X17" i="5"/>
  <c r="W17" i="5"/>
  <c r="V17" i="5"/>
  <c r="U17" i="5"/>
  <c r="T17" i="5"/>
  <c r="S17" i="5"/>
  <c r="AW13" i="5"/>
  <c r="AW14" i="5" s="1"/>
  <c r="AW15" i="5" s="1"/>
  <c r="AV13" i="5"/>
  <c r="AV14" i="5" s="1"/>
  <c r="AV15" i="5" s="1"/>
  <c r="AU13" i="5"/>
  <c r="AU14" i="5" s="1"/>
  <c r="AU15" i="5" s="1"/>
  <c r="AX11" i="5"/>
  <c r="AA2" i="5"/>
  <c r="AQ14" i="5" s="1"/>
  <c r="AQ15" i="5" s="1"/>
  <c r="AX32" i="5" l="1"/>
  <c r="AZ32" i="5" s="1"/>
  <c r="AX20" i="7"/>
  <c r="AZ20" i="7" s="1"/>
  <c r="AX50" i="7"/>
  <c r="AZ50" i="7" s="1"/>
  <c r="AX26" i="5"/>
  <c r="AZ26" i="5" s="1"/>
  <c r="AX46" i="5"/>
  <c r="AZ46" i="5" s="1"/>
  <c r="AX44" i="7"/>
  <c r="AZ44" i="7" s="1"/>
  <c r="AX36" i="5"/>
  <c r="AZ36" i="5" s="1"/>
  <c r="AX24" i="7"/>
  <c r="AZ24" i="7" s="1"/>
  <c r="AX30" i="7"/>
  <c r="AZ30" i="7" s="1"/>
  <c r="AX48" i="7"/>
  <c r="AZ48" i="7" s="1"/>
  <c r="AX40" i="5"/>
  <c r="AZ40" i="5" s="1"/>
  <c r="AX28" i="7"/>
  <c r="AZ28" i="7" s="1"/>
  <c r="AX34" i="7"/>
  <c r="AZ34" i="7" s="1"/>
  <c r="AX34" i="5"/>
  <c r="AZ34" i="5" s="1"/>
  <c r="AX26" i="7"/>
  <c r="AZ26" i="7" s="1"/>
  <c r="AX50" i="5"/>
  <c r="AZ50" i="5" s="1"/>
  <c r="AX30" i="5"/>
  <c r="AZ30" i="5" s="1"/>
  <c r="AX32" i="7"/>
  <c r="AZ32" i="7" s="1"/>
  <c r="AX38" i="7"/>
  <c r="AZ38" i="7" s="1"/>
  <c r="AX38" i="5"/>
  <c r="AZ38" i="5" s="1"/>
  <c r="AX18" i="7"/>
  <c r="AZ18" i="7" s="1"/>
  <c r="AX16" i="7"/>
  <c r="AX52" i="7" s="1"/>
  <c r="AX36" i="7"/>
  <c r="AZ36" i="7" s="1"/>
  <c r="AX42" i="7"/>
  <c r="AZ42" i="7" s="1"/>
  <c r="AX42" i="5"/>
  <c r="AZ42" i="5" s="1"/>
  <c r="AX48" i="5"/>
  <c r="AZ48" i="5" s="1"/>
  <c r="AX24" i="5"/>
  <c r="AZ24" i="5" s="1"/>
  <c r="AX22" i="5"/>
  <c r="AZ22" i="5" s="1"/>
  <c r="AX20" i="5"/>
  <c r="AZ20" i="5" s="1"/>
  <c r="AX18" i="5"/>
  <c r="AZ18" i="5" s="1"/>
  <c r="AX16" i="5"/>
  <c r="AE13" i="5"/>
  <c r="AM13" i="5"/>
  <c r="U14" i="5"/>
  <c r="U15" i="5" s="1"/>
  <c r="AK14" i="5"/>
  <c r="AK15" i="5" s="1"/>
  <c r="X14" i="5"/>
  <c r="X15" i="5" s="1"/>
  <c r="AF14" i="5"/>
  <c r="AF15" i="5" s="1"/>
  <c r="AN14" i="5"/>
  <c r="AN15" i="5" s="1"/>
  <c r="AC14" i="5"/>
  <c r="AC15" i="5" s="1"/>
  <c r="AS14" i="5"/>
  <c r="AS15" i="5" s="1"/>
  <c r="Y14" i="5"/>
  <c r="Y15" i="5" s="1"/>
  <c r="AG14" i="5"/>
  <c r="AG15" i="5" s="1"/>
  <c r="AO14" i="5"/>
  <c r="AO15" i="5" s="1"/>
  <c r="W13" i="5"/>
  <c r="X13" i="5"/>
  <c r="AF13" i="5"/>
  <c r="AN13" i="5"/>
  <c r="S13" i="5"/>
  <c r="AA13" i="5"/>
  <c r="AI13" i="5"/>
  <c r="AQ13" i="5"/>
  <c r="T13" i="5"/>
  <c r="AB13" i="5"/>
  <c r="AJ13" i="5"/>
  <c r="AR13" i="5"/>
  <c r="T14" i="5"/>
  <c r="T15" i="5" s="1"/>
  <c r="AB14" i="5"/>
  <c r="AB15" i="5" s="1"/>
  <c r="AJ14" i="5"/>
  <c r="AJ15" i="5" s="1"/>
  <c r="AR14" i="5"/>
  <c r="AR15" i="5" s="1"/>
  <c r="AB14" i="7"/>
  <c r="AB15" i="7" s="1"/>
  <c r="W13" i="7"/>
  <c r="AM13" i="7"/>
  <c r="AF14" i="7"/>
  <c r="AF15" i="7" s="1"/>
  <c r="AI13" i="7"/>
  <c r="AA13" i="7"/>
  <c r="AQ13" i="7"/>
  <c r="AJ14" i="7"/>
  <c r="AJ15" i="7" s="1"/>
  <c r="S13" i="7"/>
  <c r="AR14" i="7"/>
  <c r="AR15" i="7" s="1"/>
  <c r="T14" i="7"/>
  <c r="T15" i="7" s="1"/>
  <c r="AE13" i="7"/>
  <c r="X14" i="7"/>
  <c r="X15" i="7" s="1"/>
  <c r="AN14" i="7"/>
  <c r="AN15" i="7" s="1"/>
  <c r="BA7" i="5"/>
  <c r="U13" i="5"/>
  <c r="Y13" i="5"/>
  <c r="AC13" i="5"/>
  <c r="AG13" i="5"/>
  <c r="AK13" i="5"/>
  <c r="AO13" i="5"/>
  <c r="AS13" i="5"/>
  <c r="V14" i="5"/>
  <c r="V15" i="5" s="1"/>
  <c r="Z14" i="5"/>
  <c r="Z15" i="5" s="1"/>
  <c r="AD14" i="5"/>
  <c r="AD15" i="5" s="1"/>
  <c r="AH14" i="5"/>
  <c r="AH15" i="5" s="1"/>
  <c r="AL14" i="5"/>
  <c r="AL15" i="5" s="1"/>
  <c r="AP14" i="5"/>
  <c r="AP15" i="5" s="1"/>
  <c r="AT14" i="5"/>
  <c r="AT15" i="5" s="1"/>
  <c r="T13" i="7"/>
  <c r="X13" i="7"/>
  <c r="AB13" i="7"/>
  <c r="AF13" i="7"/>
  <c r="AJ13" i="7"/>
  <c r="AN13" i="7"/>
  <c r="AR13" i="7"/>
  <c r="U14" i="7"/>
  <c r="U15" i="7" s="1"/>
  <c r="Y14" i="7"/>
  <c r="Y15" i="7" s="1"/>
  <c r="AC14" i="7"/>
  <c r="AC15" i="7" s="1"/>
  <c r="AG14" i="7"/>
  <c r="AG15" i="7" s="1"/>
  <c r="AK14" i="7"/>
  <c r="AK15" i="7" s="1"/>
  <c r="AO14" i="7"/>
  <c r="AO15" i="7" s="1"/>
  <c r="AS14" i="7"/>
  <c r="AS15" i="7" s="1"/>
  <c r="V13" i="5"/>
  <c r="Z13" i="5"/>
  <c r="AD13" i="5"/>
  <c r="AH13" i="5"/>
  <c r="AL13" i="5"/>
  <c r="AP13" i="5"/>
  <c r="AT13" i="5"/>
  <c r="S14" i="5"/>
  <c r="S15" i="5" s="1"/>
  <c r="W14" i="5"/>
  <c r="W15" i="5" s="1"/>
  <c r="AA14" i="5"/>
  <c r="AA15" i="5" s="1"/>
  <c r="AE14" i="5"/>
  <c r="AE15" i="5" s="1"/>
  <c r="AI14" i="5"/>
  <c r="AI15" i="5" s="1"/>
  <c r="AM14" i="5"/>
  <c r="AM15" i="5" s="1"/>
  <c r="BA7" i="7"/>
  <c r="U13" i="7"/>
  <c r="Y13" i="7"/>
  <c r="AC13" i="7"/>
  <c r="AG13" i="7"/>
  <c r="AK13" i="7"/>
  <c r="AO13" i="7"/>
  <c r="AS13" i="7"/>
  <c r="V14" i="7"/>
  <c r="V15" i="7" s="1"/>
  <c r="Z14" i="7"/>
  <c r="Z15" i="7" s="1"/>
  <c r="AD14" i="7"/>
  <c r="AD15" i="7" s="1"/>
  <c r="AH14" i="7"/>
  <c r="AH15" i="7" s="1"/>
  <c r="AL14" i="7"/>
  <c r="AL15" i="7" s="1"/>
  <c r="AP14" i="7"/>
  <c r="AP15" i="7" s="1"/>
  <c r="AT14" i="7"/>
  <c r="AT15" i="7" s="1"/>
  <c r="V13" i="7"/>
  <c r="Z13" i="7"/>
  <c r="AD13" i="7"/>
  <c r="AH13" i="7"/>
  <c r="AL13" i="7"/>
  <c r="AP13" i="7"/>
  <c r="AT13" i="7"/>
  <c r="S14" i="7"/>
  <c r="S15" i="7" s="1"/>
  <c r="W14" i="7"/>
  <c r="W15" i="7" s="1"/>
  <c r="AA14" i="7"/>
  <c r="AA15" i="7" s="1"/>
  <c r="AE14" i="7"/>
  <c r="AE15" i="7" s="1"/>
  <c r="AI14" i="7"/>
  <c r="AI15" i="7" s="1"/>
  <c r="AM14" i="7"/>
  <c r="AM15" i="7" s="1"/>
  <c r="AZ16" i="7" l="1"/>
  <c r="AZ52" i="7" s="1"/>
  <c r="AX52" i="5"/>
  <c r="AZ16" i="5"/>
  <c r="AZ52" i="5" s="1"/>
</calcChain>
</file>

<file path=xl/sharedStrings.xml><?xml version="1.0" encoding="utf-8"?>
<sst xmlns="http://schemas.openxmlformats.org/spreadsheetml/2006/main" count="1348" uniqueCount="629">
  <si>
    <t>問４</t>
    <rPh sb="0" eb="1">
      <t>トイ</t>
    </rPh>
    <phoneticPr fontId="3"/>
  </si>
  <si>
    <t>問６</t>
    <rPh sb="0" eb="1">
      <t>トイ</t>
    </rPh>
    <phoneticPr fontId="3"/>
  </si>
  <si>
    <t>問１</t>
    <phoneticPr fontId="3"/>
  </si>
  <si>
    <t>①</t>
    <phoneticPr fontId="3"/>
  </si>
  <si>
    <t>問２</t>
    <rPh sb="0" eb="1">
      <t>トイ</t>
    </rPh>
    <phoneticPr fontId="3"/>
  </si>
  <si>
    <t>問３</t>
    <rPh sb="0" eb="1">
      <t>トイ</t>
    </rPh>
    <phoneticPr fontId="3"/>
  </si>
  <si>
    <t>問１</t>
    <rPh sb="0" eb="1">
      <t>ト</t>
    </rPh>
    <phoneticPr fontId="3"/>
  </si>
  <si>
    <t>問２</t>
    <rPh sb="0" eb="1">
      <t>ト</t>
    </rPh>
    <phoneticPr fontId="3"/>
  </si>
  <si>
    <t>　従業者全員の雇用契約書等の写しを事業所に保管している。</t>
    <rPh sb="1" eb="4">
      <t>ジュ</t>
    </rPh>
    <rPh sb="4" eb="6">
      <t>ゼンイン</t>
    </rPh>
    <rPh sb="7" eb="9">
      <t>コヨウ</t>
    </rPh>
    <rPh sb="9" eb="11">
      <t>ケイヤク</t>
    </rPh>
    <rPh sb="11" eb="12">
      <t>ショ</t>
    </rPh>
    <rPh sb="12" eb="13">
      <t>トウ</t>
    </rPh>
    <rPh sb="14" eb="15">
      <t>ウツ</t>
    </rPh>
    <rPh sb="17" eb="20">
      <t>ジギョウショ</t>
    </rPh>
    <rPh sb="21" eb="23">
      <t>ホカン</t>
    </rPh>
    <phoneticPr fontId="3"/>
  </si>
  <si>
    <t>　全ての従業者について、タイムカード、出勤簿等により、毎日の勤務実績が確認できる。</t>
    <rPh sb="1" eb="2">
      <t>ゼン</t>
    </rPh>
    <rPh sb="4" eb="7">
      <t>ジュ</t>
    </rPh>
    <rPh sb="19" eb="22">
      <t>シュッキンボ</t>
    </rPh>
    <rPh sb="22" eb="23">
      <t>トウ</t>
    </rPh>
    <rPh sb="27" eb="29">
      <t>マイニチ</t>
    </rPh>
    <rPh sb="30" eb="32">
      <t>キンム</t>
    </rPh>
    <rPh sb="32" eb="34">
      <t>ジッセキ</t>
    </rPh>
    <rPh sb="35" eb="37">
      <t>カクニン</t>
    </rPh>
    <phoneticPr fontId="3"/>
  </si>
  <si>
    <t>２　設備基準について</t>
    <phoneticPr fontId="3"/>
  </si>
  <si>
    <t>３　運営基準について</t>
    <phoneticPr fontId="3"/>
  </si>
  <si>
    <t>（８）法定代理受領サービスの提供を受けるための援助</t>
    <phoneticPr fontId="3"/>
  </si>
  <si>
    <t>（１０）居宅サービス計画等の変更の援助</t>
    <phoneticPr fontId="3"/>
  </si>
  <si>
    <t>問１</t>
    <phoneticPr fontId="3"/>
  </si>
  <si>
    <t>問３</t>
    <rPh sb="0" eb="1">
      <t>ト</t>
    </rPh>
    <phoneticPr fontId="3"/>
  </si>
  <si>
    <t>回答欄</t>
    <rPh sb="0" eb="2">
      <t>カイトウ</t>
    </rPh>
    <rPh sb="2" eb="3">
      <t>ラン</t>
    </rPh>
    <phoneticPr fontId="3"/>
  </si>
  <si>
    <t>問２</t>
    <phoneticPr fontId="3"/>
  </si>
  <si>
    <t>問３</t>
    <phoneticPr fontId="3"/>
  </si>
  <si>
    <t>問１</t>
    <phoneticPr fontId="3"/>
  </si>
  <si>
    <t>問３</t>
    <phoneticPr fontId="3"/>
  </si>
  <si>
    <t>問１</t>
    <phoneticPr fontId="3"/>
  </si>
  <si>
    <t>問２</t>
    <phoneticPr fontId="3"/>
  </si>
  <si>
    <t>問１</t>
    <phoneticPr fontId="3"/>
  </si>
  <si>
    <t>問２</t>
    <phoneticPr fontId="3"/>
  </si>
  <si>
    <t>問１</t>
    <phoneticPr fontId="3"/>
  </si>
  <si>
    <t>問１</t>
    <phoneticPr fontId="3"/>
  </si>
  <si>
    <t>問２</t>
    <phoneticPr fontId="3"/>
  </si>
  <si>
    <t>問１</t>
    <phoneticPr fontId="3"/>
  </si>
  <si>
    <t>問１</t>
    <phoneticPr fontId="3"/>
  </si>
  <si>
    <t>　従業者、設備、備品及び会計に関する諸記録を整備している。</t>
    <phoneticPr fontId="3"/>
  </si>
  <si>
    <t>問２</t>
    <phoneticPr fontId="3"/>
  </si>
  <si>
    <t>問２</t>
    <rPh sb="0" eb="1">
      <t>モン</t>
    </rPh>
    <phoneticPr fontId="3"/>
  </si>
  <si>
    <t>問３</t>
    <rPh sb="0" eb="1">
      <t>モン</t>
    </rPh>
    <phoneticPr fontId="3"/>
  </si>
  <si>
    <t>問１</t>
    <rPh sb="0" eb="1">
      <t>モン</t>
    </rPh>
    <phoneticPr fontId="3"/>
  </si>
  <si>
    <t>（１）医師</t>
    <rPh sb="3" eb="5">
      <t>イシ</t>
    </rPh>
    <phoneticPr fontId="3"/>
  </si>
  <si>
    <t>（２）理学療法士等</t>
    <rPh sb="3" eb="5">
      <t>リガク</t>
    </rPh>
    <rPh sb="5" eb="8">
      <t>リョウホウシ</t>
    </rPh>
    <rPh sb="8" eb="9">
      <t>トウ</t>
    </rPh>
    <phoneticPr fontId="3"/>
  </si>
  <si>
    <t>（２）サービス提供拒否の禁止</t>
    <rPh sb="7" eb="9">
      <t>テイキョウ</t>
    </rPh>
    <rPh sb="9" eb="11">
      <t>キョヒ</t>
    </rPh>
    <rPh sb="12" eb="14">
      <t>キンシ</t>
    </rPh>
    <phoneticPr fontId="3"/>
  </si>
  <si>
    <t>②</t>
    <phoneticPr fontId="3"/>
  </si>
  <si>
    <t>③</t>
    <phoneticPr fontId="3"/>
  </si>
  <si>
    <t>適切にできていなかった項目については、速やかに改善してください。</t>
    <rPh sb="0" eb="2">
      <t>テキセツ</t>
    </rPh>
    <rPh sb="11" eb="13">
      <t>コウモク</t>
    </rPh>
    <rPh sb="19" eb="20">
      <t>スミ</t>
    </rPh>
    <phoneticPr fontId="3"/>
  </si>
  <si>
    <t>所　在　地</t>
    <rPh sb="0" eb="1">
      <t>トコロ</t>
    </rPh>
    <rPh sb="2" eb="3">
      <t>ザイ</t>
    </rPh>
    <rPh sb="4" eb="5">
      <t>チ</t>
    </rPh>
    <phoneticPr fontId="3"/>
  </si>
  <si>
    <t xml:space="preserve"> 点検日</t>
  </si>
  <si>
    <t xml:space="preserve"> フリガナ</t>
  </si>
  <si>
    <t xml:space="preserve"> 名　　称</t>
  </si>
  <si>
    <t>以上で終了です。お疲れ様でした。</t>
  </si>
  <si>
    <t>・別紙１　勤務形態一覧表</t>
    <rPh sb="1" eb="3">
      <t>ベッシ</t>
    </rPh>
    <rPh sb="5" eb="7">
      <t>キンム</t>
    </rPh>
    <rPh sb="7" eb="9">
      <t>ケイタイ</t>
    </rPh>
    <rPh sb="9" eb="11">
      <t>イチラン</t>
    </rPh>
    <phoneticPr fontId="3"/>
  </si>
  <si>
    <t>次の書類を作成し、添付してください。</t>
    <rPh sb="0" eb="1">
      <t>ツギ</t>
    </rPh>
    <phoneticPr fontId="3"/>
  </si>
  <si>
    <t>　介護給付費の受領の日から５年間保存している。</t>
    <rPh sb="1" eb="3">
      <t>カイゴ</t>
    </rPh>
    <rPh sb="3" eb="5">
      <t>キュウフ</t>
    </rPh>
    <rPh sb="5" eb="6">
      <t>ヒ</t>
    </rPh>
    <rPh sb="7" eb="9">
      <t>ジュリョウ</t>
    </rPh>
    <rPh sb="10" eb="11">
      <t>ヒ</t>
    </rPh>
    <rPh sb="14" eb="15">
      <t>ネン</t>
    </rPh>
    <rPh sb="15" eb="16">
      <t>カン</t>
    </rPh>
    <rPh sb="16" eb="18">
      <t>ホゾン</t>
    </rPh>
    <phoneticPr fontId="3"/>
  </si>
  <si>
    <t>◎「勤務形態一覧表」等を添付してください。</t>
    <rPh sb="2" eb="4">
      <t>キンム</t>
    </rPh>
    <rPh sb="4" eb="6">
      <t>ケイタイ</t>
    </rPh>
    <rPh sb="6" eb="9">
      <t>イチランヒョウ</t>
    </rPh>
    <rPh sb="10" eb="11">
      <t>トウ</t>
    </rPh>
    <rPh sb="12" eb="14">
      <t>テンプ</t>
    </rPh>
    <phoneticPr fontId="3"/>
  </si>
  <si>
    <t xml:space="preserve"> 事業所</t>
    <rPh sb="1" eb="4">
      <t>ジギョウショ</t>
    </rPh>
    <phoneticPr fontId="3"/>
  </si>
  <si>
    <t>〒</t>
    <phoneticPr fontId="3"/>
  </si>
  <si>
    <t>-</t>
    <phoneticPr fontId="3"/>
  </si>
  <si>
    <t>　相模原市　　　　区</t>
    <rPh sb="1" eb="5">
      <t>サガミハラシ</t>
    </rPh>
    <rPh sb="9" eb="10">
      <t>ク</t>
    </rPh>
    <phoneticPr fontId="3"/>
  </si>
  <si>
    <t>電話番号</t>
    <rPh sb="0" eb="2">
      <t>デンワ</t>
    </rPh>
    <rPh sb="2" eb="4">
      <t>バンゴウ</t>
    </rPh>
    <phoneticPr fontId="3"/>
  </si>
  <si>
    <t>介護保険
事業所番号</t>
    <phoneticPr fontId="3"/>
  </si>
  <si>
    <t>有</t>
    <phoneticPr fontId="3"/>
  </si>
  <si>
    <t>・</t>
    <phoneticPr fontId="3"/>
  </si>
  <si>
    <t>無</t>
    <phoneticPr fontId="3"/>
  </si>
  <si>
    <t>　サービスの提供の開始に際しては、あらかじめ、利用申込者又はその家族に対し、運営規程の概要、従業者の勤務の体制その他の利用申込者のサービスの選択に資すると認められる重要事項を記した文書を交付して説明を行い、当該サービス提供の開始について利用申込者の同意を得ている。</t>
    <rPh sb="23" eb="25">
      <t>リヨウ</t>
    </rPh>
    <phoneticPr fontId="3"/>
  </si>
  <si>
    <t>　重要事項説明書の利用者署名欄に「重要事項の説明を受け、同意し、交付を受けました」と印字している。</t>
    <rPh sb="1" eb="3">
      <t>ジュウヨウ</t>
    </rPh>
    <rPh sb="3" eb="5">
      <t>ジコウ</t>
    </rPh>
    <rPh sb="5" eb="8">
      <t>セツメイショ</t>
    </rPh>
    <rPh sb="9" eb="12">
      <t>リヨウシャ</t>
    </rPh>
    <rPh sb="12" eb="14">
      <t>ショメイ</t>
    </rPh>
    <rPh sb="14" eb="15">
      <t>ラン</t>
    </rPh>
    <rPh sb="17" eb="19">
      <t>ジュウヨウ</t>
    </rPh>
    <rPh sb="19" eb="21">
      <t>ジコウ</t>
    </rPh>
    <rPh sb="25" eb="26">
      <t>ウ</t>
    </rPh>
    <rPh sb="32" eb="34">
      <t>コウフ</t>
    </rPh>
    <rPh sb="35" eb="36">
      <t>ウ</t>
    </rPh>
    <rPh sb="42" eb="44">
      <t>インジ</t>
    </rPh>
    <phoneticPr fontId="3"/>
  </si>
  <si>
    <t>　重要事項説明書に、次の項目を記載している。</t>
    <rPh sb="1" eb="3">
      <t>ジュウヨウ</t>
    </rPh>
    <rPh sb="3" eb="5">
      <t>ジコウ</t>
    </rPh>
    <rPh sb="5" eb="8">
      <t>セツメイショ</t>
    </rPh>
    <rPh sb="10" eb="11">
      <t>ツギ</t>
    </rPh>
    <rPh sb="12" eb="14">
      <t>コウモク</t>
    </rPh>
    <rPh sb="15" eb="17">
      <t>キサイ</t>
    </rPh>
    <phoneticPr fontId="3"/>
  </si>
  <si>
    <t>ア</t>
    <phoneticPr fontId="3"/>
  </si>
  <si>
    <t>法人及び事業所の概要（法人名、事業所名、事業所番号、併設サービスなど）</t>
    <phoneticPr fontId="3"/>
  </si>
  <si>
    <t>イ</t>
    <phoneticPr fontId="3"/>
  </si>
  <si>
    <t>事業所の営業日、営業時間、サービス提供日又はサービス提供時間</t>
    <phoneticPr fontId="3"/>
  </si>
  <si>
    <t>ウ</t>
    <phoneticPr fontId="3"/>
  </si>
  <si>
    <t>エ</t>
    <phoneticPr fontId="3"/>
  </si>
  <si>
    <t>通常の事業の実施地域</t>
    <phoneticPr fontId="3"/>
  </si>
  <si>
    <t>オ</t>
    <phoneticPr fontId="3"/>
  </si>
  <si>
    <t>従業者の勤務体制</t>
    <phoneticPr fontId="3"/>
  </si>
  <si>
    <t>カ</t>
    <phoneticPr fontId="3"/>
  </si>
  <si>
    <t>事故発生時の対応</t>
    <phoneticPr fontId="3"/>
  </si>
  <si>
    <t>キ</t>
    <phoneticPr fontId="3"/>
  </si>
  <si>
    <t>苦情・相談体制（事業所担当、市町村、国民健康保険団体連合会などの窓口も記載）</t>
    <phoneticPr fontId="3"/>
  </si>
  <si>
    <t>ク</t>
    <phoneticPr fontId="3"/>
  </si>
  <si>
    <t>その他利用申込者がサービスを選択するために必要な重要事項</t>
    <phoneticPr fontId="3"/>
  </si>
  <si>
    <t>　サービスの提供を求められた場合は、その者の提示する被保険者証によって、被保険者資格、要介護・要支援認定の有無及び認定の有効期間を確認している。</t>
    <phoneticPr fontId="3"/>
  </si>
  <si>
    <t>　被保険者証に、認定審査会意見が記載されているときは、当該認定審査会意見に配慮して、サービスを提供するように努めている。</t>
    <phoneticPr fontId="3"/>
  </si>
  <si>
    <t>　サービスの提供の開始に際し、要介護・要支援認定を受けていない利用申込者については、要介護認定等の申請が既に行われているかどうかを確認し、申請が行われていない場合は、当該利用申込者の意思を踏まえて速やかに当該申請が行われるよう必要な援助を行っている。</t>
    <phoneticPr fontId="3"/>
  </si>
  <si>
    <t>　居宅介護支援又は介護予防支援が利用者に対して行われていない等の場合であって必要と認めるときは、要介護・要支援認定の更新の申請が、遅くとも当該利用者が受けている認定の有効期間が終了する３０日前にはなされるよう、必要な援助を行っている。</t>
    <phoneticPr fontId="3"/>
  </si>
  <si>
    <t>（５）要介護・要支援認定の申請に係る援助</t>
    <rPh sb="3" eb="6">
      <t>ヨウカイゴ</t>
    </rPh>
    <rPh sb="7" eb="10">
      <t>ヨウシエン</t>
    </rPh>
    <rPh sb="10" eb="12">
      <t>ニンテイ</t>
    </rPh>
    <rPh sb="13" eb="15">
      <t>シンセイ</t>
    </rPh>
    <rPh sb="16" eb="17">
      <t>カカ</t>
    </rPh>
    <rPh sb="18" eb="20">
      <t>エンジョ</t>
    </rPh>
    <phoneticPr fontId="3"/>
  </si>
  <si>
    <t>問４</t>
    <rPh sb="0" eb="1">
      <t>ト</t>
    </rPh>
    <phoneticPr fontId="3"/>
  </si>
  <si>
    <t>（３）サービス提供困難時の対応</t>
    <rPh sb="7" eb="9">
      <t>テイキョウ</t>
    </rPh>
    <rPh sb="9" eb="11">
      <t>コンナン</t>
    </rPh>
    <rPh sb="11" eb="12">
      <t>ジ</t>
    </rPh>
    <rPh sb="13" eb="15">
      <t>タイオウ</t>
    </rPh>
    <phoneticPr fontId="3"/>
  </si>
  <si>
    <t>※</t>
    <phoneticPr fontId="3"/>
  </si>
  <si>
    <t>　居宅サービス計画又は介護予防サービス計画が作成されている場合は、当該計画に沿ったサービスを提供している。</t>
    <phoneticPr fontId="3"/>
  </si>
  <si>
    <t>　利用者が居宅サービス計画又は介護予防サービス計画の変更を希望する場合は、当該利用者に係る居宅介護支援事業者等への連絡その他の必要な援助を行っている。</t>
    <phoneticPr fontId="3"/>
  </si>
  <si>
    <t xml:space="preserve">　サービスを提供した際には、当該サービスの提供日及び内容、居宅介護サービス費（介護予防サービス費）の額その他必要な事項を、利用者の居宅サービス計画（介護予防サービス計画）を記載した書面又はこれに準ずる書面に記載している。 </t>
    <phoneticPr fontId="3"/>
  </si>
  <si>
    <t>　サービスを提供した際には、提供した具体的なサービスの内容等を記録するとともに、利用者からの申出があった場合には、文書の交付その他適切な方法により、その情報を利用者に対して提供している。</t>
    <phoneticPr fontId="3"/>
  </si>
  <si>
    <t>　法定代理受領サービスに該当しない指定(介護予防)通所リハビリテーションに係る利用料の支払を受けた場合は、提供したサービスの内容、費用の額その他必要と認められる事項を記載したサービス提供証明書を利用者に対して交付している。</t>
    <rPh sb="20" eb="22">
      <t>カイゴ</t>
    </rPh>
    <rPh sb="22" eb="24">
      <t>ヨボウ</t>
    </rPh>
    <phoneticPr fontId="3"/>
  </si>
  <si>
    <t>　利用者の要介護状態の軽減又は悪化の防止に資するよう、又は要支援認定を受けている利用者については要介護状態にならないよう、その目標を設定し、計画的に行っている。</t>
    <phoneticPr fontId="3"/>
  </si>
  <si>
    <t xml:space="preserve">  利用者がその有する能力を最大限活用することができるような方法によるサービスの提供に努めている。</t>
    <phoneticPr fontId="3"/>
  </si>
  <si>
    <t xml:space="preserve">  利用者とのコミュニケーションを十分に図ることその他の様々な方法により、利用者が主体的に事業に参加するよう適切な働きかけに努めている。</t>
    <phoneticPr fontId="3"/>
  </si>
  <si>
    <t>偽りその他不正な行為によって保険給付を受け、又は受けようとしたとき。</t>
    <phoneticPr fontId="3"/>
  </si>
  <si>
    <t xml:space="preserve">　指定(介護予防)通所リハビリテーションを受けている利用者が次のいずれかに該当する場合は、遅滞なく、意見を付してその旨を市町村に通知している。 </t>
    <rPh sb="9" eb="11">
      <t>ツウショ</t>
    </rPh>
    <phoneticPr fontId="3"/>
  </si>
  <si>
    <t>正当な理由なしにサービスの利用に関する指示に従わないことにより、要介護状態等の程度を増進させたと認められるとき。</t>
    <rPh sb="35" eb="37">
      <t>ジョウタイ</t>
    </rPh>
    <rPh sb="37" eb="38">
      <t>トウ</t>
    </rPh>
    <phoneticPr fontId="3"/>
  </si>
  <si>
    <t>①</t>
    <phoneticPr fontId="3"/>
  </si>
  <si>
    <t>②</t>
    <phoneticPr fontId="3"/>
  </si>
  <si>
    <t>③</t>
    <phoneticPr fontId="3"/>
  </si>
  <si>
    <t>④</t>
    <phoneticPr fontId="3"/>
  </si>
  <si>
    <t>⑤</t>
    <phoneticPr fontId="3"/>
  </si>
  <si>
    <t>⑥</t>
    <phoneticPr fontId="3"/>
  </si>
  <si>
    <t>⑧</t>
    <phoneticPr fontId="3"/>
  </si>
  <si>
    <t>⑨</t>
    <phoneticPr fontId="3"/>
  </si>
  <si>
    <t>⑪</t>
    <phoneticPr fontId="3"/>
  </si>
  <si>
    <t>⑬</t>
    <phoneticPr fontId="3"/>
  </si>
  <si>
    <t>事業の目的、運営の方針、事業所名称、事業所所在地</t>
    <rPh sb="0" eb="2">
      <t>ジギョウ</t>
    </rPh>
    <rPh sb="3" eb="5">
      <t>モクテキ</t>
    </rPh>
    <rPh sb="6" eb="8">
      <t>ウンエイ</t>
    </rPh>
    <rPh sb="9" eb="11">
      <t>ホウシン</t>
    </rPh>
    <rPh sb="12" eb="14">
      <t>ジギョウ</t>
    </rPh>
    <rPh sb="14" eb="15">
      <t>ショ</t>
    </rPh>
    <rPh sb="15" eb="17">
      <t>メイショウ</t>
    </rPh>
    <rPh sb="18" eb="21">
      <t>ジギョウショ</t>
    </rPh>
    <rPh sb="21" eb="24">
      <t>ショザイチ</t>
    </rPh>
    <phoneticPr fontId="3"/>
  </si>
  <si>
    <t>従業者の職種、員数及び職務の内容＜単位ごとに＞</t>
    <rPh sb="17" eb="19">
      <t>タンイ</t>
    </rPh>
    <phoneticPr fontId="3"/>
  </si>
  <si>
    <t>営業日及び営業時間（サービス提供時間＜単位ごとに＞）</t>
    <rPh sb="14" eb="16">
      <t>テイキョウ</t>
    </rPh>
    <rPh sb="16" eb="18">
      <t>ジカン</t>
    </rPh>
    <rPh sb="19" eb="21">
      <t>タンイ</t>
    </rPh>
    <phoneticPr fontId="3"/>
  </si>
  <si>
    <t>サービスの内容及び利用料その他の費用の額（別紙料金表含む）</t>
    <rPh sb="21" eb="23">
      <t>ベッシ</t>
    </rPh>
    <rPh sb="23" eb="25">
      <t>リョウキン</t>
    </rPh>
    <rPh sb="25" eb="26">
      <t>ヒョウ</t>
    </rPh>
    <rPh sb="26" eb="27">
      <t>フク</t>
    </rPh>
    <phoneticPr fontId="3"/>
  </si>
  <si>
    <t>通常の事業の実施地域</t>
    <phoneticPr fontId="3"/>
  </si>
  <si>
    <t>サービス利用に当たっての留意事項</t>
    <rPh sb="4" eb="6">
      <t>リヨウ</t>
    </rPh>
    <rPh sb="7" eb="8">
      <t>ア</t>
    </rPh>
    <rPh sb="12" eb="14">
      <t>リュウイ</t>
    </rPh>
    <rPh sb="14" eb="16">
      <t>ジコウ</t>
    </rPh>
    <phoneticPr fontId="3"/>
  </si>
  <si>
    <t>非常災害対策に関する事項</t>
    <rPh sb="0" eb="2">
      <t>ヒジョウ</t>
    </rPh>
    <rPh sb="2" eb="4">
      <t>サイガイ</t>
    </rPh>
    <rPh sb="4" eb="6">
      <t>タイサク</t>
    </rPh>
    <rPh sb="7" eb="8">
      <t>カン</t>
    </rPh>
    <rPh sb="10" eb="12">
      <t>ジコウ</t>
    </rPh>
    <phoneticPr fontId="3"/>
  </si>
  <si>
    <t>事故発生時の対応</t>
    <rPh sb="0" eb="2">
      <t>ジコ</t>
    </rPh>
    <rPh sb="2" eb="4">
      <t>ハッセイ</t>
    </rPh>
    <rPh sb="4" eb="5">
      <t>ジ</t>
    </rPh>
    <rPh sb="6" eb="8">
      <t>タイオウ</t>
    </rPh>
    <phoneticPr fontId="3"/>
  </si>
  <si>
    <t>業務に関して知り得た秘密に関する事項</t>
    <rPh sb="0" eb="2">
      <t>ギョウム</t>
    </rPh>
    <rPh sb="3" eb="4">
      <t>カン</t>
    </rPh>
    <rPh sb="6" eb="7">
      <t>シ</t>
    </rPh>
    <rPh sb="8" eb="9">
      <t>エ</t>
    </rPh>
    <rPh sb="10" eb="12">
      <t>ヒミツ</t>
    </rPh>
    <rPh sb="13" eb="14">
      <t>カン</t>
    </rPh>
    <rPh sb="16" eb="18">
      <t>ジコウ</t>
    </rPh>
    <phoneticPr fontId="3"/>
  </si>
  <si>
    <t>苦情及び相談に対する体制</t>
    <rPh sb="0" eb="2">
      <t>クジョウ</t>
    </rPh>
    <rPh sb="2" eb="3">
      <t>オヨ</t>
    </rPh>
    <rPh sb="4" eb="6">
      <t>ソウダン</t>
    </rPh>
    <rPh sb="7" eb="8">
      <t>タイ</t>
    </rPh>
    <rPh sb="10" eb="12">
      <t>タイセイ</t>
    </rPh>
    <phoneticPr fontId="3"/>
  </si>
  <si>
    <t>従業者の研修の実施に関する事項</t>
    <rPh sb="0" eb="3">
      <t>ジュウギョウシャ</t>
    </rPh>
    <rPh sb="4" eb="6">
      <t>ケンシュウ</t>
    </rPh>
    <rPh sb="7" eb="9">
      <t>ジッシ</t>
    </rPh>
    <rPh sb="10" eb="11">
      <t>カン</t>
    </rPh>
    <phoneticPr fontId="3"/>
  </si>
  <si>
    <t>その他運営に関する重要事項</t>
    <phoneticPr fontId="3"/>
  </si>
  <si>
    <t>　従業者の資質の向上のために、その研修の機会を確保している。</t>
    <rPh sb="1" eb="4">
      <t>ジュウギョウシャ</t>
    </rPh>
    <phoneticPr fontId="3"/>
  </si>
  <si>
    <t>　事業所の見やすい場所に、運営規程の概要、従業者の勤務の体制その他の利用申込者のサービスの選択に資すると認められる重要事項を掲示している。</t>
    <rPh sb="1" eb="4">
      <t>ジギョウショ</t>
    </rPh>
    <rPh sb="21" eb="24">
      <t>ジュウギョウシャ</t>
    </rPh>
    <phoneticPr fontId="3"/>
  </si>
  <si>
    <t>　従業者は、正当な理由がなく、その業務上知り得た利用者又はその家族の秘密を漏らしていない。</t>
    <phoneticPr fontId="3"/>
  </si>
  <si>
    <t>　従業者であった者が、正当な理由がなく、その業務上知り得た利用者又はその家族の秘密を漏らすことがないよう、必要な措置を講じている。</t>
    <phoneticPr fontId="3"/>
  </si>
  <si>
    <t xml:space="preserve">  サービス担当者会議等において、利用者やその家族の個人情報を用いる場合は、それぞれの同意を、あらかじめ文書により得ている。 </t>
    <phoneticPr fontId="3"/>
  </si>
  <si>
    <t xml:space="preserve">　居宅介護支援事業者（介護予防支援事業者）又はその従業者に対し、利用者に対して特定の事業者によるサービスを利用させることの対償として、金品その他の財産上の利益を供与していない。 </t>
    <rPh sb="11" eb="20">
      <t>カイゴヨボウシエンジギョウシャ</t>
    </rPh>
    <phoneticPr fontId="3"/>
  </si>
  <si>
    <t>　提供したサービスに係る利用者及びその家族からの苦情に迅速かつ適切に対応するために、苦情を受け付けるための窓口を設置する等の必要な措置を講じている。</t>
    <phoneticPr fontId="3"/>
  </si>
  <si>
    <t xml:space="preserve">　苦情を受け付けた場合には、当該苦情の内容等を記録している。
</t>
    <phoneticPr fontId="3"/>
  </si>
  <si>
    <t>　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rPh sb="37" eb="38">
      <t>モト</t>
    </rPh>
    <phoneticPr fontId="3"/>
  </si>
  <si>
    <t>　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3"/>
  </si>
  <si>
    <t>　利用者に対するサービスの提供により事故が発生した場合は、市町村、当該利用者の家族、当該利用者に係る居宅介護支援事業者等に連絡を行うとともに、必要な措置を講じている。</t>
    <phoneticPr fontId="3"/>
  </si>
  <si>
    <t>　事故の状況及び事故に際して採った処置について記録している。</t>
    <phoneticPr fontId="3"/>
  </si>
  <si>
    <t>　サービスの提供の完結の日（契約終了日）から２年間又は介護給付費の受領の日から５年間のいずれか長い期間保存している。</t>
    <rPh sb="6" eb="8">
      <t>テイキョウ</t>
    </rPh>
    <rPh sb="9" eb="11">
      <t>カンケツ</t>
    </rPh>
    <rPh sb="12" eb="13">
      <t>ヒ</t>
    </rPh>
    <rPh sb="14" eb="16">
      <t>ケイヤク</t>
    </rPh>
    <rPh sb="16" eb="19">
      <t>シュウリョウビ</t>
    </rPh>
    <rPh sb="23" eb="25">
      <t>ネンカン</t>
    </rPh>
    <rPh sb="25" eb="26">
      <t>マタ</t>
    </rPh>
    <rPh sb="27" eb="29">
      <t>カイゴ</t>
    </rPh>
    <rPh sb="29" eb="31">
      <t>キュウフ</t>
    </rPh>
    <rPh sb="31" eb="32">
      <t>ヒ</t>
    </rPh>
    <rPh sb="33" eb="35">
      <t>ジュリョウ</t>
    </rPh>
    <rPh sb="36" eb="37">
      <t>ヒ</t>
    </rPh>
    <rPh sb="40" eb="42">
      <t>ネンカン</t>
    </rPh>
    <rPh sb="47" eb="48">
      <t>ナガ</t>
    </rPh>
    <rPh sb="49" eb="51">
      <t>キカン</t>
    </rPh>
    <rPh sb="51" eb="53">
      <t>ホゾン</t>
    </rPh>
    <phoneticPr fontId="3"/>
  </si>
  <si>
    <t>　サービスの提供の完結の日（契約終了日）から２年間保存している。</t>
    <rPh sb="6" eb="8">
      <t>テイキョウ</t>
    </rPh>
    <rPh sb="9" eb="11">
      <t>カンケツ</t>
    </rPh>
    <rPh sb="12" eb="13">
      <t>ヒ</t>
    </rPh>
    <rPh sb="14" eb="16">
      <t>ケイヤク</t>
    </rPh>
    <rPh sb="16" eb="19">
      <t>シュウリョウビ</t>
    </rPh>
    <rPh sb="23" eb="25">
      <t>ネンカン</t>
    </rPh>
    <rPh sb="25" eb="27">
      <t>ホゾン</t>
    </rPh>
    <phoneticPr fontId="3"/>
  </si>
  <si>
    <t>　サービスの提供に当たっては、居宅介護支援事業者又は介護予防支援事業者、地域包括支援センターその他保健医療サービス又は福祉サービスを提供する者との密接な連携に努めている。</t>
    <phoneticPr fontId="3"/>
  </si>
  <si>
    <t>　サービスの提供の終了に際しては、利用者や家族に対して適切な指導を行うとともに、当該利用者に係る居宅介護支援事業者等に対する情報提供及び地域包括支援センター又は保健医療サービス若しくは福祉サービスを提供する者との密接な連携に努めている。</t>
    <phoneticPr fontId="3"/>
  </si>
  <si>
    <t>　すでに居宅サービス計画や介護予防サービス計画が作成されている場合は、当該計画の内容に沿って作成している。</t>
    <rPh sb="4" eb="6">
      <t>キョタク</t>
    </rPh>
    <rPh sb="10" eb="12">
      <t>ケイカク</t>
    </rPh>
    <rPh sb="13" eb="15">
      <t>カイゴ</t>
    </rPh>
    <rPh sb="15" eb="17">
      <t>ヨボウ</t>
    </rPh>
    <rPh sb="21" eb="23">
      <t>ケイカク</t>
    </rPh>
    <phoneticPr fontId="3"/>
  </si>
  <si>
    <t>５　加算（算定している加算のみ回答してください）</t>
    <rPh sb="2" eb="3">
      <t>カ</t>
    </rPh>
    <rPh sb="3" eb="4">
      <t>ザン</t>
    </rPh>
    <rPh sb="5" eb="7">
      <t>サンテイ</t>
    </rPh>
    <rPh sb="11" eb="13">
      <t>カサン</t>
    </rPh>
    <rPh sb="15" eb="17">
      <t>カイトウ</t>
    </rPh>
    <phoneticPr fontId="3"/>
  </si>
  <si>
    <t>問３</t>
  </si>
  <si>
    <t>問４</t>
  </si>
  <si>
    <t>１</t>
    <phoneticPr fontId="3"/>
  </si>
  <si>
    <t>２</t>
    <phoneticPr fontId="3"/>
  </si>
  <si>
    <t>３</t>
    <phoneticPr fontId="3"/>
  </si>
  <si>
    <t>４</t>
    <phoneticPr fontId="3"/>
  </si>
  <si>
    <t>５</t>
    <phoneticPr fontId="3"/>
  </si>
  <si>
    <t>６</t>
    <phoneticPr fontId="3"/>
  </si>
  <si>
    <t>提供した具体的なサービスの内容等の記録</t>
    <phoneticPr fontId="3"/>
  </si>
  <si>
    <t>市町村への通知に係る記録</t>
    <phoneticPr fontId="3"/>
  </si>
  <si>
    <t>苦情の内容等の記録</t>
    <phoneticPr fontId="3"/>
  </si>
  <si>
    <t>事故の状況及び事故に際して採った処置についての記録</t>
    <phoneticPr fontId="3"/>
  </si>
  <si>
    <t>介護給付費の請求、受領等に係る書類</t>
    <rPh sb="0" eb="2">
      <t>カイゴ</t>
    </rPh>
    <rPh sb="2" eb="4">
      <t>キュウフ</t>
    </rPh>
    <rPh sb="4" eb="5">
      <t>ヒ</t>
    </rPh>
    <rPh sb="6" eb="8">
      <t>セイキュウ</t>
    </rPh>
    <rPh sb="9" eb="11">
      <t>ジュリョウ</t>
    </rPh>
    <rPh sb="11" eb="12">
      <t>トウ</t>
    </rPh>
    <rPh sb="13" eb="14">
      <t>カカ</t>
    </rPh>
    <rPh sb="15" eb="17">
      <t>ショルイ</t>
    </rPh>
    <phoneticPr fontId="3"/>
  </si>
  <si>
    <t>従業者の勤務の実績に関する記録</t>
    <rPh sb="0" eb="3">
      <t>ジュウギョウシャ</t>
    </rPh>
    <rPh sb="4" eb="6">
      <t>キンム</t>
    </rPh>
    <rPh sb="7" eb="9">
      <t>ジッセキ</t>
    </rPh>
    <rPh sb="10" eb="11">
      <t>カン</t>
    </rPh>
    <rPh sb="13" eb="15">
      <t>キロク</t>
    </rPh>
    <phoneticPr fontId="3"/>
  </si>
  <si>
    <t>その他市長が特に必要と認める記録</t>
    <rPh sb="2" eb="3">
      <t>タ</t>
    </rPh>
    <rPh sb="3" eb="5">
      <t>シチョウ</t>
    </rPh>
    <rPh sb="6" eb="7">
      <t>トク</t>
    </rPh>
    <rPh sb="8" eb="10">
      <t>ヒツヨウ</t>
    </rPh>
    <rPh sb="11" eb="12">
      <t>ミト</t>
    </rPh>
    <rPh sb="14" eb="16">
      <t>キロク</t>
    </rPh>
    <phoneticPr fontId="3"/>
  </si>
  <si>
    <t xml:space="preserve">  自ら提供するサービスの質の評価を行うとともに、主治の医師または歯科医師とも連携を図りつつ、常にその改善を図っている。</t>
    <rPh sb="2" eb="3">
      <t>ミズカ</t>
    </rPh>
    <rPh sb="4" eb="6">
      <t>テイキョウ</t>
    </rPh>
    <rPh sb="13" eb="14">
      <t>シツ</t>
    </rPh>
    <rPh sb="15" eb="17">
      <t>ヒョウカ</t>
    </rPh>
    <rPh sb="18" eb="19">
      <t>オコナ</t>
    </rPh>
    <rPh sb="25" eb="26">
      <t>シュ</t>
    </rPh>
    <rPh sb="26" eb="27">
      <t>ジ</t>
    </rPh>
    <rPh sb="28" eb="30">
      <t>イシ</t>
    </rPh>
    <rPh sb="33" eb="35">
      <t>シカ</t>
    </rPh>
    <rPh sb="35" eb="37">
      <t>イシ</t>
    </rPh>
    <rPh sb="39" eb="41">
      <t>レンケイ</t>
    </rPh>
    <rPh sb="42" eb="43">
      <t>ハカ</t>
    </rPh>
    <rPh sb="47" eb="48">
      <t>ツネ</t>
    </rPh>
    <rPh sb="51" eb="53">
      <t>カイゼン</t>
    </rPh>
    <rPh sb="54" eb="55">
      <t>ハカ</t>
    </rPh>
    <phoneticPr fontId="3"/>
  </si>
  <si>
    <t>　リハビリテーション会議では、リハビリテーションに関する専門的な見地から利用者の状況等に関する情報を構成員と共有するように努めている。</t>
    <rPh sb="10" eb="12">
      <t>カイギ</t>
    </rPh>
    <rPh sb="25" eb="26">
      <t>カン</t>
    </rPh>
    <rPh sb="28" eb="31">
      <t>センモンテキ</t>
    </rPh>
    <rPh sb="32" eb="34">
      <t>ケンチ</t>
    </rPh>
    <rPh sb="36" eb="39">
      <t>リヨウシャ</t>
    </rPh>
    <rPh sb="40" eb="42">
      <t>ジョウキョウ</t>
    </rPh>
    <rPh sb="42" eb="43">
      <t>トウ</t>
    </rPh>
    <rPh sb="44" eb="45">
      <t>カン</t>
    </rPh>
    <rPh sb="47" eb="49">
      <t>ジョウホウ</t>
    </rPh>
    <rPh sb="50" eb="53">
      <t>コウセイイン</t>
    </rPh>
    <rPh sb="54" eb="56">
      <t>キョウユウ</t>
    </rPh>
    <rPh sb="61" eb="62">
      <t>ツト</t>
    </rPh>
    <phoneticPr fontId="3"/>
  </si>
  <si>
    <t>　構成員がリハビリテーション会議を欠席した場合は、速やかに会議内容について欠席者との情報共有を図っている。</t>
    <rPh sb="1" eb="4">
      <t>コウセイイン</t>
    </rPh>
    <rPh sb="14" eb="16">
      <t>カイギ</t>
    </rPh>
    <rPh sb="17" eb="19">
      <t>ケッセキ</t>
    </rPh>
    <rPh sb="21" eb="23">
      <t>バアイ</t>
    </rPh>
    <rPh sb="25" eb="26">
      <t>スミ</t>
    </rPh>
    <rPh sb="29" eb="31">
      <t>カイギ</t>
    </rPh>
    <rPh sb="31" eb="33">
      <t>ナイヨウ</t>
    </rPh>
    <rPh sb="37" eb="40">
      <t>ケッセキシャ</t>
    </rPh>
    <rPh sb="42" eb="44">
      <t>ジョウホウ</t>
    </rPh>
    <rPh sb="44" eb="46">
      <t>キョウユウ</t>
    </rPh>
    <rPh sb="47" eb="48">
      <t>ハカ</t>
    </rPh>
    <phoneticPr fontId="3"/>
  </si>
  <si>
    <t>事業所の種別</t>
    <rPh sb="0" eb="3">
      <t>ジギョウショ</t>
    </rPh>
    <rPh sb="4" eb="6">
      <t>シュベツ</t>
    </rPh>
    <phoneticPr fontId="3"/>
  </si>
  <si>
    <t>　問２のモニタリングの結果を記録し、介護予防サービス計画を作成した指定介護予防支援事業者に報告している。</t>
    <rPh sb="1" eb="2">
      <t>トイ</t>
    </rPh>
    <phoneticPr fontId="3"/>
  </si>
  <si>
    <t>問５</t>
  </si>
  <si>
    <t>問５</t>
    <rPh sb="0" eb="1">
      <t>ト</t>
    </rPh>
    <phoneticPr fontId="3"/>
  </si>
  <si>
    <t>問６</t>
  </si>
  <si>
    <t>通常、利用者は法定代理受領サービスとしてサービスを受け、自己負担分を事業所へ支払いますが、例えば、自己作成プランで予め市町村に届け出ていない場合等は償還払（一旦全額自己負担した後に保険者負担分の還付を受けること）となります。事業所に該当者がいない場合、回答欄に斜線を引いてください。</t>
    <rPh sb="0" eb="2">
      <t>ツウジョウ</t>
    </rPh>
    <rPh sb="3" eb="6">
      <t>リヨウシャ</t>
    </rPh>
    <rPh sb="25" eb="26">
      <t>ウ</t>
    </rPh>
    <rPh sb="28" eb="30">
      <t>ジコ</t>
    </rPh>
    <rPh sb="30" eb="32">
      <t>フタン</t>
    </rPh>
    <rPh sb="32" eb="33">
      <t>ブン</t>
    </rPh>
    <rPh sb="34" eb="37">
      <t>ジギョウショ</t>
    </rPh>
    <rPh sb="38" eb="40">
      <t>シハラ</t>
    </rPh>
    <rPh sb="45" eb="46">
      <t>タト</t>
    </rPh>
    <rPh sb="49" eb="51">
      <t>ジコ</t>
    </rPh>
    <rPh sb="51" eb="53">
      <t>サクセイ</t>
    </rPh>
    <rPh sb="57" eb="58">
      <t>アラカジ</t>
    </rPh>
    <rPh sb="59" eb="62">
      <t>シチョウソン</t>
    </rPh>
    <rPh sb="63" eb="64">
      <t>トド</t>
    </rPh>
    <rPh sb="65" eb="66">
      <t>デ</t>
    </rPh>
    <rPh sb="70" eb="72">
      <t>バアイ</t>
    </rPh>
    <rPh sb="72" eb="73">
      <t>トウ</t>
    </rPh>
    <rPh sb="74" eb="76">
      <t>ショウカン</t>
    </rPh>
    <rPh sb="76" eb="77">
      <t>バラ</t>
    </rPh>
    <rPh sb="78" eb="80">
      <t>イッタン</t>
    </rPh>
    <rPh sb="80" eb="82">
      <t>ゼンガク</t>
    </rPh>
    <rPh sb="82" eb="84">
      <t>ジコ</t>
    </rPh>
    <rPh sb="84" eb="86">
      <t>フタン</t>
    </rPh>
    <rPh sb="88" eb="89">
      <t>ノチ</t>
    </rPh>
    <rPh sb="90" eb="93">
      <t>ホケンシャ</t>
    </rPh>
    <rPh sb="93" eb="95">
      <t>フタン</t>
    </rPh>
    <rPh sb="95" eb="96">
      <t>ブン</t>
    </rPh>
    <rPh sb="97" eb="99">
      <t>カンプ</t>
    </rPh>
    <rPh sb="100" eb="101">
      <t>ウ</t>
    </rPh>
    <rPh sb="112" eb="115">
      <t>ジギョウショ</t>
    </rPh>
    <rPh sb="123" eb="125">
      <t>バアイ</t>
    </rPh>
    <rPh sb="126" eb="128">
      <t>カイトウ</t>
    </rPh>
    <rPh sb="128" eb="129">
      <t>ラン</t>
    </rPh>
    <rPh sb="130" eb="132">
      <t>シャセン</t>
    </rPh>
    <rPh sb="133" eb="134">
      <t>ヒ</t>
    </rPh>
    <phoneticPr fontId="3"/>
  </si>
  <si>
    <t>「介護保険法施行規則第６４条各号又は第８３条の９各号のいずれにも該当しないとき」とは、償還払となる利用予定者等が該当します。</t>
    <rPh sb="16" eb="17">
      <t>マタ</t>
    </rPh>
    <rPh sb="18" eb="19">
      <t>ダイ</t>
    </rPh>
    <rPh sb="21" eb="22">
      <t>ジョウ</t>
    </rPh>
    <rPh sb="24" eb="26">
      <t>カクゴウ</t>
    </rPh>
    <rPh sb="43" eb="45">
      <t>ショウカン</t>
    </rPh>
    <rPh sb="45" eb="46">
      <t>バラ</t>
    </rPh>
    <rPh sb="49" eb="51">
      <t>リヨウ</t>
    </rPh>
    <rPh sb="51" eb="55">
      <t>ヨテイシャナド</t>
    </rPh>
    <rPh sb="56" eb="58">
      <t>ガイトウ</t>
    </rPh>
    <phoneticPr fontId="3"/>
  </si>
  <si>
    <t>４　介護報酬の算定について</t>
    <phoneticPr fontId="3"/>
  </si>
  <si>
    <t>問２</t>
    <phoneticPr fontId="3"/>
  </si>
  <si>
    <t>問１</t>
    <phoneticPr fontId="3"/>
  </si>
  <si>
    <t>問３</t>
    <phoneticPr fontId="3"/>
  </si>
  <si>
    <t>問４</t>
    <phoneticPr fontId="3"/>
  </si>
  <si>
    <t>問2</t>
    <rPh sb="0" eb="1">
      <t>トイ</t>
    </rPh>
    <phoneticPr fontId="3"/>
  </si>
  <si>
    <t>　認知症短期集中リハビリテーション実施加算又は生活行為向上リハビリテーション加算を算定していない。</t>
    <rPh sb="1" eb="3">
      <t>ニンチ</t>
    </rPh>
    <rPh sb="3" eb="4">
      <t>ショウ</t>
    </rPh>
    <rPh sb="4" eb="6">
      <t>タンキ</t>
    </rPh>
    <rPh sb="6" eb="8">
      <t>シュウチュウ</t>
    </rPh>
    <rPh sb="17" eb="19">
      <t>ジッシ</t>
    </rPh>
    <rPh sb="19" eb="21">
      <t>カサン</t>
    </rPh>
    <rPh sb="21" eb="22">
      <t>マタ</t>
    </rPh>
    <rPh sb="23" eb="25">
      <t>セイカツ</t>
    </rPh>
    <rPh sb="25" eb="27">
      <t>コウイ</t>
    </rPh>
    <rPh sb="27" eb="29">
      <t>コウジョウ</t>
    </rPh>
    <rPh sb="38" eb="39">
      <t>カ</t>
    </rPh>
    <rPh sb="39" eb="40">
      <t>サン</t>
    </rPh>
    <rPh sb="41" eb="43">
      <t>サンテイ</t>
    </rPh>
    <phoneticPr fontId="3"/>
  </si>
  <si>
    <t>●</t>
    <phoneticPr fontId="3"/>
  </si>
  <si>
    <t>問1</t>
    <phoneticPr fontId="3"/>
  </si>
  <si>
    <t>介護報酬の請求に不適切又は不正な内容が認められた場合、指定基準等の違反として監査等の対象となります。なお、重大な違反状態の場合には、指定取消しとなる場合もありますので、十分な注意が必要です。</t>
    <phoneticPr fontId="3"/>
  </si>
  <si>
    <t xml:space="preserve"> </t>
    <phoneticPr fontId="3"/>
  </si>
  <si>
    <t>問2</t>
  </si>
  <si>
    <t>問７</t>
    <rPh sb="0" eb="1">
      <t>トイ</t>
    </rPh>
    <phoneticPr fontId="3"/>
  </si>
  <si>
    <t>問１</t>
    <rPh sb="0" eb="1">
      <t>トイ</t>
    </rPh>
    <phoneticPr fontId="3"/>
  </si>
  <si>
    <t>　サービスの提供を求められた場合は、その者の提示する負担割合証によって、利用者負担の割合を確認している。</t>
    <phoneticPr fontId="3"/>
  </si>
  <si>
    <t>　相模原市緑区（旧津久井町、旧藤野町）その他中山間地域等に居住する利用者に対してサービス提供を行った場合に算定している。</t>
    <phoneticPr fontId="3"/>
  </si>
  <si>
    <t>　運営規程で定めている通常の事業の実施地域内の利用者に対してサービス提供を行った場合には当該加算を算定していない。</t>
    <rPh sb="1" eb="3">
      <t>ウンエイ</t>
    </rPh>
    <rPh sb="3" eb="5">
      <t>キテイ</t>
    </rPh>
    <rPh sb="6" eb="7">
      <t>サダ</t>
    </rPh>
    <rPh sb="11" eb="13">
      <t>ツウジョウ</t>
    </rPh>
    <rPh sb="14" eb="16">
      <t>ジギョウ</t>
    </rPh>
    <rPh sb="17" eb="19">
      <t>ジッシ</t>
    </rPh>
    <rPh sb="19" eb="21">
      <t>チイキ</t>
    </rPh>
    <rPh sb="21" eb="22">
      <t>ナイ</t>
    </rPh>
    <rPh sb="23" eb="26">
      <t>リヨウシャ</t>
    </rPh>
    <rPh sb="27" eb="28">
      <t>タイ</t>
    </rPh>
    <rPh sb="34" eb="36">
      <t>テイキョウ</t>
    </rPh>
    <rPh sb="37" eb="38">
      <t>オコナ</t>
    </rPh>
    <rPh sb="40" eb="42">
      <t>バアイ</t>
    </rPh>
    <rPh sb="44" eb="46">
      <t>トウガイ</t>
    </rPh>
    <rPh sb="46" eb="48">
      <t>カサン</t>
    </rPh>
    <rPh sb="49" eb="51">
      <t>サンテイ</t>
    </rPh>
    <phoneticPr fontId="3"/>
  </si>
  <si>
    <t>　当該加算を算定した場合には交通費を徴収していない。</t>
    <phoneticPr fontId="3"/>
  </si>
  <si>
    <t xml:space="preserve"> 令和　　年 　月　  日</t>
    <rPh sb="1" eb="3">
      <t>レイワ</t>
    </rPh>
    <phoneticPr fontId="3"/>
  </si>
  <si>
    <t>【訪問リハビリテーション・介護予防訪問リハビリテーション】</t>
    <rPh sb="1" eb="3">
      <t>ホウモン</t>
    </rPh>
    <rPh sb="13" eb="15">
      <t>カイゴ</t>
    </rPh>
    <rPh sb="15" eb="17">
      <t>ヨボウ</t>
    </rPh>
    <rPh sb="17" eb="19">
      <t>ホウモン</t>
    </rPh>
    <phoneticPr fontId="3"/>
  </si>
  <si>
    <t>　指定訪問リハビリテーションの提供に必要な設備及び備品等（当該病院、診療所、介護老人保健施設又は介護医療院における診療用に備え付けられたものを使用することができる。）を備えている。</t>
    <rPh sb="1" eb="3">
      <t>シ</t>
    </rPh>
    <rPh sb="3" eb="5">
      <t>ホウモン</t>
    </rPh>
    <phoneticPr fontId="3"/>
  </si>
  <si>
    <t>指定訪問リハビリテーションの内容及び利用料その他の費用の額</t>
    <rPh sb="2" eb="4">
      <t>ホウモン</t>
    </rPh>
    <phoneticPr fontId="3"/>
  </si>
  <si>
    <t>　訪問リハビリテーションと介護予防訪問リハビリテーションを一体として重要事項説明書を作成する場合、それぞれの内容が記載されている。</t>
    <rPh sb="1" eb="3">
      <t>ホウモン</t>
    </rPh>
    <rPh sb="13" eb="15">
      <t>カイゴ</t>
    </rPh>
    <rPh sb="15" eb="17">
      <t>ヨボウ</t>
    </rPh>
    <rPh sb="17" eb="19">
      <t>ホウモン</t>
    </rPh>
    <rPh sb="29" eb="31">
      <t>イッタイ</t>
    </rPh>
    <rPh sb="34" eb="36">
      <t>ジュウヨウ</t>
    </rPh>
    <rPh sb="36" eb="38">
      <t>ジコウ</t>
    </rPh>
    <rPh sb="38" eb="41">
      <t>セツメイショ</t>
    </rPh>
    <rPh sb="42" eb="44">
      <t>サクセイ</t>
    </rPh>
    <rPh sb="46" eb="48">
      <t>バアイ</t>
    </rPh>
    <rPh sb="54" eb="56">
      <t>ナイヨウ</t>
    </rPh>
    <rPh sb="57" eb="59">
      <t>キサイ</t>
    </rPh>
    <phoneticPr fontId="3"/>
  </si>
  <si>
    <t>　正当な理由なく指定(介護予防)訪問リハビリテーションの提供を拒んでいない。</t>
    <rPh sb="11" eb="13">
      <t>カイゴ</t>
    </rPh>
    <rPh sb="13" eb="15">
      <t>ヨボウ</t>
    </rPh>
    <rPh sb="16" eb="18">
      <t>ホウモン</t>
    </rPh>
    <phoneticPr fontId="3"/>
  </si>
  <si>
    <t>　事業所の通常の事業の実施地域等を勘案し、利用申込者に対し自ら適切なサービスを提供することが困難であると認めた場合は、当該利用申込者に係る居宅介護支援事業者への連絡、適当な他の指定訪問リハビリテーション事業者等の紹介その他の必要な措置を速やかに講じている。</t>
    <rPh sb="90" eb="92">
      <t>ホウモン</t>
    </rPh>
    <phoneticPr fontId="3"/>
  </si>
  <si>
    <t>　サービスの提供に当たっては、利用者に係る居宅介護支援事業者等が開催するサービス担当者会議等を通じて、利用者の心身の状況、病歴、その置かれている環境、他の保健医療サービス又は福祉サービスの利用状況等の把握に努めている。</t>
    <rPh sb="61" eb="63">
      <t>ビョウレキ</t>
    </rPh>
    <phoneticPr fontId="3"/>
  </si>
  <si>
    <t>　サービスの提供の開始に際し、利用申込者が介護保険法施行規則第６４条各号又は第８３条の９各号のいずれにも該当しないときは、当該利用申込者又はその家族に対し、居宅サービス計画（介護予防サービス計画）の作成を居宅介護支援事業者（介護予防支援事業者）に依頼する旨を市町村に対して届け出ること等により、指定(介護予防)訪問リハビリテーションの提供を法定代理受領サービスとして受けることができる旨を説明すること、居宅介護支援事業者等に関する情報を提供することその他の法定代理受領サービスを行うために必要な援助を行っている。</t>
    <rPh sb="155" eb="157">
      <t>ホウモン</t>
    </rPh>
    <phoneticPr fontId="3"/>
  </si>
  <si>
    <t>　法定代理受領サービスに該当する指定(介護予防)訪問リハビリテーションを提供した際には、その利用者から利用料の一部として、当該指定(介護予防)訪問リハビリテーションに係る居宅介護サービス（介護予防サービス）費用基準額から当該指定(介護予防)訪問リハビリテーション事業者に支払われる居宅介護サービス費（介護予防サービス費）の額を控除して得た額の支払いを受けている。</t>
    <rPh sb="24" eb="26">
      <t>ホウモン</t>
    </rPh>
    <rPh sb="71" eb="73">
      <t>ホウモン</t>
    </rPh>
    <rPh sb="120" eb="122">
      <t>ホウモン</t>
    </rPh>
    <phoneticPr fontId="3"/>
  </si>
  <si>
    <t>　法定代理受領サービスに該当しない指定(介護予防)訪問リハビリテーションを提供した際にその利用者から支払いを受ける利用料の額と、指定(介護予防)訪問リハビリテーションに係る居宅介護サービス（介護予防サービス）費用基準額との間に、不合理な差額が生じないようにしている。</t>
    <rPh sb="25" eb="27">
      <t>ホウモン</t>
    </rPh>
    <rPh sb="72" eb="74">
      <t>ホウモン</t>
    </rPh>
    <phoneticPr fontId="3"/>
  </si>
  <si>
    <t>　利用者の選定により通常の事業の実施地域以外の地域の居宅において指定（介護予防）訪問リハビリテーションを行う場合は、それに要した交通費の額の支払いを利用者から受けている。</t>
    <rPh sb="1" eb="4">
      <t>リヨウシャ</t>
    </rPh>
    <rPh sb="5" eb="7">
      <t>センテイ</t>
    </rPh>
    <rPh sb="10" eb="12">
      <t>ツウジョウ</t>
    </rPh>
    <rPh sb="13" eb="15">
      <t>ジギョウ</t>
    </rPh>
    <rPh sb="16" eb="18">
      <t>ジッシ</t>
    </rPh>
    <rPh sb="18" eb="20">
      <t>チイキ</t>
    </rPh>
    <rPh sb="20" eb="22">
      <t>イガイ</t>
    </rPh>
    <rPh sb="23" eb="25">
      <t>チイキ</t>
    </rPh>
    <rPh sb="26" eb="28">
      <t>キョタク</t>
    </rPh>
    <rPh sb="32" eb="34">
      <t>シテイ</t>
    </rPh>
    <rPh sb="35" eb="37">
      <t>カイゴ</t>
    </rPh>
    <rPh sb="37" eb="39">
      <t>ヨボウ</t>
    </rPh>
    <rPh sb="40" eb="42">
      <t>ホウモン</t>
    </rPh>
    <rPh sb="52" eb="53">
      <t>オコナ</t>
    </rPh>
    <rPh sb="54" eb="56">
      <t>バアイ</t>
    </rPh>
    <rPh sb="61" eb="62">
      <t>ヨウ</t>
    </rPh>
    <rPh sb="64" eb="67">
      <t>コウツウヒ</t>
    </rPh>
    <rPh sb="68" eb="69">
      <t>ガク</t>
    </rPh>
    <rPh sb="70" eb="72">
      <t>シハラ</t>
    </rPh>
    <rPh sb="74" eb="77">
      <t>リヨウシャ</t>
    </rPh>
    <rPh sb="79" eb="80">
      <t>ウ</t>
    </rPh>
    <phoneticPr fontId="3"/>
  </si>
  <si>
    <t>問３</t>
    <phoneticPr fontId="3"/>
  </si>
  <si>
    <t>　問３に掲げる費用の支払いを受けるに当たっては、あらかじめ利用者又はその家族に対してその額等に関して説明を行い、利用者の同意を得ている。</t>
    <rPh sb="1" eb="2">
      <t>トイ</t>
    </rPh>
    <rPh sb="4" eb="5">
      <t>カカ</t>
    </rPh>
    <rPh sb="10" eb="12">
      <t>シハライ</t>
    </rPh>
    <rPh sb="14" eb="15">
      <t>ウ</t>
    </rPh>
    <rPh sb="44" eb="46">
      <t>ガクトウ</t>
    </rPh>
    <rPh sb="47" eb="48">
      <t>カン</t>
    </rPh>
    <phoneticPr fontId="3"/>
  </si>
  <si>
    <t>　医学の進歩に沿った適切な技術を持って対応できるよう、新しい技術の習得等をもってサービスの提供を行っている。</t>
    <rPh sb="1" eb="3">
      <t>イガク</t>
    </rPh>
    <rPh sb="4" eb="6">
      <t>シンポ</t>
    </rPh>
    <rPh sb="7" eb="8">
      <t>ソ</t>
    </rPh>
    <rPh sb="10" eb="12">
      <t>テキセツ</t>
    </rPh>
    <rPh sb="16" eb="17">
      <t>モ</t>
    </rPh>
    <rPh sb="27" eb="28">
      <t>アタラ</t>
    </rPh>
    <rPh sb="33" eb="35">
      <t>シュウトク</t>
    </rPh>
    <rPh sb="35" eb="36">
      <t>トウ</t>
    </rPh>
    <phoneticPr fontId="3"/>
  </si>
  <si>
    <t>　サービス提供を行った際は、速やかに、指定訪問リハビリテーションを実施した要介護者等の氏名、実施日時、実施した指定訪問リハビリテーションの要点及び担当者の氏名を記録している。</t>
    <rPh sb="5" eb="7">
      <t>テイキョウ</t>
    </rPh>
    <rPh sb="8" eb="9">
      <t>オコナ</t>
    </rPh>
    <rPh sb="11" eb="12">
      <t>サイ</t>
    </rPh>
    <rPh sb="14" eb="15">
      <t>スミ</t>
    </rPh>
    <rPh sb="19" eb="23">
      <t>シテイホウモン</t>
    </rPh>
    <rPh sb="33" eb="35">
      <t>ジッシ</t>
    </rPh>
    <rPh sb="37" eb="38">
      <t>ヨウ</t>
    </rPh>
    <rPh sb="38" eb="41">
      <t>カイゴシャ</t>
    </rPh>
    <rPh sb="41" eb="42">
      <t>トウ</t>
    </rPh>
    <rPh sb="43" eb="45">
      <t>シメイ</t>
    </rPh>
    <rPh sb="46" eb="48">
      <t>ジッシ</t>
    </rPh>
    <rPh sb="48" eb="50">
      <t>ニチジ</t>
    </rPh>
    <rPh sb="51" eb="53">
      <t>ジッシ</t>
    </rPh>
    <rPh sb="55" eb="59">
      <t>シテイホウモン</t>
    </rPh>
    <rPh sb="69" eb="71">
      <t>ヨウテン</t>
    </rPh>
    <rPh sb="71" eb="72">
      <t>オヨ</t>
    </rPh>
    <rPh sb="73" eb="76">
      <t>タントウシャ</t>
    </rPh>
    <rPh sb="77" eb="79">
      <t>シメイ</t>
    </rPh>
    <rPh sb="80" eb="82">
      <t>キロク</t>
    </rPh>
    <phoneticPr fontId="3"/>
  </si>
  <si>
    <t>　それぞれの利用者について、（介護予防）訪問リハビリテーション計画に従ったサービスの実施状況及びその評価について、速やかに診療記録を作成するとともに、医師に報告している。</t>
    <rPh sb="6" eb="9">
      <t>リヨウシャ</t>
    </rPh>
    <rPh sb="15" eb="19">
      <t>カイゴヨボウ</t>
    </rPh>
    <rPh sb="20" eb="22">
      <t>ホウモン</t>
    </rPh>
    <rPh sb="31" eb="33">
      <t>ケイカク</t>
    </rPh>
    <rPh sb="34" eb="35">
      <t>シタガ</t>
    </rPh>
    <rPh sb="42" eb="44">
      <t>ジッシ</t>
    </rPh>
    <rPh sb="44" eb="46">
      <t>ジョウキョウ</t>
    </rPh>
    <rPh sb="46" eb="47">
      <t>オヨ</t>
    </rPh>
    <rPh sb="50" eb="52">
      <t>ヒョウカ</t>
    </rPh>
    <rPh sb="57" eb="58">
      <t>スミ</t>
    </rPh>
    <rPh sb="61" eb="63">
      <t>シンリョウ</t>
    </rPh>
    <rPh sb="63" eb="65">
      <t>キロク</t>
    </rPh>
    <rPh sb="66" eb="68">
      <t>サクセイ</t>
    </rPh>
    <rPh sb="75" eb="77">
      <t>イシ</t>
    </rPh>
    <rPh sb="78" eb="80">
      <t>ホウコク</t>
    </rPh>
    <phoneticPr fontId="3"/>
  </si>
  <si>
    <t>　(介護予防)通所リハビリテーション計画と一体的な計画を作成する場合は、次の要件を満たしている。</t>
    <rPh sb="2" eb="4">
      <t>カイゴ</t>
    </rPh>
    <rPh sb="4" eb="6">
      <t>ヨボウ</t>
    </rPh>
    <rPh sb="7" eb="9">
      <t>ツウショ</t>
    </rPh>
    <rPh sb="18" eb="20">
      <t>ケイカク</t>
    </rPh>
    <rPh sb="21" eb="24">
      <t>イッタイテキ</t>
    </rPh>
    <rPh sb="25" eb="27">
      <t>ケイカク</t>
    </rPh>
    <rPh sb="28" eb="30">
      <t>サクセイ</t>
    </rPh>
    <rPh sb="32" eb="34">
      <t>バアイ</t>
    </rPh>
    <rPh sb="36" eb="37">
      <t>ツギ</t>
    </rPh>
    <rPh sb="38" eb="40">
      <t>ヨウケン</t>
    </rPh>
    <rPh sb="41" eb="42">
      <t>ミ</t>
    </rPh>
    <phoneticPr fontId="3"/>
  </si>
  <si>
    <t>リハビリテーション会議を開催し、利用者の病状、心身の状況、希望、置かれている環境に関する情報を構成員と共有している。</t>
    <phoneticPr fontId="3"/>
  </si>
  <si>
    <t>個々のリハビリテーションの実施主体、目的、具体的な提供内容等を１つの計画として分かりやすく記載している。</t>
    <rPh sb="34" eb="36">
      <t>ケイカク</t>
    </rPh>
    <rPh sb="39" eb="40">
      <t>ワ</t>
    </rPh>
    <phoneticPr fontId="3"/>
  </si>
  <si>
    <t>　居宅介護支援事業所又は介護予防支援事業所から求めがあった場合は、(介護予防)訪問リハビリテーション計画を提供している。</t>
    <rPh sb="1" eb="3">
      <t>キョタク</t>
    </rPh>
    <rPh sb="3" eb="5">
      <t>カイゴ</t>
    </rPh>
    <rPh sb="5" eb="7">
      <t>シエン</t>
    </rPh>
    <rPh sb="7" eb="10">
      <t>ジギョウショ</t>
    </rPh>
    <rPh sb="10" eb="11">
      <t>マタ</t>
    </rPh>
    <rPh sb="12" eb="14">
      <t>カイゴ</t>
    </rPh>
    <rPh sb="14" eb="16">
      <t>ヨボウ</t>
    </rPh>
    <rPh sb="16" eb="18">
      <t>シエン</t>
    </rPh>
    <rPh sb="18" eb="21">
      <t>ジギョウショ</t>
    </rPh>
    <rPh sb="23" eb="24">
      <t>モト</t>
    </rPh>
    <rPh sb="29" eb="31">
      <t>バアイ</t>
    </rPh>
    <rPh sb="34" eb="36">
      <t>カイゴ</t>
    </rPh>
    <rPh sb="36" eb="38">
      <t>ヨボウ</t>
    </rPh>
    <rPh sb="39" eb="41">
      <t>ホウモン</t>
    </rPh>
    <rPh sb="53" eb="55">
      <t>テイキョウ</t>
    </rPh>
    <phoneticPr fontId="3"/>
  </si>
  <si>
    <t>　管理者は、事業所の従業者の管理及び指定訪問リハビリテーションの利用申込に係る調整、業務の実施状況の把握その他の管理を一元的に行っている。</t>
    <rPh sb="6" eb="9">
      <t>ジギョウショ</t>
    </rPh>
    <rPh sb="10" eb="13">
      <t>ジュウギョウシャ</t>
    </rPh>
    <rPh sb="14" eb="16">
      <t>カンリ</t>
    </rPh>
    <rPh sb="16" eb="17">
      <t>オヨ</t>
    </rPh>
    <rPh sb="18" eb="20">
      <t>シテイ</t>
    </rPh>
    <rPh sb="20" eb="22">
      <t>ホウモン</t>
    </rPh>
    <rPh sb="32" eb="34">
      <t>リヨウ</t>
    </rPh>
    <rPh sb="34" eb="36">
      <t>モウシコミ</t>
    </rPh>
    <rPh sb="37" eb="38">
      <t>カカ</t>
    </rPh>
    <rPh sb="39" eb="41">
      <t>チョウセイ</t>
    </rPh>
    <rPh sb="42" eb="44">
      <t>ギョウム</t>
    </rPh>
    <rPh sb="45" eb="47">
      <t>ジッシ</t>
    </rPh>
    <rPh sb="47" eb="49">
      <t>ジョウキョウ</t>
    </rPh>
    <rPh sb="50" eb="52">
      <t>ハアク</t>
    </rPh>
    <rPh sb="54" eb="55">
      <t>タ</t>
    </rPh>
    <rPh sb="56" eb="58">
      <t>カンリ</t>
    </rPh>
    <rPh sb="59" eb="62">
      <t>イチゲンテキ</t>
    </rPh>
    <rPh sb="63" eb="64">
      <t>オコナ</t>
    </rPh>
    <phoneticPr fontId="3"/>
  </si>
  <si>
    <t>　管理者は、事業所の従業者に運営基準を遵守させるための必要な指揮命令を行っている。</t>
    <phoneticPr fontId="3"/>
  </si>
  <si>
    <t>　指定(介護予防)訪問リハビリテーション事業所ごとに、次に掲げる事業の運営についての重要事項に関する規程を定めている。</t>
    <rPh sb="9" eb="11">
      <t>ホウモン</t>
    </rPh>
    <phoneticPr fontId="3"/>
  </si>
  <si>
    <t>指定訪問リハビリテーションの利用定員＜単位ごとに＞</t>
    <rPh sb="0" eb="2">
      <t>シテイ</t>
    </rPh>
    <rPh sb="2" eb="4">
      <t>ホウモン</t>
    </rPh>
    <rPh sb="14" eb="16">
      <t>リヨウ</t>
    </rPh>
    <rPh sb="16" eb="18">
      <t>テイイン</t>
    </rPh>
    <rPh sb="19" eb="21">
      <t>タンイ</t>
    </rPh>
    <phoneticPr fontId="3"/>
  </si>
  <si>
    <t>　利用者に対し適切なサービスを提供できるよう、事業所ごとに理学療法士、作業療法士、言語聴覚士の勤務の体制を定めている。</t>
    <rPh sb="23" eb="26">
      <t>ジギョウショ</t>
    </rPh>
    <rPh sb="29" eb="34">
      <t>リガクリョウホウシ</t>
    </rPh>
    <rPh sb="35" eb="40">
      <t>サギョウリョウホウシ</t>
    </rPh>
    <rPh sb="41" eb="46">
      <t>ゲンゴチョウカクシ</t>
    </rPh>
    <phoneticPr fontId="3"/>
  </si>
  <si>
    <t>　利用者の処遇に直接影響を及ぼさない業務を除き、事業所ごとに、当該事業所の理学療法士、作業療法士、言語聴覚士によってサービスを提供している。</t>
    <rPh sb="1" eb="4">
      <t>リヨウシャ</t>
    </rPh>
    <rPh sb="5" eb="7">
      <t>ショグウ</t>
    </rPh>
    <rPh sb="8" eb="10">
      <t>チョクセツ</t>
    </rPh>
    <rPh sb="10" eb="12">
      <t>エイキョウ</t>
    </rPh>
    <rPh sb="13" eb="14">
      <t>オヨ</t>
    </rPh>
    <rPh sb="18" eb="20">
      <t>ギョウム</t>
    </rPh>
    <rPh sb="21" eb="22">
      <t>ノゾ</t>
    </rPh>
    <rPh sb="24" eb="27">
      <t>ジギョウショ</t>
    </rPh>
    <rPh sb="33" eb="36">
      <t>ジギョウショ</t>
    </rPh>
    <rPh sb="53" eb="54">
      <t>シ</t>
    </rPh>
    <phoneticPr fontId="3"/>
  </si>
  <si>
    <t>　医師、理学療法士、作業療法士、言語聴覚士の資格要件について、採用時に資格の有無を確認するとともに、資格証の写しを事業所に保管している。</t>
    <rPh sb="1" eb="3">
      <t>イシ</t>
    </rPh>
    <rPh sb="4" eb="6">
      <t>リガク</t>
    </rPh>
    <rPh sb="6" eb="9">
      <t>リョウホウシ</t>
    </rPh>
    <rPh sb="10" eb="12">
      <t>サギョウ</t>
    </rPh>
    <rPh sb="12" eb="15">
      <t>リョウホウシ</t>
    </rPh>
    <rPh sb="16" eb="18">
      <t>ゲンゴ</t>
    </rPh>
    <rPh sb="18" eb="21">
      <t>チョウカクシ</t>
    </rPh>
    <rPh sb="22" eb="24">
      <t>シカク</t>
    </rPh>
    <rPh sb="24" eb="26">
      <t>ヨウケン</t>
    </rPh>
    <rPh sb="31" eb="34">
      <t>サイヨウジ</t>
    </rPh>
    <rPh sb="35" eb="37">
      <t>シカク</t>
    </rPh>
    <rPh sb="38" eb="40">
      <t>ウム</t>
    </rPh>
    <rPh sb="41" eb="43">
      <t>カクニン</t>
    </rPh>
    <rPh sb="50" eb="52">
      <t>シカク</t>
    </rPh>
    <rPh sb="52" eb="53">
      <t>ショウ</t>
    </rPh>
    <rPh sb="54" eb="55">
      <t>ウツ</t>
    </rPh>
    <rPh sb="57" eb="60">
      <t>ジギョウショ</t>
    </rPh>
    <rPh sb="61" eb="63">
      <t>ホカン</t>
    </rPh>
    <phoneticPr fontId="3"/>
  </si>
  <si>
    <t>　事業者は、理学療法士、作業療法士、言語聴覚の清潔の保持及び健康状態について、必要な管理を行っている。</t>
    <rPh sb="1" eb="4">
      <t>ジギョウシャ</t>
    </rPh>
    <rPh sb="23" eb="25">
      <t>セイケツ</t>
    </rPh>
    <rPh sb="26" eb="28">
      <t>ホジ</t>
    </rPh>
    <rPh sb="28" eb="29">
      <t>オヨ</t>
    </rPh>
    <rPh sb="30" eb="32">
      <t>ケンコウ</t>
    </rPh>
    <rPh sb="32" eb="34">
      <t>ジョウタイ</t>
    </rPh>
    <rPh sb="39" eb="41">
      <t>ヒツヨウ</t>
    </rPh>
    <rPh sb="42" eb="44">
      <t>カンリ</t>
    </rPh>
    <rPh sb="45" eb="46">
      <t>オコナ</t>
    </rPh>
    <phoneticPr fontId="3"/>
  </si>
  <si>
    <t>　事業所の設備及び備品等について、必要な管理に努めている。</t>
    <rPh sb="1" eb="4">
      <t>ジギョウショ</t>
    </rPh>
    <rPh sb="5" eb="7">
      <t>セツビ</t>
    </rPh>
    <rPh sb="7" eb="8">
      <t>オヨ</t>
    </rPh>
    <rPh sb="9" eb="11">
      <t>ビヒン</t>
    </rPh>
    <rPh sb="11" eb="12">
      <t>トウ</t>
    </rPh>
    <rPh sb="17" eb="19">
      <t>ヒツヨウ</t>
    </rPh>
    <rPh sb="20" eb="22">
      <t>カンリ</t>
    </rPh>
    <rPh sb="23" eb="24">
      <t>ツト</t>
    </rPh>
    <phoneticPr fontId="3"/>
  </si>
  <si>
    <t>　指定(介護予防)訪問リハビリテーション事業所ごとに経理を区分するとともに、指定(介護予防)通所リハビリテーションの事業の会計とその他の事業の会計を区分している。</t>
    <rPh sb="4" eb="6">
      <t>カイゴ</t>
    </rPh>
    <rPh sb="6" eb="8">
      <t>ヨボウ</t>
    </rPh>
    <rPh sb="9" eb="11">
      <t>ホウモン</t>
    </rPh>
    <rPh sb="20" eb="23">
      <t>ジギョウショ</t>
    </rPh>
    <phoneticPr fontId="3"/>
  </si>
  <si>
    <t>　利用者に対する指定訪問リハビリテーションの提供に関する次に掲げる記録を整備し、記録の種類に応じて定められた期間保存している。</t>
    <rPh sb="8" eb="10">
      <t>シテイ</t>
    </rPh>
    <rPh sb="10" eb="12">
      <t>ホウモン</t>
    </rPh>
    <rPh sb="22" eb="24">
      <t>テイキョウ</t>
    </rPh>
    <rPh sb="25" eb="26">
      <t>カン</t>
    </rPh>
    <rPh sb="28" eb="29">
      <t>ツギ</t>
    </rPh>
    <phoneticPr fontId="3"/>
  </si>
  <si>
    <t>訪問リハビリテーション計画（介護予防訪問リハビリテーション計画）</t>
    <rPh sb="0" eb="2">
      <t>ホウモン</t>
    </rPh>
    <rPh sb="11" eb="13">
      <t>ケイカク</t>
    </rPh>
    <rPh sb="14" eb="16">
      <t>カイゴ</t>
    </rPh>
    <rPh sb="16" eb="18">
      <t>ヨボウ</t>
    </rPh>
    <rPh sb="18" eb="20">
      <t>ホウモン</t>
    </rPh>
    <rPh sb="29" eb="31">
      <t>ケイカク</t>
    </rPh>
    <phoneticPr fontId="3"/>
  </si>
  <si>
    <t>利用者から支払を受ける利用料の請求、受領等に関する記録</t>
    <rPh sb="0" eb="3">
      <t>リヨウシャ</t>
    </rPh>
    <rPh sb="5" eb="7">
      <t>シハライ</t>
    </rPh>
    <rPh sb="8" eb="9">
      <t>ウ</t>
    </rPh>
    <rPh sb="11" eb="14">
      <t>リヨウリョウ</t>
    </rPh>
    <rPh sb="15" eb="17">
      <t>セイキュウ</t>
    </rPh>
    <rPh sb="18" eb="20">
      <t>ジュリョウ</t>
    </rPh>
    <rPh sb="20" eb="21">
      <t>トウ</t>
    </rPh>
    <rPh sb="22" eb="23">
      <t>カン</t>
    </rPh>
    <rPh sb="25" eb="27">
      <t>キロク</t>
    </rPh>
    <phoneticPr fontId="3"/>
  </si>
  <si>
    <t>　居宅からの一連のサービス行為として、買い物やバス等の公共交通機関への乗降などの行為に関する訪問リハビリテーションを提供するに当っては、訪問リハビリテーション計画にその目的、頻度等を記録している。</t>
    <rPh sb="1" eb="3">
      <t>キョタク</t>
    </rPh>
    <rPh sb="6" eb="8">
      <t>イチレン</t>
    </rPh>
    <rPh sb="13" eb="15">
      <t>コウイ</t>
    </rPh>
    <rPh sb="19" eb="20">
      <t>カ</t>
    </rPh>
    <rPh sb="21" eb="22">
      <t>モノ</t>
    </rPh>
    <rPh sb="25" eb="26">
      <t>トウ</t>
    </rPh>
    <rPh sb="27" eb="33">
      <t>コウキョウコウツウキカン</t>
    </rPh>
    <rPh sb="35" eb="37">
      <t>ジョウコウ</t>
    </rPh>
    <rPh sb="40" eb="42">
      <t>コウイ</t>
    </rPh>
    <rPh sb="43" eb="44">
      <t>カン</t>
    </rPh>
    <rPh sb="58" eb="60">
      <t>テイキョウ</t>
    </rPh>
    <rPh sb="63" eb="64">
      <t>アタ</t>
    </rPh>
    <rPh sb="68" eb="70">
      <t>ホウモン</t>
    </rPh>
    <rPh sb="79" eb="81">
      <t>ケイカク</t>
    </rPh>
    <rPh sb="84" eb="86">
      <t>モクテキ</t>
    </rPh>
    <rPh sb="87" eb="89">
      <t>ヒンド</t>
    </rPh>
    <rPh sb="89" eb="90">
      <t>トウ</t>
    </rPh>
    <rPh sb="91" eb="93">
      <t>キロク</t>
    </rPh>
    <phoneticPr fontId="3"/>
  </si>
  <si>
    <t>（１）　算定の基準</t>
    <rPh sb="4" eb="6">
      <t>サンテイ</t>
    </rPh>
    <rPh sb="7" eb="9">
      <t>キジュン</t>
    </rPh>
    <phoneticPr fontId="3"/>
  </si>
  <si>
    <t>　例外として、訪問リハビリテーション事業所の医師がやむを得ず診療できない場合には、別の医療機関の計画的な医学的管理を行っている医師から情報提供（訪問リハビリテーションの必要性や利用者の心身機能や活動等に係るアセスメント情報等）を受け、当該情報提供を踏まえて、リハビリテーション計画を作成し、指定訪問リハビリテーションを実施した場合には、情報提供を行った別の医療機関の医師による当該情報提供の基礎となる診療の日から３月以内に行われた場合に算定している。</t>
    <rPh sb="1" eb="3">
      <t>レイガイ</t>
    </rPh>
    <rPh sb="7" eb="9">
      <t>ホウモン</t>
    </rPh>
    <rPh sb="18" eb="21">
      <t>ジギョウショ</t>
    </rPh>
    <rPh sb="22" eb="24">
      <t>イシ</t>
    </rPh>
    <rPh sb="28" eb="29">
      <t>エ</t>
    </rPh>
    <rPh sb="30" eb="32">
      <t>シンリョウ</t>
    </rPh>
    <rPh sb="36" eb="38">
      <t>バアイ</t>
    </rPh>
    <rPh sb="41" eb="42">
      <t>ベツ</t>
    </rPh>
    <rPh sb="43" eb="45">
      <t>イリョウ</t>
    </rPh>
    <rPh sb="45" eb="47">
      <t>キカン</t>
    </rPh>
    <rPh sb="48" eb="51">
      <t>ケイカクテキ</t>
    </rPh>
    <rPh sb="52" eb="57">
      <t>イガクテキカンリ</t>
    </rPh>
    <rPh sb="58" eb="59">
      <t>オコナ</t>
    </rPh>
    <rPh sb="63" eb="65">
      <t>イシ</t>
    </rPh>
    <rPh sb="67" eb="69">
      <t>ジョウホウ</t>
    </rPh>
    <rPh sb="69" eb="71">
      <t>テイキョウ</t>
    </rPh>
    <rPh sb="72" eb="74">
      <t>ホウモン</t>
    </rPh>
    <rPh sb="84" eb="87">
      <t>ヒツヨウセイ</t>
    </rPh>
    <rPh sb="88" eb="91">
      <t>リヨウシャ</t>
    </rPh>
    <rPh sb="92" eb="94">
      <t>シンシン</t>
    </rPh>
    <rPh sb="94" eb="96">
      <t>キノウ</t>
    </rPh>
    <rPh sb="97" eb="99">
      <t>カツドウ</t>
    </rPh>
    <rPh sb="99" eb="100">
      <t>トウ</t>
    </rPh>
    <rPh sb="101" eb="102">
      <t>カカ</t>
    </rPh>
    <rPh sb="109" eb="111">
      <t>ジョウホウ</t>
    </rPh>
    <rPh sb="111" eb="112">
      <t>トウ</t>
    </rPh>
    <rPh sb="114" eb="115">
      <t>ウ</t>
    </rPh>
    <rPh sb="138" eb="140">
      <t>ケイカク</t>
    </rPh>
    <rPh sb="141" eb="143">
      <t>サクセイ</t>
    </rPh>
    <rPh sb="145" eb="149">
      <t>シテイホウモン</t>
    </rPh>
    <rPh sb="159" eb="161">
      <t>ジッシ</t>
    </rPh>
    <rPh sb="163" eb="165">
      <t>バアイ</t>
    </rPh>
    <rPh sb="168" eb="170">
      <t>ジョウホウ</t>
    </rPh>
    <rPh sb="170" eb="172">
      <t>テイキョウ</t>
    </rPh>
    <rPh sb="173" eb="174">
      <t>オコナ</t>
    </rPh>
    <rPh sb="176" eb="177">
      <t>ベツ</t>
    </rPh>
    <rPh sb="178" eb="180">
      <t>イリョウ</t>
    </rPh>
    <rPh sb="180" eb="182">
      <t>キカン</t>
    </rPh>
    <rPh sb="183" eb="185">
      <t>イシ</t>
    </rPh>
    <rPh sb="188" eb="190">
      <t>トウガイ</t>
    </rPh>
    <rPh sb="190" eb="192">
      <t>ジョウホウ</t>
    </rPh>
    <rPh sb="192" eb="194">
      <t>テイキョウ</t>
    </rPh>
    <rPh sb="195" eb="197">
      <t>キソ</t>
    </rPh>
    <rPh sb="200" eb="202">
      <t>シンリョウ</t>
    </rPh>
    <rPh sb="203" eb="204">
      <t>ヒ</t>
    </rPh>
    <rPh sb="207" eb="208">
      <t>ツキ</t>
    </rPh>
    <rPh sb="208" eb="210">
      <t>イナイ</t>
    </rPh>
    <rPh sb="211" eb="212">
      <t>オコナ</t>
    </rPh>
    <rPh sb="215" eb="217">
      <t>バアイ</t>
    </rPh>
    <rPh sb="218" eb="220">
      <t>サンテイ</t>
    </rPh>
    <phoneticPr fontId="3"/>
  </si>
  <si>
    <t>　利用者が訪問リハビリテーション事業所である医療機関を受診した日又は訪問診療若しくは往診を受けた日に、訪問リハビリテーション計画の作成に必要な医師の診療が行われた場合には、当該複数の診療等と時間を別にして行われていることを記録上明確にしている。</t>
    <rPh sb="1" eb="4">
      <t>リヨウシャ</t>
    </rPh>
    <rPh sb="5" eb="7">
      <t>ホウモン</t>
    </rPh>
    <rPh sb="16" eb="19">
      <t>ジギョウショ</t>
    </rPh>
    <rPh sb="22" eb="24">
      <t>イリョウ</t>
    </rPh>
    <rPh sb="24" eb="26">
      <t>キカン</t>
    </rPh>
    <rPh sb="27" eb="29">
      <t>ジュシン</t>
    </rPh>
    <rPh sb="31" eb="32">
      <t>ヒ</t>
    </rPh>
    <rPh sb="32" eb="33">
      <t>マタ</t>
    </rPh>
    <rPh sb="34" eb="36">
      <t>ホウモン</t>
    </rPh>
    <rPh sb="36" eb="38">
      <t>シンリョウ</t>
    </rPh>
    <rPh sb="38" eb="39">
      <t>モ</t>
    </rPh>
    <rPh sb="42" eb="44">
      <t>オウシン</t>
    </rPh>
    <rPh sb="45" eb="46">
      <t>ウ</t>
    </rPh>
    <rPh sb="48" eb="49">
      <t>ヒ</t>
    </rPh>
    <rPh sb="51" eb="53">
      <t>ホウモン</t>
    </rPh>
    <rPh sb="62" eb="64">
      <t>ケイカク</t>
    </rPh>
    <rPh sb="65" eb="67">
      <t>サクセイ</t>
    </rPh>
    <rPh sb="68" eb="70">
      <t>ヒツヨウ</t>
    </rPh>
    <rPh sb="71" eb="73">
      <t>イシ</t>
    </rPh>
    <rPh sb="74" eb="76">
      <t>シンリョウ</t>
    </rPh>
    <rPh sb="77" eb="78">
      <t>オコナ</t>
    </rPh>
    <rPh sb="81" eb="83">
      <t>バアイ</t>
    </rPh>
    <rPh sb="86" eb="88">
      <t>トウガイ</t>
    </rPh>
    <rPh sb="88" eb="90">
      <t>フクスウ</t>
    </rPh>
    <rPh sb="91" eb="93">
      <t>シンリョウ</t>
    </rPh>
    <rPh sb="93" eb="94">
      <t>トウ</t>
    </rPh>
    <rPh sb="95" eb="97">
      <t>ジカン</t>
    </rPh>
    <rPh sb="98" eb="99">
      <t>ベツ</t>
    </rPh>
    <rPh sb="102" eb="103">
      <t>オコナ</t>
    </rPh>
    <rPh sb="111" eb="113">
      <t>キロク</t>
    </rPh>
    <rPh sb="113" eb="114">
      <t>ジョウ</t>
    </rPh>
    <rPh sb="114" eb="116">
      <t>メイカク</t>
    </rPh>
    <phoneticPr fontId="3"/>
  </si>
  <si>
    <t>　事業所が介護老人保健施設又は介護医療院である場合は、医師の指示を受けた理学療法士、作業療法士又は言語聴覚士が、利用者の居宅を訪問して指定訪問リハビリテーションを行った場合は、訪問する理学療法士、作業療法士又は言語聴覚士の当該訪問時間は、介護老人保健施設又は介護医療院の人員基準に含めていない。</t>
    <rPh sb="1" eb="4">
      <t>ジギョウショ</t>
    </rPh>
    <rPh sb="5" eb="7">
      <t>カイゴ</t>
    </rPh>
    <rPh sb="7" eb="9">
      <t>ロウジン</t>
    </rPh>
    <rPh sb="9" eb="11">
      <t>ホケン</t>
    </rPh>
    <rPh sb="11" eb="13">
      <t>シセツ</t>
    </rPh>
    <rPh sb="13" eb="14">
      <t>マタ</t>
    </rPh>
    <rPh sb="15" eb="17">
      <t>カイゴ</t>
    </rPh>
    <rPh sb="17" eb="19">
      <t>イリョウ</t>
    </rPh>
    <rPh sb="19" eb="20">
      <t>イン</t>
    </rPh>
    <rPh sb="23" eb="25">
      <t>バアイ</t>
    </rPh>
    <rPh sb="27" eb="29">
      <t>イシ</t>
    </rPh>
    <rPh sb="30" eb="32">
      <t>シジ</t>
    </rPh>
    <rPh sb="33" eb="34">
      <t>ウ</t>
    </rPh>
    <rPh sb="36" eb="38">
      <t>リガク</t>
    </rPh>
    <rPh sb="38" eb="41">
      <t>リョウホウシ</t>
    </rPh>
    <rPh sb="42" eb="44">
      <t>サギョウ</t>
    </rPh>
    <rPh sb="44" eb="47">
      <t>リョウホウシ</t>
    </rPh>
    <rPh sb="47" eb="48">
      <t>マタ</t>
    </rPh>
    <rPh sb="49" eb="54">
      <t>ゲンゴチョウカクシ</t>
    </rPh>
    <rPh sb="56" eb="59">
      <t>リヨウシャ</t>
    </rPh>
    <rPh sb="60" eb="62">
      <t>キョタク</t>
    </rPh>
    <rPh sb="63" eb="65">
      <t>ホウモン</t>
    </rPh>
    <rPh sb="67" eb="71">
      <t>シテイホウモン</t>
    </rPh>
    <rPh sb="81" eb="82">
      <t>オコナ</t>
    </rPh>
    <rPh sb="84" eb="86">
      <t>バアイ</t>
    </rPh>
    <rPh sb="88" eb="90">
      <t>ホウモン</t>
    </rPh>
    <rPh sb="111" eb="113">
      <t>トウガイ</t>
    </rPh>
    <rPh sb="113" eb="115">
      <t>ホウモン</t>
    </rPh>
    <rPh sb="115" eb="117">
      <t>ジカン</t>
    </rPh>
    <rPh sb="133" eb="134">
      <t>イン</t>
    </rPh>
    <rPh sb="135" eb="139">
      <t>ジンインキジュン</t>
    </rPh>
    <rPh sb="140" eb="141">
      <t>フク</t>
    </rPh>
    <phoneticPr fontId="3"/>
  </si>
  <si>
    <t>　算定日、担当者、開始時刻・終了時刻及び内容、その他必要な事項を記録している。</t>
    <rPh sb="1" eb="3">
      <t>サンテイ</t>
    </rPh>
    <rPh sb="3" eb="4">
      <t>ビ</t>
    </rPh>
    <rPh sb="5" eb="8">
      <t>タントウシャ</t>
    </rPh>
    <rPh sb="9" eb="11">
      <t>カイシ</t>
    </rPh>
    <rPh sb="11" eb="13">
      <t>ジコク</t>
    </rPh>
    <rPh sb="14" eb="16">
      <t>シュウリョウ</t>
    </rPh>
    <rPh sb="16" eb="18">
      <t>ジコク</t>
    </rPh>
    <rPh sb="18" eb="19">
      <t>オヨ</t>
    </rPh>
    <rPh sb="20" eb="22">
      <t>ナイヨウ</t>
    </rPh>
    <rPh sb="25" eb="28">
      <t>タヒツヨウ</t>
    </rPh>
    <rPh sb="29" eb="31">
      <t>ジコウ</t>
    </rPh>
    <rPh sb="32" eb="34">
      <t>キロク</t>
    </rPh>
    <phoneticPr fontId="3"/>
  </si>
  <si>
    <t>　利用者が短期入所生活介護、短期入所療養介護、特定施設入居者生活介護、認知症対応型共同生活介護、地域密着型特定施設入居者生活介護、地域密着型介護老人福祉施設入所者生活介護を受けている間は、訪問リハビリテーション費を算定していない(介護予防サービスも同様)。</t>
    <rPh sb="1" eb="4">
      <t>リヨウシャ</t>
    </rPh>
    <rPh sb="5" eb="7">
      <t>タンキ</t>
    </rPh>
    <rPh sb="7" eb="9">
      <t>ニュウショ</t>
    </rPh>
    <rPh sb="9" eb="11">
      <t>セイカツ</t>
    </rPh>
    <rPh sb="11" eb="13">
      <t>カイゴ</t>
    </rPh>
    <rPh sb="14" eb="16">
      <t>タンキ</t>
    </rPh>
    <rPh sb="16" eb="18">
      <t>ニュウショ</t>
    </rPh>
    <rPh sb="18" eb="20">
      <t>リョウヨウ</t>
    </rPh>
    <rPh sb="20" eb="22">
      <t>カイゴ</t>
    </rPh>
    <rPh sb="23" eb="25">
      <t>トクテイ</t>
    </rPh>
    <rPh sb="25" eb="27">
      <t>シセツ</t>
    </rPh>
    <rPh sb="27" eb="30">
      <t>ニュウキョシャ</t>
    </rPh>
    <rPh sb="30" eb="32">
      <t>セイカツ</t>
    </rPh>
    <rPh sb="32" eb="34">
      <t>カイゴ</t>
    </rPh>
    <rPh sb="35" eb="37">
      <t>ニンチ</t>
    </rPh>
    <rPh sb="37" eb="38">
      <t>ショウ</t>
    </rPh>
    <rPh sb="38" eb="41">
      <t>タイオウガタ</t>
    </rPh>
    <rPh sb="41" eb="43">
      <t>キョウドウ</t>
    </rPh>
    <rPh sb="43" eb="45">
      <t>セイカツ</t>
    </rPh>
    <rPh sb="45" eb="47">
      <t>カイゴ</t>
    </rPh>
    <rPh sb="48" eb="50">
      <t>チイキ</t>
    </rPh>
    <rPh sb="50" eb="53">
      <t>ミッチャクガタ</t>
    </rPh>
    <rPh sb="53" eb="55">
      <t>トクテイ</t>
    </rPh>
    <rPh sb="55" eb="57">
      <t>シセツ</t>
    </rPh>
    <rPh sb="57" eb="60">
      <t>ニュウキョシャ</t>
    </rPh>
    <rPh sb="60" eb="62">
      <t>セイカツ</t>
    </rPh>
    <rPh sb="62" eb="64">
      <t>カイゴ</t>
    </rPh>
    <rPh sb="65" eb="67">
      <t>チイキ</t>
    </rPh>
    <rPh sb="67" eb="70">
      <t>ミッチャクガタ</t>
    </rPh>
    <rPh sb="70" eb="72">
      <t>カイゴ</t>
    </rPh>
    <rPh sb="72" eb="74">
      <t>ロウジン</t>
    </rPh>
    <rPh sb="74" eb="76">
      <t>フクシ</t>
    </rPh>
    <rPh sb="76" eb="78">
      <t>シセツ</t>
    </rPh>
    <rPh sb="78" eb="81">
      <t>ニュウショシャ</t>
    </rPh>
    <rPh sb="81" eb="83">
      <t>セイカツ</t>
    </rPh>
    <rPh sb="83" eb="85">
      <t>カイゴ</t>
    </rPh>
    <rPh sb="86" eb="87">
      <t>ウ</t>
    </rPh>
    <rPh sb="91" eb="92">
      <t>カン</t>
    </rPh>
    <rPh sb="94" eb="96">
      <t>ホウモン</t>
    </rPh>
    <rPh sb="105" eb="106">
      <t>ヒ</t>
    </rPh>
    <rPh sb="107" eb="109">
      <t>サンテイ</t>
    </rPh>
    <rPh sb="115" eb="117">
      <t>カイゴ</t>
    </rPh>
    <rPh sb="117" eb="119">
      <t>ヨボウ</t>
    </rPh>
    <rPh sb="124" eb="126">
      <t>ドウヨウ</t>
    </rPh>
    <phoneticPr fontId="3"/>
  </si>
  <si>
    <t>　訪問リハビリテーションは、通院が困難な利用者に対して、事業所の理学療法士、作業療法士又は言語聴覚士が、計画的な医学的管理を行っている事業所の医師の指示の下で実施するとともに、当該医師の診療の日から３月以内に行われた場合に算定している。</t>
    <rPh sb="14" eb="16">
      <t>ツウイン</t>
    </rPh>
    <rPh sb="17" eb="19">
      <t>コンナン</t>
    </rPh>
    <rPh sb="20" eb="23">
      <t>リヨウシャ</t>
    </rPh>
    <rPh sb="24" eb="25">
      <t>タイ</t>
    </rPh>
    <rPh sb="28" eb="31">
      <t>ジギョウショ</t>
    </rPh>
    <rPh sb="32" eb="34">
      <t>リガク</t>
    </rPh>
    <rPh sb="34" eb="37">
      <t>リョウホウシ</t>
    </rPh>
    <rPh sb="38" eb="40">
      <t>サギョウ</t>
    </rPh>
    <rPh sb="40" eb="43">
      <t>リョウホウシ</t>
    </rPh>
    <rPh sb="43" eb="44">
      <t>マタ</t>
    </rPh>
    <rPh sb="45" eb="50">
      <t>ゲンゴチョウカクシ</t>
    </rPh>
    <rPh sb="52" eb="55">
      <t>ケイカクテキ</t>
    </rPh>
    <rPh sb="56" eb="59">
      <t>イガクテキ</t>
    </rPh>
    <rPh sb="59" eb="61">
      <t>カンリ</t>
    </rPh>
    <rPh sb="62" eb="63">
      <t>オコナ</t>
    </rPh>
    <rPh sb="67" eb="70">
      <t>ジギョウショ</t>
    </rPh>
    <rPh sb="71" eb="73">
      <t>イシ</t>
    </rPh>
    <rPh sb="74" eb="76">
      <t>シジ</t>
    </rPh>
    <rPh sb="77" eb="78">
      <t>モト</t>
    </rPh>
    <rPh sb="79" eb="81">
      <t>ジッシ</t>
    </rPh>
    <rPh sb="88" eb="90">
      <t>トウガイ</t>
    </rPh>
    <rPh sb="90" eb="92">
      <t>イシ</t>
    </rPh>
    <rPh sb="93" eb="95">
      <t>シンリョウ</t>
    </rPh>
    <rPh sb="96" eb="97">
      <t>ヒ</t>
    </rPh>
    <rPh sb="100" eb="101">
      <t>ガツ</t>
    </rPh>
    <rPh sb="101" eb="103">
      <t>イナイ</t>
    </rPh>
    <rPh sb="104" eb="105">
      <t>オコナ</t>
    </rPh>
    <rPh sb="108" eb="110">
      <t>バアイ</t>
    </rPh>
    <rPh sb="111" eb="113">
      <t>サンテイ</t>
    </rPh>
    <phoneticPr fontId="3"/>
  </si>
  <si>
    <t>　１２を指定訪問リハビリテーション事業所の利用者の平均利用月数で除して得た数が１００分の２５以上である。</t>
    <rPh sb="4" eb="6">
      <t>シテイ</t>
    </rPh>
    <rPh sb="6" eb="8">
      <t>ホウモン</t>
    </rPh>
    <rPh sb="17" eb="20">
      <t>ジギョウショ</t>
    </rPh>
    <rPh sb="21" eb="24">
      <t>リヨウシャ</t>
    </rPh>
    <rPh sb="25" eb="27">
      <t>ヘイキン</t>
    </rPh>
    <rPh sb="27" eb="29">
      <t>リヨウ</t>
    </rPh>
    <rPh sb="29" eb="31">
      <t>ツキスウ</t>
    </rPh>
    <rPh sb="32" eb="33">
      <t>ジョ</t>
    </rPh>
    <rPh sb="35" eb="36">
      <t>エ</t>
    </rPh>
    <rPh sb="37" eb="38">
      <t>カズ</t>
    </rPh>
    <rPh sb="42" eb="43">
      <t>ブン</t>
    </rPh>
    <rPh sb="46" eb="48">
      <t>イジョウ</t>
    </rPh>
    <phoneticPr fontId="3"/>
  </si>
  <si>
    <t>問７</t>
    <phoneticPr fontId="3"/>
  </si>
  <si>
    <t>問８</t>
    <rPh sb="0" eb="1">
      <t>トイ</t>
    </rPh>
    <phoneticPr fontId="3"/>
  </si>
  <si>
    <t>　利用者に対して、リハビリテーションを必要とする状態の原因となった疾患の治療のために入院若しくは入所した病院、診療所若しくは介護保険施設から退院若しくは退所した日又は要介護認定日（当該利用者が新たに要介護認定を受けた者である場合に限る。）から起算して３月以内の期間に、リハビリテーションを集中的に行った場合に算定している。</t>
    <rPh sb="1" eb="4">
      <t>リヨウシャ</t>
    </rPh>
    <rPh sb="5" eb="6">
      <t>タイ</t>
    </rPh>
    <rPh sb="19" eb="21">
      <t>ヒツヨウ</t>
    </rPh>
    <rPh sb="24" eb="26">
      <t>ジョウタイ</t>
    </rPh>
    <rPh sb="27" eb="29">
      <t>ゲンイン</t>
    </rPh>
    <rPh sb="33" eb="35">
      <t>シッカン</t>
    </rPh>
    <rPh sb="36" eb="38">
      <t>チリョウ</t>
    </rPh>
    <rPh sb="42" eb="44">
      <t>ニュウイン</t>
    </rPh>
    <rPh sb="44" eb="45">
      <t>モ</t>
    </rPh>
    <rPh sb="48" eb="50">
      <t>ニュウショ</t>
    </rPh>
    <rPh sb="52" eb="54">
      <t>ビョウイン</t>
    </rPh>
    <rPh sb="55" eb="58">
      <t>シンリョウジョ</t>
    </rPh>
    <rPh sb="58" eb="59">
      <t>モ</t>
    </rPh>
    <rPh sb="62" eb="64">
      <t>カイゴ</t>
    </rPh>
    <rPh sb="64" eb="66">
      <t>ホケン</t>
    </rPh>
    <rPh sb="66" eb="68">
      <t>シセツ</t>
    </rPh>
    <rPh sb="70" eb="72">
      <t>タイイン</t>
    </rPh>
    <rPh sb="72" eb="73">
      <t>モ</t>
    </rPh>
    <rPh sb="76" eb="78">
      <t>タイショ</t>
    </rPh>
    <rPh sb="80" eb="81">
      <t>ヒ</t>
    </rPh>
    <rPh sb="81" eb="82">
      <t>マタ</t>
    </rPh>
    <rPh sb="83" eb="84">
      <t>ヨウ</t>
    </rPh>
    <rPh sb="84" eb="86">
      <t>カイゴ</t>
    </rPh>
    <rPh sb="86" eb="88">
      <t>ニンテイ</t>
    </rPh>
    <rPh sb="88" eb="89">
      <t>ビ</t>
    </rPh>
    <rPh sb="90" eb="95">
      <t>トウガイリヨウシャ</t>
    </rPh>
    <rPh sb="96" eb="97">
      <t>アラ</t>
    </rPh>
    <rPh sb="105" eb="106">
      <t>ウ</t>
    </rPh>
    <rPh sb="108" eb="109">
      <t>モノ</t>
    </rPh>
    <rPh sb="112" eb="114">
      <t>バアイ</t>
    </rPh>
    <rPh sb="115" eb="116">
      <t>カギ</t>
    </rPh>
    <rPh sb="121" eb="123">
      <t>キサン</t>
    </rPh>
    <rPh sb="126" eb="127">
      <t>ツキ</t>
    </rPh>
    <rPh sb="127" eb="129">
      <t>イナイ</t>
    </rPh>
    <rPh sb="130" eb="132">
      <t>キカン</t>
    </rPh>
    <rPh sb="144" eb="147">
      <t>シュウチュウテキ</t>
    </rPh>
    <rPh sb="148" eb="149">
      <t>オコナ</t>
    </rPh>
    <rPh sb="151" eb="153">
      <t>バアイ</t>
    </rPh>
    <rPh sb="154" eb="156">
      <t>サンテイ</t>
    </rPh>
    <phoneticPr fontId="3"/>
  </si>
  <si>
    <t>　「リハビリテーションを集中的に行った場合」とは、退院（所）日又は認定日から起算して３月以内の期間に、１週につきおおむね２日以上、１日あたり20分以上実施している。</t>
    <rPh sb="12" eb="15">
      <t>シュウチュウテキ</t>
    </rPh>
    <rPh sb="16" eb="17">
      <t>オコナ</t>
    </rPh>
    <rPh sb="19" eb="21">
      <t>バアイ</t>
    </rPh>
    <rPh sb="25" eb="27">
      <t>タイイン</t>
    </rPh>
    <rPh sb="28" eb="29">
      <t>ショ</t>
    </rPh>
    <rPh sb="30" eb="31">
      <t>ヒ</t>
    </rPh>
    <rPh sb="31" eb="32">
      <t>マタ</t>
    </rPh>
    <rPh sb="33" eb="35">
      <t>ニンテイ</t>
    </rPh>
    <rPh sb="35" eb="36">
      <t>ビ</t>
    </rPh>
    <rPh sb="38" eb="40">
      <t>キサン</t>
    </rPh>
    <rPh sb="43" eb="44">
      <t>ツキ</t>
    </rPh>
    <rPh sb="44" eb="46">
      <t>イナイ</t>
    </rPh>
    <rPh sb="47" eb="49">
      <t>キカン</t>
    </rPh>
    <phoneticPr fontId="3"/>
  </si>
  <si>
    <t>　集中的な指定介護予防訪問リハビリテーションとは、退院（所）日又は認定日から起算して１月以内の期間に行こなわれた場合は１週につきおおむね２日以上、１日当たり40分以上、退院（所）日又は認定日から起算して１月を超え3月以内の期間に行われた場合は１週につきおおむね２日以上、１日当たり20分以上実施する場合としている。</t>
    <rPh sb="5" eb="7">
      <t>シテイ</t>
    </rPh>
    <phoneticPr fontId="3"/>
  </si>
  <si>
    <t>問1</t>
    <rPh sb="0" eb="1">
      <t>トイ</t>
    </rPh>
    <phoneticPr fontId="3"/>
  </si>
  <si>
    <t>　指定訪問リハビリテーション事業所の利用者が、当該事業所とは別の医療機関の医師による計画的な医学的管理を行っている場合であって、当該事業所の医師が、計画的な医学的管理を行っている医師から、当該利用者に関する情報の提供を受けている。</t>
    <rPh sb="1" eb="5">
      <t>シテイホウモン</t>
    </rPh>
    <rPh sb="14" eb="17">
      <t>ジギョウショ</t>
    </rPh>
    <rPh sb="18" eb="21">
      <t>リヨウシャ</t>
    </rPh>
    <rPh sb="23" eb="25">
      <t>トウガイ</t>
    </rPh>
    <rPh sb="25" eb="28">
      <t>ジギョウショ</t>
    </rPh>
    <rPh sb="30" eb="31">
      <t>ベツ</t>
    </rPh>
    <rPh sb="32" eb="34">
      <t>イリョウ</t>
    </rPh>
    <rPh sb="34" eb="36">
      <t>キカン</t>
    </rPh>
    <rPh sb="37" eb="39">
      <t>イシ</t>
    </rPh>
    <rPh sb="42" eb="44">
      <t>ケイカク</t>
    </rPh>
    <rPh sb="44" eb="45">
      <t>テキ</t>
    </rPh>
    <rPh sb="46" eb="51">
      <t>イガクテキカンリ</t>
    </rPh>
    <rPh sb="52" eb="53">
      <t>オコナ</t>
    </rPh>
    <rPh sb="57" eb="59">
      <t>バアイ</t>
    </rPh>
    <rPh sb="64" eb="66">
      <t>トウガイ</t>
    </rPh>
    <rPh sb="66" eb="69">
      <t>ジギョウショ</t>
    </rPh>
    <rPh sb="70" eb="72">
      <t>イシ</t>
    </rPh>
    <rPh sb="74" eb="76">
      <t>ケイカク</t>
    </rPh>
    <rPh sb="76" eb="77">
      <t>テキ</t>
    </rPh>
    <rPh sb="78" eb="83">
      <t>イガクテキカンリ</t>
    </rPh>
    <rPh sb="84" eb="85">
      <t>オコナ</t>
    </rPh>
    <rPh sb="89" eb="91">
      <t>イシ</t>
    </rPh>
    <rPh sb="94" eb="96">
      <t>トウガイ</t>
    </rPh>
    <rPh sb="96" eb="99">
      <t>リヨウシャ</t>
    </rPh>
    <rPh sb="100" eb="101">
      <t>カン</t>
    </rPh>
    <rPh sb="103" eb="105">
      <t>ジョウホウ</t>
    </rPh>
    <rPh sb="106" eb="108">
      <t>テイキョウ</t>
    </rPh>
    <rPh sb="109" eb="110">
      <t>ウ</t>
    </rPh>
    <phoneticPr fontId="3"/>
  </si>
  <si>
    <t>６　減算</t>
    <rPh sb="2" eb="4">
      <t>ゲンサン</t>
    </rPh>
    <phoneticPr fontId="3"/>
  </si>
  <si>
    <t>問3</t>
    <rPh sb="0" eb="1">
      <t>トイ</t>
    </rPh>
    <phoneticPr fontId="3"/>
  </si>
  <si>
    <t>問4</t>
    <rPh sb="0" eb="1">
      <t>トイ</t>
    </rPh>
    <phoneticPr fontId="3"/>
  </si>
  <si>
    <t>問5</t>
    <rPh sb="0" eb="1">
      <t>トイ</t>
    </rPh>
    <phoneticPr fontId="3"/>
  </si>
  <si>
    <t>（１）中山間地域等に居住する者へのサービス提供加算</t>
    <rPh sb="3" eb="4">
      <t>チュウ</t>
    </rPh>
    <rPh sb="4" eb="5">
      <t>サン</t>
    </rPh>
    <rPh sb="5" eb="6">
      <t>カン</t>
    </rPh>
    <rPh sb="6" eb="9">
      <t>チイキトウ</t>
    </rPh>
    <rPh sb="10" eb="12">
      <t>キョジュウ</t>
    </rPh>
    <rPh sb="14" eb="15">
      <t>モノ</t>
    </rPh>
    <rPh sb="21" eb="23">
      <t>テイキョウ</t>
    </rPh>
    <rPh sb="23" eb="25">
      <t>カサン</t>
    </rPh>
    <phoneticPr fontId="3"/>
  </si>
  <si>
    <t>問6</t>
    <rPh sb="0" eb="1">
      <t>トイ</t>
    </rPh>
    <phoneticPr fontId="3"/>
  </si>
  <si>
    <t>　当該情報の提供を受けた指定訪問リハビリテーション事業所の医師が、当該情報を踏まえ、訪問リハビリテーション計画を作成している。</t>
    <rPh sb="1" eb="3">
      <t>トウガイ</t>
    </rPh>
    <rPh sb="3" eb="5">
      <t>ジョウホウ</t>
    </rPh>
    <rPh sb="6" eb="8">
      <t>テイキョウ</t>
    </rPh>
    <rPh sb="9" eb="10">
      <t>ウ</t>
    </rPh>
    <rPh sb="12" eb="14">
      <t>シテイ</t>
    </rPh>
    <rPh sb="14" eb="16">
      <t>ホウモン</t>
    </rPh>
    <rPh sb="25" eb="28">
      <t>ジギョウショ</t>
    </rPh>
    <rPh sb="29" eb="31">
      <t>イシ</t>
    </rPh>
    <rPh sb="33" eb="37">
      <t>トウガイジョウホウ</t>
    </rPh>
    <rPh sb="38" eb="39">
      <t>フ</t>
    </rPh>
    <rPh sb="42" eb="44">
      <t>ホウモン</t>
    </rPh>
    <rPh sb="53" eb="55">
      <t>ケイカク</t>
    </rPh>
    <rPh sb="56" eb="58">
      <t>サクセイ</t>
    </rPh>
    <phoneticPr fontId="3"/>
  </si>
  <si>
    <t>　医師の指示及び(介護予防)訪問リハビリテーション計画に基づき、利用者の心身機能の維持回復及びその者が日常生活を営むことができるよう必要な援助を行っている。</t>
    <rPh sb="1" eb="3">
      <t>イシ</t>
    </rPh>
    <rPh sb="4" eb="6">
      <t>シジ</t>
    </rPh>
    <rPh sb="6" eb="7">
      <t>オヨ</t>
    </rPh>
    <rPh sb="9" eb="11">
      <t>カイゴ</t>
    </rPh>
    <rPh sb="11" eb="13">
      <t>ヨボウ</t>
    </rPh>
    <rPh sb="14" eb="16">
      <t>ホウモン</t>
    </rPh>
    <rPh sb="36" eb="38">
      <t>シンシン</t>
    </rPh>
    <rPh sb="38" eb="40">
      <t>キノウ</t>
    </rPh>
    <rPh sb="41" eb="43">
      <t>イジ</t>
    </rPh>
    <rPh sb="43" eb="45">
      <t>カイフク</t>
    </rPh>
    <phoneticPr fontId="3"/>
  </si>
  <si>
    <t>　常に利用者の病状、心身の状況、希望及びその置かれている環境の的確な把握に努め、利用者に対し、適切なサービスを提供している。</t>
    <rPh sb="7" eb="9">
      <t>ビョウジョウ</t>
    </rPh>
    <rPh sb="16" eb="18">
      <t>キボウ</t>
    </rPh>
    <rPh sb="18" eb="19">
      <t>オヨ</t>
    </rPh>
    <rPh sb="22" eb="23">
      <t>オ</t>
    </rPh>
    <rPh sb="28" eb="30">
      <t>カンキョウ</t>
    </rPh>
    <rPh sb="31" eb="33">
      <t>テキカク</t>
    </rPh>
    <rPh sb="37" eb="38">
      <t>ツト</t>
    </rPh>
    <rPh sb="44" eb="45">
      <t>タイ</t>
    </rPh>
    <rPh sb="47" eb="49">
      <t>テキセツ</t>
    </rPh>
    <rPh sb="55" eb="57">
      <t>テイキョウ</t>
    </rPh>
    <phoneticPr fontId="3"/>
  </si>
  <si>
    <t>　家庭内暴力等や家族が遠方に住んでいる等やむを得ない場合を除き、リハビリテーション会議に利用者及びその家族の参加を基本としている。</t>
    <rPh sb="1" eb="4">
      <t>カテイナイ</t>
    </rPh>
    <rPh sb="4" eb="6">
      <t>ボウリョク</t>
    </rPh>
    <rPh sb="6" eb="7">
      <t>トウ</t>
    </rPh>
    <rPh sb="8" eb="10">
      <t>カゾク</t>
    </rPh>
    <rPh sb="11" eb="13">
      <t>エンポウ</t>
    </rPh>
    <rPh sb="14" eb="15">
      <t>ス</t>
    </rPh>
    <rPh sb="19" eb="20">
      <t>トウ</t>
    </rPh>
    <rPh sb="23" eb="24">
      <t>エ</t>
    </rPh>
    <rPh sb="26" eb="28">
      <t>バアイ</t>
    </rPh>
    <rPh sb="29" eb="30">
      <t>ノゾ</t>
    </rPh>
    <rPh sb="41" eb="43">
      <t>カイギ</t>
    </rPh>
    <rPh sb="44" eb="47">
      <t>リヨウシャ</t>
    </rPh>
    <rPh sb="47" eb="48">
      <t>オヨ</t>
    </rPh>
    <rPh sb="51" eb="53">
      <t>カゾク</t>
    </rPh>
    <rPh sb="54" eb="56">
      <t>サンカ</t>
    </rPh>
    <rPh sb="57" eb="59">
      <t>キホン</t>
    </rPh>
    <phoneticPr fontId="3"/>
  </si>
  <si>
    <t>　介護予防訪問リハビリテーション計画に基づくサービスの提供の開始時から、少なくとも１月に１回は、当該計画に係る利用者の状態、当該利用者に対するサービスの提供状況等について、介護予防サービス計画を作成した指定介護予防支援事業者に報告している。</t>
    <rPh sb="5" eb="7">
      <t>ホウモン</t>
    </rPh>
    <phoneticPr fontId="3"/>
  </si>
  <si>
    <t>　介護予防訪問リハビリテーション計画に記載したサービスの提供を行う期間が終了するまでに、少なくとも１回は、当該計画の実施状況の把握(モニタリング)を行っている。</t>
    <rPh sb="5" eb="7">
      <t>ホウモン</t>
    </rPh>
    <phoneticPr fontId="3"/>
  </si>
  <si>
    <t>　利用者に対するサービスの提供により賠償すべき事故が発生した場合は、損害賠償を速やかに行うため、損害賠償保険に加入している。</t>
    <rPh sb="48" eb="50">
      <t>ソンガイ</t>
    </rPh>
    <rPh sb="50" eb="52">
      <t>バイショウ</t>
    </rPh>
    <rPh sb="52" eb="54">
      <t>ホケン</t>
    </rPh>
    <rPh sb="55" eb="57">
      <t>カニュウ</t>
    </rPh>
    <phoneticPr fontId="3"/>
  </si>
  <si>
    <t>※介護予防訪問リハビリテーションを含む。</t>
    <rPh sb="5" eb="7">
      <t>ホウモン</t>
    </rPh>
    <phoneticPr fontId="3"/>
  </si>
  <si>
    <t>　事業所と同一敷地内若しくは隣接敷地内若しくは同一建物に居住する利用者や、１月当たりの利用者が同一建物に20人以上居住する建物の利用者に対し、指定訪問リハビリテーションを行った場合に、当該利用者について、所定単位数から減算している。</t>
    <rPh sb="5" eb="7">
      <t>ドウイツ</t>
    </rPh>
    <rPh sb="7" eb="9">
      <t>シキチ</t>
    </rPh>
    <rPh sb="9" eb="10">
      <t>ナイ</t>
    </rPh>
    <rPh sb="10" eb="11">
      <t>モ</t>
    </rPh>
    <rPh sb="14" eb="16">
      <t>リンセツ</t>
    </rPh>
    <rPh sb="16" eb="18">
      <t>シキチ</t>
    </rPh>
    <rPh sb="18" eb="19">
      <t>ナイ</t>
    </rPh>
    <rPh sb="19" eb="20">
      <t>モ</t>
    </rPh>
    <rPh sb="32" eb="34">
      <t>リヨウ</t>
    </rPh>
    <rPh sb="38" eb="39">
      <t>ツキ</t>
    </rPh>
    <rPh sb="39" eb="40">
      <t>ア</t>
    </rPh>
    <rPh sb="43" eb="46">
      <t>リヨウシャ</t>
    </rPh>
    <rPh sb="47" eb="49">
      <t>ドウイツ</t>
    </rPh>
    <rPh sb="54" eb="57">
      <t>ニンイジョウ</t>
    </rPh>
    <rPh sb="57" eb="59">
      <t>キョジュウ</t>
    </rPh>
    <rPh sb="61" eb="63">
      <t>タテモノ</t>
    </rPh>
    <rPh sb="64" eb="67">
      <t>リヨウシャ</t>
    </rPh>
    <rPh sb="71" eb="73">
      <t>シテイ</t>
    </rPh>
    <rPh sb="73" eb="75">
      <t>ホウモン</t>
    </rPh>
    <rPh sb="92" eb="94">
      <t>トウガイ</t>
    </rPh>
    <rPh sb="94" eb="97">
      <t>リヨウシャ</t>
    </rPh>
    <phoneticPr fontId="3"/>
  </si>
  <si>
    <t>　指定訪問リハビリテーション事業所の理学療法士、作業療法士又は言語聴覚士が、当該事業所の医師が診療を行っていない利用者に対して、指定訪問リハビリテーションを行った場合は、所定単位数から減算している。</t>
    <rPh sb="1" eb="3">
      <t>シテイ</t>
    </rPh>
    <rPh sb="3" eb="5">
      <t>ホウモン</t>
    </rPh>
    <rPh sb="14" eb="17">
      <t>ジギョウショ</t>
    </rPh>
    <rPh sb="18" eb="20">
      <t>リガク</t>
    </rPh>
    <rPh sb="20" eb="23">
      <t>リョウホウシ</t>
    </rPh>
    <rPh sb="24" eb="30">
      <t>サギョウリョウホウシマタ</t>
    </rPh>
    <rPh sb="31" eb="36">
      <t>ゲンゴチョウカクシ</t>
    </rPh>
    <rPh sb="38" eb="40">
      <t>トウガイ</t>
    </rPh>
    <rPh sb="40" eb="43">
      <t>ジギョウショ</t>
    </rPh>
    <rPh sb="44" eb="46">
      <t>イシ</t>
    </rPh>
    <rPh sb="47" eb="49">
      <t>シンリョウ</t>
    </rPh>
    <rPh sb="50" eb="51">
      <t>オコナ</t>
    </rPh>
    <rPh sb="56" eb="59">
      <t>リヨウシャ</t>
    </rPh>
    <rPh sb="60" eb="61">
      <t>タイ</t>
    </rPh>
    <rPh sb="64" eb="66">
      <t>シテイ</t>
    </rPh>
    <rPh sb="66" eb="68">
      <t>ホウモン</t>
    </rPh>
    <rPh sb="78" eb="79">
      <t>オコナ</t>
    </rPh>
    <rPh sb="81" eb="83">
      <t>バアイ</t>
    </rPh>
    <rPh sb="85" eb="87">
      <t>ショテイ</t>
    </rPh>
    <rPh sb="87" eb="90">
      <t>タンイスウ</t>
    </rPh>
    <rPh sb="92" eb="94">
      <t>ゲンサン</t>
    </rPh>
    <phoneticPr fontId="3"/>
  </si>
  <si>
    <t>⑦　</t>
    <phoneticPr fontId="3"/>
  </si>
  <si>
    <t>虐待の防止のための措置に関する事項</t>
    <phoneticPr fontId="3"/>
  </si>
  <si>
    <t>⑩</t>
    <phoneticPr fontId="3"/>
  </si>
  <si>
    <t>⑫</t>
    <phoneticPr fontId="3"/>
  </si>
  <si>
    <t>⑭</t>
    <phoneticPr fontId="3"/>
  </si>
  <si>
    <t>　適切な指定訪問リハビリテーションの提供を確保する観点から、職場におけるセクシュアルハラスメントやパワーハラスメントにより理学療法士、作業療法士又は言語聴覚士の就業環境が害されることを防止するための方針の明確化等の必要な措置を講じている。</t>
    <rPh sb="1" eb="3">
      <t>テキセツ</t>
    </rPh>
    <rPh sb="4" eb="6">
      <t>シテイ</t>
    </rPh>
    <rPh sb="6" eb="8">
      <t>ホウモン</t>
    </rPh>
    <rPh sb="18" eb="20">
      <t>テイキョウ</t>
    </rPh>
    <rPh sb="21" eb="23">
      <t>カクホ</t>
    </rPh>
    <rPh sb="25" eb="27">
      <t>カンテン</t>
    </rPh>
    <rPh sb="30" eb="32">
      <t>ショクバ</t>
    </rPh>
    <rPh sb="61" eb="66">
      <t>リガクリョウホウシ</t>
    </rPh>
    <rPh sb="67" eb="69">
      <t>サギョウ</t>
    </rPh>
    <rPh sb="69" eb="72">
      <t>リョウホウシ</t>
    </rPh>
    <rPh sb="72" eb="73">
      <t>マタ</t>
    </rPh>
    <rPh sb="74" eb="79">
      <t>ゲンゴチョウカクシ</t>
    </rPh>
    <rPh sb="80" eb="82">
      <t>シュウギョウカ</t>
    </rPh>
    <rPh sb="82" eb="94">
      <t>ンキョウガガイサレルコトヲボウシ</t>
    </rPh>
    <rPh sb="99" eb="101">
      <t>ホウシン</t>
    </rPh>
    <rPh sb="102" eb="106">
      <t>メイカクカトウ</t>
    </rPh>
    <rPh sb="107" eb="109">
      <t>ヒツヨウ</t>
    </rPh>
    <rPh sb="110" eb="112">
      <t>ソチ</t>
    </rPh>
    <rPh sb="113" eb="114">
      <t>コウ</t>
    </rPh>
    <phoneticPr fontId="3"/>
  </si>
  <si>
    <t>問7</t>
    <rPh sb="0" eb="1">
      <t>トイ</t>
    </rPh>
    <phoneticPr fontId="3"/>
  </si>
  <si>
    <t>　事業者は、感染症や非常災害の発生時において、、利用者に対する指定訪問リハビリテーションの提供を継続的に実施するための、及び非常時の体制で早期の業務再開を図るための計画（以下「業務継続計画」という。）を策定し、当該業務継続計画に従い必要な措置を講じている。</t>
    <rPh sb="1" eb="4">
      <t>ジギョウシャ</t>
    </rPh>
    <rPh sb="6" eb="9">
      <t>カンセンショウ</t>
    </rPh>
    <rPh sb="10" eb="14">
      <t>ヒジョウサイガイ</t>
    </rPh>
    <rPh sb="15" eb="18">
      <t>ハッセイジ</t>
    </rPh>
    <rPh sb="24" eb="27">
      <t>リヨウシャ</t>
    </rPh>
    <rPh sb="28" eb="29">
      <t>タイ</t>
    </rPh>
    <rPh sb="31" eb="33">
      <t>シテイ</t>
    </rPh>
    <rPh sb="33" eb="35">
      <t>ホウモン</t>
    </rPh>
    <rPh sb="45" eb="47">
      <t>テイキョウ</t>
    </rPh>
    <rPh sb="48" eb="51">
      <t>ケイゾクテキ</t>
    </rPh>
    <rPh sb="52" eb="54">
      <t>ジッシ</t>
    </rPh>
    <rPh sb="60" eb="61">
      <t>オヨ</t>
    </rPh>
    <rPh sb="62" eb="64">
      <t>ヒジョウジ</t>
    </rPh>
    <rPh sb="64" eb="65">
      <t>ノタイセイデソウキ</t>
    </rPh>
    <rPh sb="66" eb="78">
      <t>ギョウムサイカイヲハカ</t>
    </rPh>
    <rPh sb="82" eb="84">
      <t>ケイカク</t>
    </rPh>
    <rPh sb="85" eb="87">
      <t>イカ</t>
    </rPh>
    <rPh sb="88" eb="94">
      <t>ギョウムケイゾクケイカク</t>
    </rPh>
    <rPh sb="101" eb="103">
      <t>サクテイ</t>
    </rPh>
    <rPh sb="105" eb="107">
      <t>トウガイ</t>
    </rPh>
    <rPh sb="107" eb="113">
      <t>ギョウムケイゾクケイカク</t>
    </rPh>
    <rPh sb="114" eb="115">
      <t>シタガ</t>
    </rPh>
    <rPh sb="116" eb="118">
      <t>ヒツヨウ</t>
    </rPh>
    <rPh sb="119" eb="121">
      <t>ソチ</t>
    </rPh>
    <rPh sb="122" eb="123">
      <t>コウ</t>
    </rPh>
    <phoneticPr fontId="3"/>
  </si>
  <si>
    <t>　事業者は、理学療法士、作業療法士又は言語聴覚士に対し、業務継続計画について周知するとともに、必要な研修及び訓練を定期的に実施している。</t>
    <rPh sb="1" eb="4">
      <t>ジギョウシャ</t>
    </rPh>
    <rPh sb="6" eb="11">
      <t>リガクリョウホウシ</t>
    </rPh>
    <rPh sb="12" eb="18">
      <t>サギョウリョウホウシマタ</t>
    </rPh>
    <rPh sb="19" eb="24">
      <t>ゲンゴチョウカクシ</t>
    </rPh>
    <rPh sb="25" eb="26">
      <t>タイ</t>
    </rPh>
    <rPh sb="28" eb="34">
      <t>ギョウムケイゾクケイカク</t>
    </rPh>
    <rPh sb="38" eb="40">
      <t>シュウチ</t>
    </rPh>
    <rPh sb="47" eb="49">
      <t>ヒツヨウ</t>
    </rPh>
    <rPh sb="50" eb="53">
      <t>ケンシュウオヨ</t>
    </rPh>
    <rPh sb="54" eb="56">
      <t>クンレン</t>
    </rPh>
    <rPh sb="57" eb="60">
      <t>テイキテキ</t>
    </rPh>
    <rPh sb="61" eb="63">
      <t>ジッシ</t>
    </rPh>
    <phoneticPr fontId="3"/>
  </si>
  <si>
    <t>　事業者は、定期的に業務改善計画の見直しを行い、必要に応じて業務改善計画の変更を行っている。</t>
    <rPh sb="1" eb="4">
      <t>ジギョウシャ</t>
    </rPh>
    <rPh sb="6" eb="9">
      <t>テイキテキ</t>
    </rPh>
    <rPh sb="10" eb="16">
      <t>ギョウムカイゼンケイカク</t>
    </rPh>
    <rPh sb="17" eb="19">
      <t>ミナオ</t>
    </rPh>
    <rPh sb="21" eb="22">
      <t>オコナ</t>
    </rPh>
    <rPh sb="24" eb="26">
      <t>ヒツヨウ</t>
    </rPh>
    <rPh sb="27" eb="28">
      <t>オウ</t>
    </rPh>
    <rPh sb="30" eb="36">
      <t>ギョウムカイゼンケイカク</t>
    </rPh>
    <rPh sb="37" eb="39">
      <t>ヘンコウ</t>
    </rPh>
    <rPh sb="40" eb="41">
      <t>オコナ</t>
    </rPh>
    <phoneticPr fontId="3"/>
  </si>
  <si>
    <t>　事業所における感染症の予防及びまん延の防止のための対策を検討する委員会（テレビ電話装置等を活用して行うことができるものとする。）をおおむね6月に１回以上開催するとともに、その結果について、理学療法士、作業療法士又は言語聴覚士に周知徹底を図っている。</t>
    <rPh sb="1" eb="4">
      <t>ジギョウショ</t>
    </rPh>
    <rPh sb="8" eb="11">
      <t>カンセンショウ</t>
    </rPh>
    <rPh sb="12" eb="15">
      <t>ヨボウオヨ</t>
    </rPh>
    <rPh sb="18" eb="19">
      <t>エン</t>
    </rPh>
    <rPh sb="20" eb="22">
      <t>ボウシ</t>
    </rPh>
    <rPh sb="26" eb="28">
      <t>タイサク</t>
    </rPh>
    <rPh sb="29" eb="31">
      <t>ケントウ</t>
    </rPh>
    <rPh sb="33" eb="36">
      <t>イインカイ</t>
    </rPh>
    <rPh sb="40" eb="45">
      <t>デンワソウチトウ</t>
    </rPh>
    <rPh sb="46" eb="48">
      <t>カツヨウ</t>
    </rPh>
    <rPh sb="50" eb="51">
      <t>オコナ</t>
    </rPh>
    <rPh sb="71" eb="72">
      <t>ツキ</t>
    </rPh>
    <rPh sb="74" eb="79">
      <t>カイイジョウカイサイ</t>
    </rPh>
    <rPh sb="88" eb="90">
      <t>ケッカ</t>
    </rPh>
    <rPh sb="95" eb="100">
      <t>リガクリョウホウシ</t>
    </rPh>
    <rPh sb="101" eb="107">
      <t>サギョウリョウホウシマタ</t>
    </rPh>
    <rPh sb="108" eb="113">
      <t>ゲンゴチョウカクシ</t>
    </rPh>
    <rPh sb="114" eb="118">
      <t>シュウチテッテイ</t>
    </rPh>
    <rPh sb="119" eb="120">
      <t>ハカ</t>
    </rPh>
    <phoneticPr fontId="3"/>
  </si>
  <si>
    <t>　事業所における感染症の予防及びまん延の防止のための指針を整備している。</t>
    <rPh sb="1" eb="4">
      <t>ジギョウショ</t>
    </rPh>
    <rPh sb="8" eb="11">
      <t>カンセンショウ</t>
    </rPh>
    <rPh sb="12" eb="15">
      <t>ヨボウオヨ</t>
    </rPh>
    <rPh sb="18" eb="19">
      <t>エン</t>
    </rPh>
    <rPh sb="20" eb="22">
      <t>ボウシノ</t>
    </rPh>
    <rPh sb="23" eb="31">
      <t>シシンヲセイビ</t>
    </rPh>
    <phoneticPr fontId="3"/>
  </si>
  <si>
    <t>　事業所において、理学療法士、作業療法士又は言語聴覚士に対し、感染症の予防及びまん延の防止のための研修及び訓練を定期的に実施している。</t>
    <rPh sb="1" eb="4">
      <t>ジギョウショ</t>
    </rPh>
    <rPh sb="9" eb="14">
      <t>リガクリョウホウシ</t>
    </rPh>
    <rPh sb="15" eb="21">
      <t>サギョウリョウホウシマタ</t>
    </rPh>
    <rPh sb="22" eb="27">
      <t>ゲンゴチョウカクシ</t>
    </rPh>
    <rPh sb="28" eb="29">
      <t>タイ</t>
    </rPh>
    <rPh sb="31" eb="34">
      <t>カンセンショウ</t>
    </rPh>
    <rPh sb="35" eb="38">
      <t>ヨボウオヨ</t>
    </rPh>
    <rPh sb="41" eb="42">
      <t>エン</t>
    </rPh>
    <rPh sb="43" eb="45">
      <t>ボウシ</t>
    </rPh>
    <rPh sb="49" eb="52">
      <t>ケンシュウオヨ</t>
    </rPh>
    <rPh sb="53" eb="55">
      <t>クンレン</t>
    </rPh>
    <rPh sb="56" eb="59">
      <t>テイキテキ</t>
    </rPh>
    <rPh sb="60" eb="62">
      <t>ジッシ</t>
    </rPh>
    <phoneticPr fontId="3"/>
  </si>
  <si>
    <t>問⑤</t>
    <rPh sb="0" eb="1">
      <t>トイ</t>
    </rPh>
    <phoneticPr fontId="3"/>
  </si>
  <si>
    <t>　事業所における虐待の防止のための対策を検討する委員会（テレビ電話装置等を活用して行うことができるものとする。）を定期的に開催するとともに、その結果について、理学療法士、作業療法士又は言語聴覚士に周知徹底を図っている。</t>
    <rPh sb="1" eb="4">
      <t>ジギョウショ</t>
    </rPh>
    <rPh sb="8" eb="10">
      <t>ギャクタイ</t>
    </rPh>
    <rPh sb="11" eb="13">
      <t>ボウシ</t>
    </rPh>
    <rPh sb="17" eb="19">
      <t>タイサク</t>
    </rPh>
    <rPh sb="20" eb="22">
      <t>ケントウ</t>
    </rPh>
    <rPh sb="24" eb="27">
      <t>イインカイ</t>
    </rPh>
    <rPh sb="31" eb="36">
      <t>デンワソウチトウ</t>
    </rPh>
    <rPh sb="37" eb="39">
      <t>カツヨウ</t>
    </rPh>
    <rPh sb="41" eb="42">
      <t>オコナ</t>
    </rPh>
    <rPh sb="57" eb="60">
      <t>テイキテキ</t>
    </rPh>
    <rPh sb="61" eb="63">
      <t>カイサイ</t>
    </rPh>
    <rPh sb="72" eb="74">
      <t>ケッカ</t>
    </rPh>
    <rPh sb="79" eb="84">
      <t>リガクリョウホウシ</t>
    </rPh>
    <rPh sb="85" eb="91">
      <t>サギョウリョウホウシマタ</t>
    </rPh>
    <rPh sb="92" eb="97">
      <t>ゲンゴチョウカクシ</t>
    </rPh>
    <rPh sb="98" eb="102">
      <t>シュウチテッテイ</t>
    </rPh>
    <rPh sb="103" eb="104">
      <t>ハカ</t>
    </rPh>
    <phoneticPr fontId="3"/>
  </si>
  <si>
    <t>　事業所における虐待の防止のための指針を整備している。</t>
    <rPh sb="1" eb="4">
      <t>ジギョウショ</t>
    </rPh>
    <rPh sb="8" eb="10">
      <t>ギャクタイ</t>
    </rPh>
    <rPh sb="11" eb="13">
      <t>ボウシ</t>
    </rPh>
    <rPh sb="17" eb="19">
      <t>シシン</t>
    </rPh>
    <rPh sb="20" eb="22">
      <t>セイビ</t>
    </rPh>
    <phoneticPr fontId="3"/>
  </si>
  <si>
    <t>　事業所において、理学療法士、作業療法士又は言語聴覚士に対し、虐待の防止のための研修を定期的に実施している。</t>
    <rPh sb="1" eb="4">
      <t>ジギョウショ</t>
    </rPh>
    <rPh sb="9" eb="14">
      <t>リガクリョウホウシ</t>
    </rPh>
    <rPh sb="15" eb="21">
      <t>サギョウリョウホウシマタ</t>
    </rPh>
    <rPh sb="22" eb="27">
      <t>ゲンゴチョウカクシ</t>
    </rPh>
    <rPh sb="28" eb="29">
      <t>タイ</t>
    </rPh>
    <rPh sb="31" eb="33">
      <t>ギャクタイ</t>
    </rPh>
    <rPh sb="34" eb="36">
      <t>ボウシ</t>
    </rPh>
    <rPh sb="40" eb="42">
      <t>ケンシュウ</t>
    </rPh>
    <rPh sb="43" eb="46">
      <t>テイキテキ</t>
    </rPh>
    <rPh sb="47" eb="49">
      <t>ジッシ</t>
    </rPh>
    <phoneticPr fontId="3"/>
  </si>
  <si>
    <t>　虐待の防止に関する措置を適切に実施するための担当者を置いている。</t>
    <rPh sb="1" eb="3">
      <t>ギャクタイ</t>
    </rPh>
    <rPh sb="23" eb="26">
      <t>タントウシャ</t>
    </rPh>
    <rPh sb="27" eb="28">
      <t>オ</t>
    </rPh>
    <phoneticPr fontId="3"/>
  </si>
  <si>
    <t>　事業所の医師が、訪問リハビリテーションの実施に当たり、事業所の理学療法士、作業療法士又は言語聴覚士に対し、リハビリテーションの目的に加えて、リハビリテーション開始前又は実施中の留意事項、やむを得ずリハビリテーションを中止する際の基準、リハビリテーションにおける利用者に対する負荷等のうちいずれか１以上の指示を行っている。</t>
    <rPh sb="1" eb="4">
      <t>ジギョウショ</t>
    </rPh>
    <rPh sb="5" eb="7">
      <t>イシ</t>
    </rPh>
    <rPh sb="9" eb="11">
      <t>ホウモン</t>
    </rPh>
    <rPh sb="21" eb="23">
      <t>ジッシ</t>
    </rPh>
    <rPh sb="24" eb="25">
      <t>ア</t>
    </rPh>
    <rPh sb="28" eb="31">
      <t>ジギョウショ</t>
    </rPh>
    <rPh sb="32" eb="37">
      <t>リガクリョウホウシ</t>
    </rPh>
    <rPh sb="38" eb="44">
      <t>サギョウリョウホウシマタ</t>
    </rPh>
    <rPh sb="45" eb="50">
      <t>ゲンゴチョウカクシ</t>
    </rPh>
    <rPh sb="51" eb="52">
      <t>タイ</t>
    </rPh>
    <rPh sb="64" eb="66">
      <t>モクテキ</t>
    </rPh>
    <rPh sb="67" eb="68">
      <t>クワ</t>
    </rPh>
    <rPh sb="80" eb="83">
      <t>カイシマエ</t>
    </rPh>
    <rPh sb="83" eb="84">
      <t>マタ</t>
    </rPh>
    <rPh sb="85" eb="88">
      <t>ジッシチュウ</t>
    </rPh>
    <rPh sb="89" eb="91">
      <t>リュウイ</t>
    </rPh>
    <rPh sb="91" eb="93">
      <t>ジコウ</t>
    </rPh>
    <rPh sb="97" eb="98">
      <t>エ</t>
    </rPh>
    <rPh sb="109" eb="111">
      <t>チュウシ</t>
    </rPh>
    <rPh sb="113" eb="114">
      <t>サイ</t>
    </rPh>
    <rPh sb="115" eb="117">
      <t>キジュン</t>
    </rPh>
    <rPh sb="131" eb="134">
      <t>リヨウシャ</t>
    </rPh>
    <rPh sb="135" eb="136">
      <t>タイ</t>
    </rPh>
    <rPh sb="138" eb="140">
      <t>フカ</t>
    </rPh>
    <rPh sb="140" eb="141">
      <t>トウ</t>
    </rPh>
    <rPh sb="149" eb="151">
      <t>イジョウ</t>
    </rPh>
    <rPh sb="152" eb="154">
      <t>シジ</t>
    </rPh>
    <rPh sb="155" eb="156">
      <t>オコナ</t>
    </rPh>
    <phoneticPr fontId="3"/>
  </si>
  <si>
    <t>　問３における指示を行った医師又は当該指示を受けた理学療法士、作業療法士又は言語聴覚士が、当該指示に基づき行った内容を明確に記録している。</t>
    <rPh sb="1" eb="2">
      <t>トイ</t>
    </rPh>
    <rPh sb="7" eb="9">
      <t>シジ</t>
    </rPh>
    <rPh sb="10" eb="11">
      <t>オコナ</t>
    </rPh>
    <rPh sb="13" eb="15">
      <t>イシ</t>
    </rPh>
    <rPh sb="15" eb="16">
      <t>マタ</t>
    </rPh>
    <rPh sb="17" eb="19">
      <t>トウガイ</t>
    </rPh>
    <rPh sb="19" eb="21">
      <t>シジ</t>
    </rPh>
    <rPh sb="22" eb="23">
      <t>ウ</t>
    </rPh>
    <rPh sb="25" eb="30">
      <t>リガクリョウホウシ</t>
    </rPh>
    <rPh sb="31" eb="37">
      <t>サギョウリョウホウシマタ</t>
    </rPh>
    <rPh sb="38" eb="43">
      <t>ゲンゴチョウカクシ</t>
    </rPh>
    <rPh sb="45" eb="47">
      <t>トウガイ</t>
    </rPh>
    <rPh sb="47" eb="49">
      <t>シジ</t>
    </rPh>
    <rPh sb="50" eb="51">
      <t>モト</t>
    </rPh>
    <rPh sb="53" eb="54">
      <t>オコナ</t>
    </rPh>
    <rPh sb="56" eb="58">
      <t>ナイヨウ</t>
    </rPh>
    <rPh sb="59" eb="61">
      <t>メイカク</t>
    </rPh>
    <rPh sb="62" eb="64">
      <t>キロク</t>
    </rPh>
    <phoneticPr fontId="3"/>
  </si>
  <si>
    <t>　利用者又はその家族等利用者の看護に当たる者に対して１回当たり2０分以上指導を行った場合に、１週に６回を限度として算定している。ただし、退院（所）の日から起算して３月以内に、医師の指示に基づきリハビリテーションを行う場合は、週12回までの算定としている。</t>
    <rPh sb="1" eb="4">
      <t>リヨウシャ</t>
    </rPh>
    <rPh sb="4" eb="5">
      <t>マタ</t>
    </rPh>
    <rPh sb="8" eb="10">
      <t>カゾク</t>
    </rPh>
    <rPh sb="10" eb="11">
      <t>トウ</t>
    </rPh>
    <rPh sb="11" eb="14">
      <t>リヨウシャ</t>
    </rPh>
    <rPh sb="15" eb="17">
      <t>カンゴ</t>
    </rPh>
    <rPh sb="18" eb="19">
      <t>ア</t>
    </rPh>
    <rPh sb="21" eb="22">
      <t>モノ</t>
    </rPh>
    <rPh sb="23" eb="24">
      <t>タイ</t>
    </rPh>
    <rPh sb="27" eb="28">
      <t>カイ</t>
    </rPh>
    <rPh sb="28" eb="29">
      <t>ア</t>
    </rPh>
    <rPh sb="33" eb="36">
      <t>プンイジョウ</t>
    </rPh>
    <rPh sb="36" eb="38">
      <t>シドウ</t>
    </rPh>
    <rPh sb="39" eb="40">
      <t>オコナ</t>
    </rPh>
    <rPh sb="42" eb="44">
      <t>バアイ</t>
    </rPh>
    <rPh sb="47" eb="48">
      <t>シュウ</t>
    </rPh>
    <rPh sb="50" eb="51">
      <t>カイ</t>
    </rPh>
    <rPh sb="52" eb="54">
      <t>ゲンド</t>
    </rPh>
    <rPh sb="57" eb="59">
      <t>サンテイ</t>
    </rPh>
    <rPh sb="68" eb="70">
      <t>タイイン</t>
    </rPh>
    <rPh sb="71" eb="72">
      <t>ショ</t>
    </rPh>
    <rPh sb="74" eb="75">
      <t>ヒ</t>
    </rPh>
    <rPh sb="77" eb="79">
      <t>キサン</t>
    </rPh>
    <rPh sb="82" eb="83">
      <t>ツキ</t>
    </rPh>
    <rPh sb="83" eb="85">
      <t>イナイ</t>
    </rPh>
    <rPh sb="87" eb="89">
      <t>イシ</t>
    </rPh>
    <rPh sb="90" eb="92">
      <t>シジ</t>
    </rPh>
    <rPh sb="93" eb="94">
      <t>モト</t>
    </rPh>
    <rPh sb="106" eb="107">
      <t>オコナ</t>
    </rPh>
    <rPh sb="108" eb="110">
      <t>バアイ</t>
    </rPh>
    <rPh sb="112" eb="113">
      <t>シュウ</t>
    </rPh>
    <rPh sb="115" eb="116">
      <t>カイ</t>
    </rPh>
    <rPh sb="119" eb="121">
      <t>サンテイ</t>
    </rPh>
    <phoneticPr fontId="3"/>
  </si>
  <si>
    <t>　指定訪問リハビリテーション事業所の理学療法士、作業療法士又は言語聴覚士が、居宅サービス計画に位置付けた指定訪問介護等の従業者と利用者の居宅を訪問し、当該従業者に対し、リハビリテーションに関する専門的な見地から、介護の工夫に関する指導及び日常生活上の留意点に関する助言を行っている。</t>
    <rPh sb="1" eb="3">
      <t>シテイ</t>
    </rPh>
    <rPh sb="3" eb="5">
      <t>ホウモン</t>
    </rPh>
    <rPh sb="14" eb="17">
      <t>ジギョウショ</t>
    </rPh>
    <rPh sb="18" eb="20">
      <t>リガク</t>
    </rPh>
    <rPh sb="20" eb="23">
      <t>リョウホウシ</t>
    </rPh>
    <rPh sb="24" eb="26">
      <t>サギョウ</t>
    </rPh>
    <rPh sb="26" eb="29">
      <t>リョウホウシ</t>
    </rPh>
    <rPh sb="29" eb="30">
      <t>マタ</t>
    </rPh>
    <rPh sb="31" eb="33">
      <t>ゲンゴ</t>
    </rPh>
    <rPh sb="33" eb="35">
      <t>チョウカク</t>
    </rPh>
    <rPh sb="35" eb="36">
      <t>シ</t>
    </rPh>
    <rPh sb="38" eb="40">
      <t>キョタク</t>
    </rPh>
    <rPh sb="44" eb="46">
      <t>ケイカク</t>
    </rPh>
    <rPh sb="47" eb="50">
      <t>イチヅ</t>
    </rPh>
    <rPh sb="52" eb="54">
      <t>シテイ</t>
    </rPh>
    <rPh sb="54" eb="56">
      <t>ホウモン</t>
    </rPh>
    <rPh sb="56" eb="58">
      <t>カイゴ</t>
    </rPh>
    <rPh sb="58" eb="59">
      <t>トウ</t>
    </rPh>
    <rPh sb="60" eb="63">
      <t>ジュウギョウシャ</t>
    </rPh>
    <rPh sb="64" eb="67">
      <t>リヨウシャ</t>
    </rPh>
    <rPh sb="68" eb="70">
      <t>キョタク</t>
    </rPh>
    <rPh sb="71" eb="73">
      <t>ホウモン</t>
    </rPh>
    <rPh sb="75" eb="77">
      <t>トウガイ</t>
    </rPh>
    <rPh sb="79" eb="80">
      <t>シャ</t>
    </rPh>
    <rPh sb="81" eb="82">
      <t>タイ</t>
    </rPh>
    <rPh sb="94" eb="95">
      <t>カン</t>
    </rPh>
    <rPh sb="97" eb="99">
      <t>センモン</t>
    </rPh>
    <rPh sb="99" eb="100">
      <t>テキ</t>
    </rPh>
    <rPh sb="101" eb="103">
      <t>ケンチ</t>
    </rPh>
    <rPh sb="106" eb="108">
      <t>カイゴ</t>
    </rPh>
    <rPh sb="109" eb="111">
      <t>クフウ</t>
    </rPh>
    <rPh sb="112" eb="113">
      <t>カン</t>
    </rPh>
    <rPh sb="115" eb="117">
      <t>シドウ</t>
    </rPh>
    <rPh sb="117" eb="118">
      <t>オヨ</t>
    </rPh>
    <rPh sb="119" eb="121">
      <t>ニチジョウ</t>
    </rPh>
    <rPh sb="121" eb="123">
      <t>セイカツ</t>
    </rPh>
    <rPh sb="123" eb="124">
      <t>ジョウ</t>
    </rPh>
    <rPh sb="125" eb="128">
      <t>リュウイテン</t>
    </rPh>
    <rPh sb="129" eb="130">
      <t>カン</t>
    </rPh>
    <rPh sb="132" eb="134">
      <t>ジョゲン</t>
    </rPh>
    <rPh sb="135" eb="136">
      <t>オコナ</t>
    </rPh>
    <phoneticPr fontId="3"/>
  </si>
  <si>
    <t>　指定訪問リハビリテーション事業所の理学療法士、作業療法士又は言語聴覚士が、指定訪問リハビリテーションの利用者の居宅を訪問し、その家族に対し、リハビリテーションに関する専門的な見地から、介護の工夫に関する指導及び日常生活上の留意点に関する助言を行っている。</t>
    <rPh sb="1" eb="3">
      <t>シテイ</t>
    </rPh>
    <rPh sb="3" eb="5">
      <t>ホウモン</t>
    </rPh>
    <rPh sb="14" eb="17">
      <t>ジギョウショ</t>
    </rPh>
    <rPh sb="18" eb="20">
      <t>リガク</t>
    </rPh>
    <rPh sb="20" eb="23">
      <t>リョウホウシ</t>
    </rPh>
    <rPh sb="24" eb="26">
      <t>サギョウ</t>
    </rPh>
    <rPh sb="26" eb="29">
      <t>リョウホウシ</t>
    </rPh>
    <rPh sb="29" eb="30">
      <t>マタ</t>
    </rPh>
    <rPh sb="31" eb="33">
      <t>ゲンゴ</t>
    </rPh>
    <rPh sb="33" eb="35">
      <t>チョウカク</t>
    </rPh>
    <rPh sb="35" eb="36">
      <t>シ</t>
    </rPh>
    <rPh sb="38" eb="40">
      <t>シテイ</t>
    </rPh>
    <rPh sb="40" eb="42">
      <t>ホウモン</t>
    </rPh>
    <rPh sb="56" eb="58">
      <t>キョタク</t>
    </rPh>
    <rPh sb="59" eb="61">
      <t>ホウモン</t>
    </rPh>
    <rPh sb="65" eb="67">
      <t>カゾク</t>
    </rPh>
    <rPh sb="68" eb="69">
      <t>タイ</t>
    </rPh>
    <rPh sb="81" eb="82">
      <t>カン</t>
    </rPh>
    <rPh sb="84" eb="86">
      <t>センモン</t>
    </rPh>
    <rPh sb="86" eb="87">
      <t>テキ</t>
    </rPh>
    <rPh sb="88" eb="90">
      <t>ケンチ</t>
    </rPh>
    <rPh sb="93" eb="95">
      <t>カイゴ</t>
    </rPh>
    <rPh sb="96" eb="98">
      <t>クフウ</t>
    </rPh>
    <rPh sb="99" eb="100">
      <t>カン</t>
    </rPh>
    <rPh sb="102" eb="104">
      <t>シドウ</t>
    </rPh>
    <rPh sb="104" eb="105">
      <t>オヨ</t>
    </rPh>
    <rPh sb="106" eb="108">
      <t>ニチジョウ</t>
    </rPh>
    <rPh sb="108" eb="110">
      <t>セイカツ</t>
    </rPh>
    <rPh sb="110" eb="111">
      <t>ジョウ</t>
    </rPh>
    <rPh sb="112" eb="115">
      <t>リュウイテン</t>
    </rPh>
    <rPh sb="116" eb="117">
      <t>カン</t>
    </rPh>
    <rPh sb="119" eb="121">
      <t>ジョゲン</t>
    </rPh>
    <rPh sb="122" eb="123">
      <t>オコナ</t>
    </rPh>
    <phoneticPr fontId="3"/>
  </si>
  <si>
    <t>問9</t>
    <rPh sb="0" eb="1">
      <t>トイ</t>
    </rPh>
    <phoneticPr fontId="3"/>
  </si>
  <si>
    <t>　短期集中リハビリテーション加算におけるリハビリテーションは、利用者の状態に応じて、基本的動作能力及び応用的動作能力を向上させ、身体機能を回復するための集中的なリハビリテーションを実施している。</t>
    <rPh sb="1" eb="3">
      <t>タンキ</t>
    </rPh>
    <rPh sb="3" eb="5">
      <t>シュウチュウ</t>
    </rPh>
    <rPh sb="14" eb="16">
      <t>カサン</t>
    </rPh>
    <rPh sb="31" eb="34">
      <t>リヨウシャ</t>
    </rPh>
    <rPh sb="35" eb="37">
      <t>ジョウタイ</t>
    </rPh>
    <rPh sb="38" eb="39">
      <t>オウ</t>
    </rPh>
    <rPh sb="42" eb="45">
      <t>キホンテキ</t>
    </rPh>
    <rPh sb="45" eb="47">
      <t>ドウサ</t>
    </rPh>
    <rPh sb="47" eb="49">
      <t>ノウリョク</t>
    </rPh>
    <rPh sb="49" eb="50">
      <t>オヨ</t>
    </rPh>
    <rPh sb="51" eb="54">
      <t>オウヨウテキ</t>
    </rPh>
    <rPh sb="54" eb="56">
      <t>ドウサ</t>
    </rPh>
    <rPh sb="56" eb="58">
      <t>ノウリョク</t>
    </rPh>
    <rPh sb="59" eb="61">
      <t>コウジョウ</t>
    </rPh>
    <rPh sb="64" eb="66">
      <t>シンタイ</t>
    </rPh>
    <rPh sb="66" eb="68">
      <t>キノウ</t>
    </rPh>
    <rPh sb="69" eb="71">
      <t>カイフク</t>
    </rPh>
    <rPh sb="76" eb="79">
      <t>シュウチュウテキ</t>
    </rPh>
    <rPh sb="90" eb="92">
      <t>ジッシ</t>
    </rPh>
    <phoneticPr fontId="3"/>
  </si>
  <si>
    <t>　移行支援加算におけるリハビリテーションは、訪問リハビリテーション計画に家庭や社会への参加を可能とするための目標を作成した上で、利用者のＡＤＬ及びＩＡＤＬを向上させ、指定通所介護等に移行させている。</t>
    <rPh sb="1" eb="3">
      <t>イコウ</t>
    </rPh>
    <phoneticPr fontId="3"/>
  </si>
  <si>
    <t>　評価対象期間に指定訪問リハビリテーションの提供を終了した日から起算して１４日以降４４日以内に、指定訪問リハビリテーション事業所の理学療法士、作業療法士又は言語聴覚士が、訪問リハビリテーション終了者の指定通所介護等の実施状況を確認し、記録している。</t>
    <rPh sb="1" eb="3">
      <t>ヒョウカ</t>
    </rPh>
    <rPh sb="3" eb="5">
      <t>タイショウ</t>
    </rPh>
    <rPh sb="5" eb="7">
      <t>キカン</t>
    </rPh>
    <rPh sb="8" eb="12">
      <t>シテイホウモン</t>
    </rPh>
    <rPh sb="22" eb="24">
      <t>テイキョウ</t>
    </rPh>
    <rPh sb="25" eb="27">
      <t>シュウリョウ</t>
    </rPh>
    <rPh sb="29" eb="30">
      <t>ヒ</t>
    </rPh>
    <rPh sb="32" eb="34">
      <t>キサン</t>
    </rPh>
    <rPh sb="38" eb="39">
      <t>ヒ</t>
    </rPh>
    <rPh sb="39" eb="41">
      <t>イコウ</t>
    </rPh>
    <rPh sb="43" eb="44">
      <t>ヒ</t>
    </rPh>
    <rPh sb="44" eb="46">
      <t>イナイ</t>
    </rPh>
    <rPh sb="48" eb="50">
      <t>シテイ</t>
    </rPh>
    <rPh sb="50" eb="52">
      <t>ホウモン</t>
    </rPh>
    <rPh sb="61" eb="64">
      <t>ジギョウショ</t>
    </rPh>
    <rPh sb="65" eb="67">
      <t>リガク</t>
    </rPh>
    <rPh sb="67" eb="70">
      <t>リョウホウシ</t>
    </rPh>
    <rPh sb="71" eb="73">
      <t>サギョウ</t>
    </rPh>
    <rPh sb="73" eb="76">
      <t>リョウホウシ</t>
    </rPh>
    <rPh sb="76" eb="77">
      <t>マタ</t>
    </rPh>
    <rPh sb="78" eb="83">
      <t>ゲンゴチョウカクシ</t>
    </rPh>
    <rPh sb="85" eb="87">
      <t>ホウモン</t>
    </rPh>
    <rPh sb="96" eb="99">
      <t>シュウリョウシャ</t>
    </rPh>
    <rPh sb="100" eb="102">
      <t>シテイ</t>
    </rPh>
    <rPh sb="102" eb="106">
      <t>ツウショカイゴ</t>
    </rPh>
    <rPh sb="106" eb="107">
      <t>トウ</t>
    </rPh>
    <rPh sb="108" eb="110">
      <t>ジッシ</t>
    </rPh>
    <rPh sb="110" eb="112">
      <t>ジョウキョウ</t>
    </rPh>
    <rPh sb="113" eb="115">
      <t>カクニン</t>
    </rPh>
    <rPh sb="117" eb="119">
      <t>キロク</t>
    </rPh>
    <phoneticPr fontId="3"/>
  </si>
  <si>
    <t>　「指定通所介護等の実施」状況の確認に当たっては、指定訪問リハビリテーション事業所の理学療法士、作業療法士又は言語聴覚士が、リハビリテーション計画書のアセスメント項目を活用しながら、リハビリテーションの提供を修了した時と比較して、ＡＤＬ及びＩＡＤＬが維持又は改善していることを確認している。</t>
    <rPh sb="2" eb="6">
      <t>シテイツウショ</t>
    </rPh>
    <rPh sb="6" eb="8">
      <t>カイゴ</t>
    </rPh>
    <rPh sb="8" eb="9">
      <t>トウ</t>
    </rPh>
    <rPh sb="10" eb="12">
      <t>ジッシ</t>
    </rPh>
    <rPh sb="13" eb="15">
      <t>ジョウキョウ</t>
    </rPh>
    <rPh sb="16" eb="18">
      <t>カクニン</t>
    </rPh>
    <rPh sb="19" eb="20">
      <t>ア</t>
    </rPh>
    <rPh sb="25" eb="27">
      <t>シテイ</t>
    </rPh>
    <rPh sb="27" eb="29">
      <t>ホウモン</t>
    </rPh>
    <rPh sb="38" eb="41">
      <t>ジギョウショ</t>
    </rPh>
    <rPh sb="42" eb="47">
      <t>リガクリョウホウシ</t>
    </rPh>
    <rPh sb="48" eb="54">
      <t>サギョウリョウホウシマタ</t>
    </rPh>
    <rPh sb="55" eb="60">
      <t>ゲンゴチョウカクシ</t>
    </rPh>
    <rPh sb="71" eb="74">
      <t>ケイカクショ</t>
    </rPh>
    <rPh sb="81" eb="83">
      <t>コウモク</t>
    </rPh>
    <rPh sb="84" eb="86">
      <t>カツヨウ</t>
    </rPh>
    <rPh sb="101" eb="103">
      <t>テイキョウ</t>
    </rPh>
    <rPh sb="104" eb="106">
      <t>シュウリョウ</t>
    </rPh>
    <rPh sb="108" eb="109">
      <t>トキ</t>
    </rPh>
    <rPh sb="110" eb="112">
      <t>ヒカク</t>
    </rPh>
    <rPh sb="118" eb="119">
      <t>オヨ</t>
    </rPh>
    <rPh sb="125" eb="127">
      <t>イジ</t>
    </rPh>
    <rPh sb="127" eb="128">
      <t>マタ</t>
    </rPh>
    <rPh sb="129" eb="131">
      <t>カイゼン</t>
    </rPh>
    <rPh sb="138" eb="140">
      <t>カクニン</t>
    </rPh>
    <phoneticPr fontId="3"/>
  </si>
  <si>
    <t>　訪問リハビリテーション修了者が指定通所介護等の事業所へ移行するに当たり、当該利用者のリハビリテーション計画書を移行先の事業所へ提供している。</t>
    <rPh sb="1" eb="3">
      <t>ホウモン</t>
    </rPh>
    <rPh sb="12" eb="15">
      <t>シュウリョウシャ</t>
    </rPh>
    <rPh sb="16" eb="18">
      <t>シテイ</t>
    </rPh>
    <rPh sb="18" eb="22">
      <t>ツウショカイゴ</t>
    </rPh>
    <rPh sb="22" eb="23">
      <t>トウ</t>
    </rPh>
    <rPh sb="24" eb="27">
      <t>ジギョウショ</t>
    </rPh>
    <rPh sb="28" eb="30">
      <t>イコウ</t>
    </rPh>
    <rPh sb="33" eb="34">
      <t>ア</t>
    </rPh>
    <rPh sb="37" eb="39">
      <t>トウガイ</t>
    </rPh>
    <rPh sb="39" eb="42">
      <t>リヨウシャ</t>
    </rPh>
    <rPh sb="52" eb="55">
      <t>ケイカクショ</t>
    </rPh>
    <rPh sb="56" eb="58">
      <t>イコウ</t>
    </rPh>
    <rPh sb="58" eb="59">
      <t>サキ</t>
    </rPh>
    <rPh sb="60" eb="63">
      <t>ジギョウショ</t>
    </rPh>
    <rPh sb="64" eb="66">
      <t>テイキョウ</t>
    </rPh>
    <phoneticPr fontId="3"/>
  </si>
  <si>
    <t>（Ⅰ）　
　指定訪問リハビリテーションを利用者に直接提供する理学療法士、作業療法士又は言語聴覚士のうち、勤続年数７年以上の者が１名以上いる。</t>
    <rPh sb="6" eb="8">
      <t>シテイ</t>
    </rPh>
    <rPh sb="8" eb="10">
      <t>ホウモン</t>
    </rPh>
    <rPh sb="20" eb="23">
      <t>リヨウシャ</t>
    </rPh>
    <rPh sb="24" eb="26">
      <t>チョクセツ</t>
    </rPh>
    <rPh sb="26" eb="28">
      <t>テイキョウ</t>
    </rPh>
    <rPh sb="30" eb="35">
      <t>リガクリョウホウシ</t>
    </rPh>
    <rPh sb="36" eb="42">
      <t>サギョウリョウホウシマタ</t>
    </rPh>
    <rPh sb="43" eb="48">
      <t>ゲンゴチョウカクシ</t>
    </rPh>
    <rPh sb="52" eb="54">
      <t>キンゾク</t>
    </rPh>
    <rPh sb="54" eb="56">
      <t>ネンスウ</t>
    </rPh>
    <rPh sb="57" eb="60">
      <t>ネンイジョウ</t>
    </rPh>
    <rPh sb="61" eb="62">
      <t>モノ</t>
    </rPh>
    <rPh sb="64" eb="67">
      <t>メイイジョウ</t>
    </rPh>
    <phoneticPr fontId="3"/>
  </si>
  <si>
    <t>（Ⅱ）　
　指定訪問リハビリテーションを利用者に直接提供する理学療法士、作業療法士又は言語聴覚士のうち、勤続年数３年以上の者が１名以上いる。</t>
    <rPh sb="6" eb="8">
      <t>シテイ</t>
    </rPh>
    <rPh sb="8" eb="10">
      <t>ホウモン</t>
    </rPh>
    <rPh sb="20" eb="23">
      <t>リヨウシャ</t>
    </rPh>
    <rPh sb="24" eb="26">
      <t>チョクセツ</t>
    </rPh>
    <rPh sb="26" eb="28">
      <t>テイキョウ</t>
    </rPh>
    <rPh sb="30" eb="35">
      <t>リガクリョウホウシ</t>
    </rPh>
    <rPh sb="36" eb="42">
      <t>サギョウリョウホウシマタ</t>
    </rPh>
    <rPh sb="43" eb="48">
      <t>ゲンゴチョウカクシ</t>
    </rPh>
    <rPh sb="52" eb="54">
      <t>キンゾク</t>
    </rPh>
    <rPh sb="54" eb="56">
      <t>ネンスウ</t>
    </rPh>
    <rPh sb="57" eb="60">
      <t>ネンイジョウ</t>
    </rPh>
    <rPh sb="61" eb="62">
      <t>モノ</t>
    </rPh>
    <rPh sb="64" eb="67">
      <t>メイイジョウ</t>
    </rPh>
    <phoneticPr fontId="3"/>
  </si>
  <si>
    <t>（Ⅰ・Ⅱ共通）
　勤続年数とは、各月の前月の末日時点における勤続年数としている。</t>
    <rPh sb="4" eb="6">
      <t>キョウツウ</t>
    </rPh>
    <rPh sb="9" eb="11">
      <t>キンゾク</t>
    </rPh>
    <rPh sb="11" eb="13">
      <t>ネンスウ</t>
    </rPh>
    <rPh sb="16" eb="18">
      <t>カクツキ</t>
    </rPh>
    <rPh sb="19" eb="21">
      <t>ゼンゲツ</t>
    </rPh>
    <rPh sb="22" eb="24">
      <t>マツジツ</t>
    </rPh>
    <rPh sb="24" eb="26">
      <t>ジテン</t>
    </rPh>
    <rPh sb="30" eb="32">
      <t>キンゾク</t>
    </rPh>
    <rPh sb="32" eb="34">
      <t>ネンスウ</t>
    </rPh>
    <phoneticPr fontId="3"/>
  </si>
  <si>
    <t>（Ⅰ・Ⅱ共通）　
　医師は、理学療法士、作業療法士又は言語聴覚士に対して行った指示内容の要点を診療録に記録している。</t>
    <rPh sb="4" eb="6">
      <t>キョウツウ</t>
    </rPh>
    <rPh sb="10" eb="12">
      <t>イシ</t>
    </rPh>
    <rPh sb="14" eb="19">
      <t>リガクリョウホウシ</t>
    </rPh>
    <rPh sb="20" eb="26">
      <t>サギョウリョウホウシマタ</t>
    </rPh>
    <rPh sb="27" eb="32">
      <t>ゲンゴチョウカクシ</t>
    </rPh>
    <rPh sb="33" eb="34">
      <t>タイ</t>
    </rPh>
    <rPh sb="36" eb="37">
      <t>オコナ</t>
    </rPh>
    <rPh sb="39" eb="41">
      <t>シジ</t>
    </rPh>
    <rPh sb="41" eb="43">
      <t>ナイヨウ</t>
    </rPh>
    <rPh sb="44" eb="46">
      <t>ヨウテン</t>
    </rPh>
    <rPh sb="47" eb="50">
      <t>シンリョウロク</t>
    </rPh>
    <rPh sb="51" eb="53">
      <t>キロク</t>
    </rPh>
    <phoneticPr fontId="3"/>
  </si>
  <si>
    <t>問６</t>
    <rPh sb="0" eb="1">
      <t>ト</t>
    </rPh>
    <phoneticPr fontId="3"/>
  </si>
  <si>
    <t>（Ⅰ・Ⅱ共通）　
　理学療法士、作業療法士又は言語聴覚士は、訪問リハビリテーション計画書に基づき提供した具体的なサービス内容及び指導に要した時間を記録している。</t>
    <rPh sb="4" eb="6">
      <t>キョウツウ</t>
    </rPh>
    <rPh sb="30" eb="32">
      <t>ホウモン</t>
    </rPh>
    <rPh sb="41" eb="44">
      <t>ケイカクショ</t>
    </rPh>
    <rPh sb="45" eb="46">
      <t>モト</t>
    </rPh>
    <rPh sb="48" eb="50">
      <t>テイキョウ</t>
    </rPh>
    <rPh sb="52" eb="55">
      <t>グタイテキ</t>
    </rPh>
    <rPh sb="60" eb="62">
      <t>ナイヨウ</t>
    </rPh>
    <rPh sb="62" eb="63">
      <t>オヨ</t>
    </rPh>
    <rPh sb="64" eb="66">
      <t>シドウ</t>
    </rPh>
    <rPh sb="67" eb="68">
      <t>ヨウ</t>
    </rPh>
    <rPh sb="70" eb="72">
      <t>ジカン</t>
    </rPh>
    <rPh sb="73" eb="75">
      <t>キロク</t>
    </rPh>
    <phoneticPr fontId="3"/>
  </si>
  <si>
    <t>（Ⅰ・Ⅱ共通）　
　リハビリテーションに関する記録（実施時間、訓練内容、担当者、加算の算定に当たって根拠となった書類等）は利用者ごとに保管され、常に事業所のリハビリテーション従事者により閲覧が可能である。</t>
    <rPh sb="4" eb="6">
      <t>キョウツウ</t>
    </rPh>
    <rPh sb="20" eb="21">
      <t>カン</t>
    </rPh>
    <rPh sb="23" eb="25">
      <t>キロク</t>
    </rPh>
    <rPh sb="26" eb="28">
      <t>ジッシ</t>
    </rPh>
    <rPh sb="28" eb="30">
      <t>ジカン</t>
    </rPh>
    <rPh sb="31" eb="33">
      <t>クンレン</t>
    </rPh>
    <rPh sb="33" eb="35">
      <t>ナイヨウ</t>
    </rPh>
    <rPh sb="36" eb="39">
      <t>タントウシャ</t>
    </rPh>
    <rPh sb="40" eb="42">
      <t>カサン</t>
    </rPh>
    <rPh sb="43" eb="45">
      <t>サンテイ</t>
    </rPh>
    <rPh sb="46" eb="47">
      <t>ア</t>
    </rPh>
    <rPh sb="50" eb="52">
      <t>コンキョ</t>
    </rPh>
    <rPh sb="56" eb="58">
      <t>ショルイ</t>
    </rPh>
    <rPh sb="58" eb="59">
      <t>トウ</t>
    </rPh>
    <rPh sb="61" eb="64">
      <t>リヨウシャ</t>
    </rPh>
    <rPh sb="67" eb="69">
      <t>ホカン</t>
    </rPh>
    <rPh sb="72" eb="73">
      <t>ツネ</t>
    </rPh>
    <rPh sb="74" eb="77">
      <t>ジギョウショ</t>
    </rPh>
    <rPh sb="87" eb="90">
      <t>ジュウジシャ</t>
    </rPh>
    <rPh sb="93" eb="95">
      <t>エツラン</t>
    </rPh>
    <rPh sb="96" eb="98">
      <t>カノウ</t>
    </rPh>
    <phoneticPr fontId="3"/>
  </si>
  <si>
    <t>（１１）身分を証する書類の携行</t>
    <phoneticPr fontId="3"/>
  </si>
  <si>
    <t>（１４）保険給付の請求のための証明書の交付</t>
    <phoneticPr fontId="3"/>
  </si>
  <si>
    <t>（１５）指定(介護予防)訪問リハビリテーションの基本取扱方針</t>
    <rPh sb="7" eb="9">
      <t>カイゴ</t>
    </rPh>
    <rPh sb="9" eb="11">
      <t>ヨボウ</t>
    </rPh>
    <rPh sb="12" eb="14">
      <t>ホウモン</t>
    </rPh>
    <phoneticPr fontId="3"/>
  </si>
  <si>
    <t>（１６）指定(介護予防)訪問リハビリテーションの具体的取扱方針</t>
    <rPh sb="7" eb="9">
      <t>カイゴ</t>
    </rPh>
    <rPh sb="9" eb="11">
      <t>ヨボウ</t>
    </rPh>
    <rPh sb="12" eb="14">
      <t>ホウモン</t>
    </rPh>
    <rPh sb="24" eb="27">
      <t>グタイテキ</t>
    </rPh>
    <phoneticPr fontId="3"/>
  </si>
  <si>
    <t>（１７）リハビリテーション会議の開催</t>
    <rPh sb="13" eb="15">
      <t>カイギ</t>
    </rPh>
    <rPh sb="16" eb="18">
      <t>カイサイ</t>
    </rPh>
    <phoneticPr fontId="3"/>
  </si>
  <si>
    <t>（１９）介護予防訪問リハビリテーションのモニタリング</t>
    <rPh sb="4" eb="6">
      <t>カイゴ</t>
    </rPh>
    <rPh sb="6" eb="8">
      <t>ヨボウ</t>
    </rPh>
    <rPh sb="8" eb="10">
      <t>ホウモン</t>
    </rPh>
    <phoneticPr fontId="3"/>
  </si>
  <si>
    <t>（２０）利用者に関する市町村への通知</t>
    <phoneticPr fontId="3"/>
  </si>
  <si>
    <t>（２１）管理者等の責務</t>
    <rPh sb="4" eb="7">
      <t>カンリシャ</t>
    </rPh>
    <rPh sb="7" eb="8">
      <t>トウ</t>
    </rPh>
    <rPh sb="9" eb="11">
      <t>セキム</t>
    </rPh>
    <phoneticPr fontId="3"/>
  </si>
  <si>
    <t>（２４）　業務継続計画の策定等</t>
    <rPh sb="5" eb="7">
      <t>ギョウム</t>
    </rPh>
    <rPh sb="7" eb="9">
      <t>ケイゾク</t>
    </rPh>
    <rPh sb="9" eb="11">
      <t>ケイカク</t>
    </rPh>
    <rPh sb="12" eb="15">
      <t>サクテイトウ</t>
    </rPh>
    <phoneticPr fontId="3"/>
  </si>
  <si>
    <t>（２５）衛生管理等</t>
    <rPh sb="4" eb="6">
      <t>エイセイ</t>
    </rPh>
    <rPh sb="6" eb="8">
      <t>カンリ</t>
    </rPh>
    <rPh sb="8" eb="9">
      <t>トウ</t>
    </rPh>
    <phoneticPr fontId="3"/>
  </si>
  <si>
    <t>（２６）掲示</t>
    <rPh sb="4" eb="6">
      <t>ケイジ</t>
    </rPh>
    <phoneticPr fontId="3"/>
  </si>
  <si>
    <t>（２８）居宅介護支援事業者又は介護予防支援事業者に対する利益供与の禁止</t>
    <rPh sb="13" eb="14">
      <t>マタ</t>
    </rPh>
    <rPh sb="15" eb="17">
      <t>カイゴ</t>
    </rPh>
    <rPh sb="17" eb="19">
      <t>ヨボウ</t>
    </rPh>
    <rPh sb="19" eb="21">
      <t>シエン</t>
    </rPh>
    <rPh sb="21" eb="24">
      <t>ジギョウシャ</t>
    </rPh>
    <rPh sb="25" eb="26">
      <t>タイ</t>
    </rPh>
    <rPh sb="28" eb="30">
      <t>リエキ</t>
    </rPh>
    <rPh sb="30" eb="32">
      <t>キョウヨ</t>
    </rPh>
    <rPh sb="33" eb="35">
      <t>キンシ</t>
    </rPh>
    <phoneticPr fontId="3"/>
  </si>
  <si>
    <t>（３０）地域との連携</t>
    <rPh sb="4" eb="6">
      <t>チイキ</t>
    </rPh>
    <rPh sb="8" eb="10">
      <t>レンケイ</t>
    </rPh>
    <phoneticPr fontId="3"/>
  </si>
  <si>
    <t>（３２）虐待の防止</t>
    <rPh sb="4" eb="6">
      <t>ギャクタイ</t>
    </rPh>
    <rPh sb="7" eb="9">
      <t>ボウシ</t>
    </rPh>
    <phoneticPr fontId="3"/>
  </si>
  <si>
    <t>（３３）会計の区分</t>
    <phoneticPr fontId="3"/>
  </si>
  <si>
    <t>（３４）記録の整備</t>
    <rPh sb="4" eb="6">
      <t>キロク</t>
    </rPh>
    <rPh sb="7" eb="9">
      <t>セイビ</t>
    </rPh>
    <phoneticPr fontId="3"/>
  </si>
  <si>
    <t>（３５）暴力団排除</t>
    <rPh sb="4" eb="7">
      <t>ボウリョクダン</t>
    </rPh>
    <rPh sb="7" eb="9">
      <t>ハイジョ</t>
    </rPh>
    <phoneticPr fontId="3"/>
  </si>
  <si>
    <t>　従事者に身分を証する書類を携行させ、初回訪問時及び利用者又はその家族から求められたときは、これを提示すべき旨を指導している。</t>
    <phoneticPr fontId="3"/>
  </si>
  <si>
    <t>　事業所の所在する建物と同一の建物に居住する利用者に対して指定訪問リハビリテーションを提供する場合には、当該建物に居住する利用者以外の者に対しても指定訪問介護の提供を行うよう努めている。</t>
    <phoneticPr fontId="3"/>
  </si>
  <si>
    <t>（参考様式）</t>
    <rPh sb="1" eb="3">
      <t>サンコウ</t>
    </rPh>
    <rPh sb="3" eb="5">
      <t>ヨウシキ</t>
    </rPh>
    <phoneticPr fontId="5"/>
  </si>
  <si>
    <t>従業者の勤務の体制及び勤務形態一覧表</t>
    <phoneticPr fontId="9"/>
  </si>
  <si>
    <t>サービス種別</t>
    <rPh sb="4" eb="6">
      <t>シュベツ</t>
    </rPh>
    <phoneticPr fontId="9"/>
  </si>
  <si>
    <t>(</t>
    <phoneticPr fontId="9"/>
  </si>
  <si>
    <t>訪問リハビリテーション</t>
    <rPh sb="0" eb="2">
      <t>ホウモン</t>
    </rPh>
    <phoneticPr fontId="9"/>
  </si>
  <si>
    <t>）</t>
    <phoneticPr fontId="9"/>
  </si>
  <si>
    <t>令和</t>
    <rPh sb="0" eb="2">
      <t>レイワ</t>
    </rPh>
    <phoneticPr fontId="9"/>
  </si>
  <si>
    <t>)</t>
    <phoneticPr fontId="9"/>
  </si>
  <si>
    <t>年</t>
    <rPh sb="0" eb="1">
      <t>ネン</t>
    </rPh>
    <phoneticPr fontId="9"/>
  </si>
  <si>
    <t>月</t>
    <rPh sb="0" eb="1">
      <t>ゲツ</t>
    </rPh>
    <phoneticPr fontId="9"/>
  </si>
  <si>
    <t>事業所名</t>
    <rPh sb="0" eb="3">
      <t>ジギョウショ</t>
    </rPh>
    <rPh sb="3" eb="4">
      <t>メイ</t>
    </rPh>
    <phoneticPr fontId="9"/>
  </si>
  <si>
    <t>(</t>
    <phoneticPr fontId="9"/>
  </si>
  <si>
    <t>○○○○○</t>
    <phoneticPr fontId="9"/>
  </si>
  <si>
    <t>）</t>
    <phoneticPr fontId="9"/>
  </si>
  <si>
    <t>(1)</t>
    <phoneticPr fontId="9"/>
  </si>
  <si>
    <t>計画</t>
  </si>
  <si>
    <t>日</t>
    <rPh sb="0" eb="1">
      <t>ニチ</t>
    </rPh>
    <phoneticPr fontId="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</si>
  <si>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9"/>
  </si>
  <si>
    <t>時間/日</t>
    <rPh sb="0" eb="2">
      <t>ジカン</t>
    </rPh>
    <rPh sb="3" eb="4">
      <t>ニチ</t>
    </rPh>
    <phoneticPr fontId="9"/>
  </si>
  <si>
    <t>時間/週</t>
    <rPh sb="0" eb="2">
      <t>ジカン</t>
    </rPh>
    <rPh sb="3" eb="4">
      <t>シュウ</t>
    </rPh>
    <phoneticPr fontId="9"/>
  </si>
  <si>
    <t>時間/月</t>
    <rPh sb="0" eb="2">
      <t>ジカン</t>
    </rPh>
    <rPh sb="3" eb="4">
      <t>ツキ</t>
    </rPh>
    <phoneticPr fontId="9"/>
  </si>
  <si>
    <t>～</t>
    <phoneticPr fontId="9"/>
  </si>
  <si>
    <t>当月の日数</t>
    <rPh sb="0" eb="2">
      <t>トウゲツ</t>
    </rPh>
    <rPh sb="3" eb="5">
      <t>ニッスウ</t>
    </rPh>
    <phoneticPr fontId="9"/>
  </si>
  <si>
    <t>No</t>
    <phoneticPr fontId="9"/>
  </si>
  <si>
    <t>(4) 
職種</t>
    <phoneticPr fontId="5"/>
  </si>
  <si>
    <t>(5)
勤務
形態</t>
    <phoneticPr fontId="5"/>
  </si>
  <si>
    <t>(6)
資格</t>
    <rPh sb="4" eb="6">
      <t>シカク</t>
    </rPh>
    <phoneticPr fontId="9"/>
  </si>
  <si>
    <t>(7) 氏　名</t>
    <phoneticPr fontId="5"/>
  </si>
  <si>
    <t>(8) 勤 務 時 間 数</t>
    <rPh sb="4" eb="5">
      <t>ツトム</t>
    </rPh>
    <rPh sb="6" eb="7">
      <t>ツトム</t>
    </rPh>
    <rPh sb="8" eb="9">
      <t>トキ</t>
    </rPh>
    <rPh sb="10" eb="11">
      <t>アイダ</t>
    </rPh>
    <rPh sb="12" eb="13">
      <t>スウ</t>
    </rPh>
    <phoneticPr fontId="9"/>
  </si>
  <si>
    <r>
      <t xml:space="preserve">(10)
</t>
    </r>
    <r>
      <rPr>
        <sz val="11"/>
        <rFont val="HGSｺﾞｼｯｸM"/>
        <family val="3"/>
        <charset val="128"/>
      </rPr>
      <t>週平均
勤務時間数</t>
    </r>
    <rPh sb="6" eb="8">
      <t>ヘイキン</t>
    </rPh>
    <rPh sb="9" eb="11">
      <t>キンム</t>
    </rPh>
    <rPh sb="11" eb="13">
      <t>ジカン</t>
    </rPh>
    <rPh sb="13" eb="14">
      <t>スウ</t>
    </rPh>
    <phoneticPr fontId="5"/>
  </si>
  <si>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5"/>
  </si>
  <si>
    <t>1週目</t>
    <rPh sb="1" eb="2">
      <t>シュウ</t>
    </rPh>
    <rPh sb="2" eb="3">
      <t>メ</t>
    </rPh>
    <phoneticPr fontId="9"/>
  </si>
  <si>
    <t>2週目</t>
    <rPh sb="1" eb="2">
      <t>シュウ</t>
    </rPh>
    <rPh sb="2" eb="3">
      <t>メ</t>
    </rPh>
    <phoneticPr fontId="9"/>
  </si>
  <si>
    <t>3週目</t>
    <rPh sb="1" eb="2">
      <t>シュウ</t>
    </rPh>
    <rPh sb="2" eb="3">
      <t>メ</t>
    </rPh>
    <phoneticPr fontId="9"/>
  </si>
  <si>
    <t>4週目</t>
    <rPh sb="1" eb="2">
      <t>シュウ</t>
    </rPh>
    <rPh sb="2" eb="3">
      <t>メ</t>
    </rPh>
    <phoneticPr fontId="9"/>
  </si>
  <si>
    <t>5週目</t>
    <rPh sb="1" eb="2">
      <t>シュウ</t>
    </rPh>
    <rPh sb="2" eb="3">
      <t>メ</t>
    </rPh>
    <phoneticPr fontId="9"/>
  </si>
  <si>
    <t>管理者</t>
    <rPh sb="0" eb="3">
      <t>カンリシャ</t>
    </rPh>
    <phoneticPr fontId="9"/>
  </si>
  <si>
    <t>B</t>
  </si>
  <si>
    <t>ー</t>
  </si>
  <si>
    <t>厚労　太郎</t>
    <rPh sb="0" eb="2">
      <t>コウロウ</t>
    </rPh>
    <rPh sb="3" eb="5">
      <t>タロウ</t>
    </rPh>
    <phoneticPr fontId="9"/>
  </si>
  <si>
    <t>シフト記号</t>
    <rPh sb="3" eb="5">
      <t>キゴウ</t>
    </rPh>
    <phoneticPr fontId="9"/>
  </si>
  <si>
    <t>p</t>
    <phoneticPr fontId="9"/>
  </si>
  <si>
    <t>p</t>
    <phoneticPr fontId="9"/>
  </si>
  <si>
    <t>休</t>
    <rPh sb="0" eb="1">
      <t>ヤス</t>
    </rPh>
    <phoneticPr fontId="9"/>
  </si>
  <si>
    <t>p</t>
    <phoneticPr fontId="9"/>
  </si>
  <si>
    <t>勤務時間数</t>
    <rPh sb="0" eb="2">
      <t>キンム</t>
    </rPh>
    <rPh sb="2" eb="5">
      <t>ジカンスウ</t>
    </rPh>
    <phoneticPr fontId="9"/>
  </si>
  <si>
    <t>医師</t>
    <rPh sb="0" eb="2">
      <t>イシ</t>
    </rPh>
    <phoneticPr fontId="9"/>
  </si>
  <si>
    <t>A</t>
  </si>
  <si>
    <t>○○　A郎</t>
    <phoneticPr fontId="9"/>
  </si>
  <si>
    <t>a</t>
    <phoneticPr fontId="9"/>
  </si>
  <si>
    <t>理学療法士</t>
    <rPh sb="0" eb="2">
      <t>リガク</t>
    </rPh>
    <rPh sb="2" eb="5">
      <t>リョウホウシ</t>
    </rPh>
    <phoneticPr fontId="9"/>
  </si>
  <si>
    <t>○○　B子</t>
    <phoneticPr fontId="9"/>
  </si>
  <si>
    <t>作業療法士</t>
    <rPh sb="0" eb="2">
      <t>サギョウ</t>
    </rPh>
    <rPh sb="2" eb="5">
      <t>リョウホウシ</t>
    </rPh>
    <phoneticPr fontId="9"/>
  </si>
  <si>
    <t>D</t>
  </si>
  <si>
    <t>○○　C子</t>
    <phoneticPr fontId="9"/>
  </si>
  <si>
    <t>言語聴覚士</t>
    <rPh sb="0" eb="2">
      <t>ゲンゴ</t>
    </rPh>
    <rPh sb="2" eb="5">
      <t>チョウカクシ</t>
    </rPh>
    <phoneticPr fontId="9"/>
  </si>
  <si>
    <t>○○　D太</t>
    <rPh sb="4" eb="5">
      <t>タ</t>
    </rPh>
    <phoneticPr fontId="9"/>
  </si>
  <si>
    <t>変　形　労　働　制</t>
    <rPh sb="0" eb="1">
      <t>ヘン</t>
    </rPh>
    <rPh sb="2" eb="3">
      <t>カタチ</t>
    </rPh>
    <rPh sb="4" eb="5">
      <t>ロウ</t>
    </rPh>
    <rPh sb="6" eb="7">
      <t>ドウ</t>
    </rPh>
    <rPh sb="8" eb="9">
      <t>セイ</t>
    </rPh>
    <phoneticPr fontId="9"/>
  </si>
  <si>
    <t>1週間当たりの勤務時間数が32時間の常勤職員の氏名</t>
    <rPh sb="1" eb="3">
      <t>シュウカン</t>
    </rPh>
    <rPh sb="3" eb="4">
      <t>ア</t>
    </rPh>
    <rPh sb="7" eb="9">
      <t>キンム</t>
    </rPh>
    <rPh sb="9" eb="11">
      <t>ジカン</t>
    </rPh>
    <rPh sb="11" eb="12">
      <t>スウ</t>
    </rPh>
    <rPh sb="15" eb="17">
      <t>ジカン</t>
    </rPh>
    <rPh sb="18" eb="20">
      <t>ジョウキン</t>
    </rPh>
    <rPh sb="20" eb="22">
      <t>ショクイン</t>
    </rPh>
    <rPh sb="23" eb="25">
      <t>シメイ</t>
    </rPh>
    <phoneticPr fontId="9"/>
  </si>
  <si>
    <t>・</t>
    <phoneticPr fontId="9"/>
  </si>
  <si>
    <t xml:space="preserve">  有　　・　　無</t>
    <rPh sb="2" eb="3">
      <t>アリ</t>
    </rPh>
    <rPh sb="8" eb="9">
      <t>ナシ</t>
    </rPh>
    <phoneticPr fontId="9"/>
  </si>
  <si>
    <t>・</t>
    <phoneticPr fontId="9"/>
  </si>
  <si>
    <t>≪要 提出≫</t>
    <rPh sb="1" eb="2">
      <t>ヨウ</t>
    </rPh>
    <rPh sb="3" eb="5">
      <t>テイシュツ</t>
    </rPh>
    <phoneticPr fontId="9"/>
  </si>
  <si>
    <t>■シフト記号表（勤務時間帯）</t>
    <rPh sb="4" eb="6">
      <t>キゴウ</t>
    </rPh>
    <rPh sb="6" eb="7">
      <t>ヒョウ</t>
    </rPh>
    <rPh sb="8" eb="10">
      <t>キンム</t>
    </rPh>
    <rPh sb="10" eb="13">
      <t>ジカンタイ</t>
    </rPh>
    <phoneticPr fontId="9"/>
  </si>
  <si>
    <t>※24時間表記</t>
    <rPh sb="3" eb="5">
      <t>ジカン</t>
    </rPh>
    <rPh sb="5" eb="7">
      <t>ヒョウキ</t>
    </rPh>
    <phoneticPr fontId="9"/>
  </si>
  <si>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9"/>
  </si>
  <si>
    <t>（記号の意味）</t>
    <rPh sb="1" eb="3">
      <t>キゴウ</t>
    </rPh>
    <rPh sb="4" eb="6">
      <t>イミ</t>
    </rPh>
    <phoneticPr fontId="9"/>
  </si>
  <si>
    <t>記号</t>
    <rPh sb="0" eb="2">
      <t>キゴウ</t>
    </rPh>
    <phoneticPr fontId="9"/>
  </si>
  <si>
    <t>始業時間</t>
    <rPh sb="0" eb="2">
      <t>シギョウ</t>
    </rPh>
    <rPh sb="2" eb="4">
      <t>ジカン</t>
    </rPh>
    <phoneticPr fontId="9"/>
  </si>
  <si>
    <t>終業時間</t>
    <rPh sb="0" eb="2">
      <t>シュウギョウ</t>
    </rPh>
    <rPh sb="2" eb="4">
      <t>ジカン</t>
    </rPh>
    <phoneticPr fontId="9"/>
  </si>
  <si>
    <t>うち、休憩時間</t>
    <rPh sb="3" eb="5">
      <t>キュウケイ</t>
    </rPh>
    <rPh sb="5" eb="7">
      <t>ジカン</t>
    </rPh>
    <phoneticPr fontId="9"/>
  </si>
  <si>
    <t>勤務時間</t>
    <rPh sb="0" eb="2">
      <t>キンム</t>
    </rPh>
    <rPh sb="2" eb="4">
      <t>ジカン</t>
    </rPh>
    <phoneticPr fontId="9"/>
  </si>
  <si>
    <t>休：休暇</t>
    <rPh sb="0" eb="1">
      <t>ヤス</t>
    </rPh>
    <rPh sb="2" eb="4">
      <t>キュウカ</t>
    </rPh>
    <phoneticPr fontId="9"/>
  </si>
  <si>
    <t>：</t>
    <phoneticPr fontId="9"/>
  </si>
  <si>
    <t>-</t>
    <phoneticPr fontId="9"/>
  </si>
  <si>
    <t>～</t>
    <phoneticPr fontId="9"/>
  </si>
  <si>
    <t>-</t>
    <phoneticPr fontId="9"/>
  </si>
  <si>
    <t>)</t>
    <phoneticPr fontId="9"/>
  </si>
  <si>
    <t>-</t>
    <phoneticPr fontId="9"/>
  </si>
  <si>
    <t>出：出張</t>
    <rPh sb="0" eb="1">
      <t>シュツ</t>
    </rPh>
    <rPh sb="2" eb="4">
      <t>シュッチョウ</t>
    </rPh>
    <phoneticPr fontId="9"/>
  </si>
  <si>
    <t>出</t>
    <rPh sb="0" eb="1">
      <t>シュツ</t>
    </rPh>
    <phoneticPr fontId="9"/>
  </si>
  <si>
    <t>：</t>
    <phoneticPr fontId="9"/>
  </si>
  <si>
    <t>-</t>
    <phoneticPr fontId="9"/>
  </si>
  <si>
    <t>～</t>
    <phoneticPr fontId="9"/>
  </si>
  <si>
    <t>)</t>
    <phoneticPr fontId="9"/>
  </si>
  <si>
    <t>研：研修</t>
    <rPh sb="0" eb="1">
      <t>ケン</t>
    </rPh>
    <rPh sb="2" eb="4">
      <t>ケンシュウ</t>
    </rPh>
    <phoneticPr fontId="9"/>
  </si>
  <si>
    <t>研</t>
    <rPh sb="0" eb="1">
      <t>ケン</t>
    </rPh>
    <phoneticPr fontId="9"/>
  </si>
  <si>
    <t>：</t>
    <phoneticPr fontId="9"/>
  </si>
  <si>
    <t>～</t>
    <phoneticPr fontId="9"/>
  </si>
  <si>
    <t>-</t>
    <phoneticPr fontId="9"/>
  </si>
  <si>
    <t>)</t>
    <phoneticPr fontId="9"/>
  </si>
  <si>
    <t>-</t>
    <phoneticPr fontId="9"/>
  </si>
  <si>
    <t>a</t>
    <phoneticPr fontId="9"/>
  </si>
  <si>
    <t>(</t>
    <phoneticPr fontId="9"/>
  </si>
  <si>
    <t>b</t>
    <phoneticPr fontId="9"/>
  </si>
  <si>
    <t>c</t>
    <phoneticPr fontId="9"/>
  </si>
  <si>
    <t>d</t>
    <phoneticPr fontId="9"/>
  </si>
  <si>
    <t>：</t>
    <phoneticPr fontId="9"/>
  </si>
  <si>
    <t>(</t>
    <phoneticPr fontId="9"/>
  </si>
  <si>
    <t>)</t>
    <phoneticPr fontId="9"/>
  </si>
  <si>
    <t>e</t>
    <phoneticPr fontId="9"/>
  </si>
  <si>
    <t>)</t>
    <phoneticPr fontId="9"/>
  </si>
  <si>
    <t>f</t>
    <phoneticPr fontId="9"/>
  </si>
  <si>
    <t>(</t>
    <phoneticPr fontId="9"/>
  </si>
  <si>
    <t>g</t>
    <phoneticPr fontId="9"/>
  </si>
  <si>
    <t>h</t>
    <phoneticPr fontId="9"/>
  </si>
  <si>
    <t>(</t>
    <phoneticPr fontId="9"/>
  </si>
  <si>
    <t>i</t>
    <phoneticPr fontId="9"/>
  </si>
  <si>
    <t>j</t>
    <phoneticPr fontId="9"/>
  </si>
  <si>
    <t>k</t>
    <phoneticPr fontId="9"/>
  </si>
  <si>
    <t>l</t>
    <phoneticPr fontId="9"/>
  </si>
  <si>
    <t>～</t>
    <phoneticPr fontId="9"/>
  </si>
  <si>
    <t>m</t>
    <phoneticPr fontId="9"/>
  </si>
  <si>
    <t>n</t>
    <phoneticPr fontId="9"/>
  </si>
  <si>
    <t>o</t>
    <phoneticPr fontId="9"/>
  </si>
  <si>
    <t>q</t>
    <phoneticPr fontId="9"/>
  </si>
  <si>
    <t>r</t>
    <phoneticPr fontId="9"/>
  </si>
  <si>
    <t>s</t>
    <phoneticPr fontId="9"/>
  </si>
  <si>
    <t>t</t>
    <phoneticPr fontId="9"/>
  </si>
  <si>
    <t>u</t>
    <phoneticPr fontId="9"/>
  </si>
  <si>
    <t>v</t>
    <phoneticPr fontId="9"/>
  </si>
  <si>
    <t>w</t>
    <phoneticPr fontId="9"/>
  </si>
  <si>
    <t>：</t>
    <phoneticPr fontId="9"/>
  </si>
  <si>
    <t>x</t>
    <phoneticPr fontId="9"/>
  </si>
  <si>
    <t>y</t>
    <phoneticPr fontId="9"/>
  </si>
  <si>
    <t>z</t>
    <phoneticPr fontId="9"/>
  </si>
  <si>
    <t>早退(1)</t>
    <rPh sb="0" eb="2">
      <t>ソウタイ</t>
    </rPh>
    <phoneticPr fontId="9"/>
  </si>
  <si>
    <t>実績で早退者がいた場合に使用</t>
    <rPh sb="0" eb="2">
      <t>ジッセキ</t>
    </rPh>
    <rPh sb="3" eb="6">
      <t>ソウタイシャ</t>
    </rPh>
    <rPh sb="9" eb="11">
      <t>バアイ</t>
    </rPh>
    <rPh sb="12" eb="14">
      <t>シヨウ</t>
    </rPh>
    <phoneticPr fontId="9"/>
  </si>
  <si>
    <t>早退(2)</t>
    <rPh sb="0" eb="2">
      <t>ソウタイ</t>
    </rPh>
    <phoneticPr fontId="9"/>
  </si>
  <si>
    <t>az</t>
    <phoneticPr fontId="9"/>
  </si>
  <si>
    <t>)</t>
    <phoneticPr fontId="9"/>
  </si>
  <si>
    <t>）</t>
    <phoneticPr fontId="9"/>
  </si>
  <si>
    <t>)</t>
    <phoneticPr fontId="9"/>
  </si>
  <si>
    <t>(</t>
    <phoneticPr fontId="9"/>
  </si>
  <si>
    <t>(1)</t>
    <phoneticPr fontId="9"/>
  </si>
  <si>
    <t>～</t>
    <phoneticPr fontId="9"/>
  </si>
  <si>
    <t>No</t>
    <phoneticPr fontId="9"/>
  </si>
  <si>
    <t>(4) 
職種</t>
    <phoneticPr fontId="5"/>
  </si>
  <si>
    <t>(5)
勤務
形態</t>
    <phoneticPr fontId="5"/>
  </si>
  <si>
    <t>・</t>
    <phoneticPr fontId="9"/>
  </si>
  <si>
    <t>・</t>
    <phoneticPr fontId="9"/>
  </si>
  <si>
    <t>-</t>
    <phoneticPr fontId="9"/>
  </si>
  <si>
    <t>-</t>
    <phoneticPr fontId="9"/>
  </si>
  <si>
    <t>(</t>
    <phoneticPr fontId="9"/>
  </si>
  <si>
    <t>b</t>
    <phoneticPr fontId="9"/>
  </si>
  <si>
    <t>c</t>
    <phoneticPr fontId="9"/>
  </si>
  <si>
    <t>d</t>
    <phoneticPr fontId="9"/>
  </si>
  <si>
    <t>e</t>
    <phoneticPr fontId="9"/>
  </si>
  <si>
    <t>(</t>
    <phoneticPr fontId="9"/>
  </si>
  <si>
    <t>f</t>
    <phoneticPr fontId="9"/>
  </si>
  <si>
    <t>：</t>
    <phoneticPr fontId="9"/>
  </si>
  <si>
    <t>g</t>
    <phoneticPr fontId="9"/>
  </si>
  <si>
    <t>h</t>
    <phoneticPr fontId="9"/>
  </si>
  <si>
    <t>i</t>
    <phoneticPr fontId="9"/>
  </si>
  <si>
    <t>j</t>
    <phoneticPr fontId="9"/>
  </si>
  <si>
    <t>k</t>
    <phoneticPr fontId="9"/>
  </si>
  <si>
    <t>l</t>
    <phoneticPr fontId="9"/>
  </si>
  <si>
    <t>m</t>
    <phoneticPr fontId="9"/>
  </si>
  <si>
    <t>o</t>
    <phoneticPr fontId="9"/>
  </si>
  <si>
    <t>s</t>
    <phoneticPr fontId="9"/>
  </si>
  <si>
    <t>t</t>
    <phoneticPr fontId="9"/>
  </si>
  <si>
    <t>u</t>
    <phoneticPr fontId="9"/>
  </si>
  <si>
    <t>v</t>
    <phoneticPr fontId="9"/>
  </si>
  <si>
    <t>w</t>
    <phoneticPr fontId="9"/>
  </si>
  <si>
    <t>x</t>
    <phoneticPr fontId="9"/>
  </si>
  <si>
    <t>y</t>
    <phoneticPr fontId="9"/>
  </si>
  <si>
    <t>～</t>
    <phoneticPr fontId="9"/>
  </si>
  <si>
    <t>az</t>
    <phoneticPr fontId="9"/>
  </si>
  <si>
    <t>(</t>
    <phoneticPr fontId="9"/>
  </si>
  <si>
    <t>≪提出不要≫</t>
    <rPh sb="1" eb="3">
      <t>テイシュツ</t>
    </rPh>
    <rPh sb="3" eb="5">
      <t>フヨウ</t>
    </rPh>
    <phoneticPr fontId="9"/>
  </si>
  <si>
    <t>従業者の勤務の体制及び勤務形態一覧表　記入方法　（訪問リハビリテーション）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phoneticPr fontId="5"/>
  </si>
  <si>
    <t>・・・直接入力する必要がある箇所です。</t>
    <rPh sb="3" eb="5">
      <t>チョクセツ</t>
    </rPh>
    <rPh sb="5" eb="7">
      <t>ニュウリョク</t>
    </rPh>
    <rPh sb="9" eb="11">
      <t>ヒツヨウ</t>
    </rPh>
    <rPh sb="14" eb="16">
      <t>カショ</t>
    </rPh>
    <phoneticPr fontId="9"/>
  </si>
  <si>
    <t>下記の記入方法に従って、入力してください。</t>
    <phoneticPr fontId="9"/>
  </si>
  <si>
    <t>・・・プルダウンから選択して入力する必要がある箇所です。</t>
    <rPh sb="10" eb="12">
      <t>センタク</t>
    </rPh>
    <rPh sb="14" eb="16">
      <t>ニュウリョク</t>
    </rPh>
    <rPh sb="18" eb="20">
      <t>ヒツヨウ</t>
    </rPh>
    <rPh sb="23" eb="25">
      <t>カショ</t>
    </rPh>
    <phoneticPr fontId="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</si>
  <si>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9"/>
  </si>
  <si>
    <t>　(1) 「計画」・「実績」のいずれかを選択してください。</t>
    <rPh sb="6" eb="8">
      <t>ケイカク</t>
    </rPh>
    <rPh sb="11" eb="13">
      <t>ジッセキ</t>
    </rPh>
    <rPh sb="20" eb="22">
      <t>センタク</t>
    </rPh>
    <phoneticPr fontId="9"/>
  </si>
  <si>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9"/>
  </si>
  <si>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9"/>
  </si>
  <si>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</si>
  <si>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9"/>
  </si>
  <si>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9"/>
  </si>
  <si>
    <t xml:space="preserve"> 　　 記入の順序は、職種ごとにまとめてください。</t>
    <rPh sb="4" eb="6">
      <t>キニュウ</t>
    </rPh>
    <rPh sb="7" eb="9">
      <t>ジュンジョ</t>
    </rPh>
    <rPh sb="11" eb="13">
      <t>ショクシュ</t>
    </rPh>
    <phoneticPr fontId="9"/>
  </si>
  <si>
    <t>No</t>
    <phoneticPr fontId="9"/>
  </si>
  <si>
    <t>職種名</t>
    <rPh sb="0" eb="2">
      <t>ショクシュ</t>
    </rPh>
    <rPh sb="2" eb="3">
      <t>メイ</t>
    </rPh>
    <phoneticPr fontId="9"/>
  </si>
  <si>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</si>
  <si>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9"/>
  </si>
  <si>
    <t>区分</t>
    <rPh sb="0" eb="2">
      <t>クブン</t>
    </rPh>
    <phoneticPr fontId="9"/>
  </si>
  <si>
    <t>A</t>
    <phoneticPr fontId="9"/>
  </si>
  <si>
    <t>常勤で専従</t>
    <rPh sb="0" eb="2">
      <t>ジョウキン</t>
    </rPh>
    <rPh sb="3" eb="5">
      <t>センジュウ</t>
    </rPh>
    <phoneticPr fontId="9"/>
  </si>
  <si>
    <t>B</t>
    <phoneticPr fontId="9"/>
  </si>
  <si>
    <t>常勤で兼務</t>
    <rPh sb="0" eb="2">
      <t>ジョウキン</t>
    </rPh>
    <rPh sb="3" eb="5">
      <t>ケンム</t>
    </rPh>
    <phoneticPr fontId="9"/>
  </si>
  <si>
    <t>C</t>
    <phoneticPr fontId="9"/>
  </si>
  <si>
    <t>非常勤で専従</t>
    <rPh sb="0" eb="3">
      <t>ヒジョウキン</t>
    </rPh>
    <rPh sb="4" eb="6">
      <t>センジュウ</t>
    </rPh>
    <phoneticPr fontId="9"/>
  </si>
  <si>
    <t>D</t>
    <phoneticPr fontId="9"/>
  </si>
  <si>
    <t>非常勤で兼務</t>
    <rPh sb="0" eb="1">
      <t>ヒ</t>
    </rPh>
    <rPh sb="1" eb="3">
      <t>ジョウキン</t>
    </rPh>
    <rPh sb="4" eb="6">
      <t>ケンム</t>
    </rPh>
    <phoneticPr fontId="9"/>
  </si>
  <si>
    <t>（注）常勤・非常勤の区分について</t>
    <rPh sb="1" eb="2">
      <t>チュウ</t>
    </rPh>
    <rPh sb="3" eb="5">
      <t>ジョウキン</t>
    </rPh>
    <rPh sb="6" eb="9">
      <t>ヒジョウキン</t>
    </rPh>
    <rPh sb="10" eb="12">
      <t>クブン</t>
    </rPh>
    <phoneticPr fontId="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</si>
  <si>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</si>
  <si>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9"/>
  </si>
  <si>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</si>
  <si>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9"/>
  </si>
  <si>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9"/>
  </si>
  <si>
    <t>　(7) 従業者の氏名を記入してください。</t>
    <rPh sb="5" eb="8">
      <t>ジュウギョウシャ</t>
    </rPh>
    <rPh sb="9" eb="11">
      <t>シメイ</t>
    </rPh>
    <rPh sb="12" eb="14">
      <t>キニュウ</t>
    </rPh>
    <phoneticPr fontId="9"/>
  </si>
  <si>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9"/>
  </si>
  <si>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9"/>
  </si>
  <si>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9"/>
  </si>
  <si>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9"/>
  </si>
  <si>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9"/>
  </si>
  <si>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</si>
  <si>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9"/>
  </si>
  <si>
    <t>１．サービス種別</t>
    <rPh sb="6" eb="8">
      <t>シュベツ</t>
    </rPh>
    <phoneticPr fontId="9"/>
  </si>
  <si>
    <t>サービス種別名</t>
    <rPh sb="4" eb="6">
      <t>シュベツ</t>
    </rPh>
    <rPh sb="6" eb="7">
      <t>メイ</t>
    </rPh>
    <phoneticPr fontId="9"/>
  </si>
  <si>
    <t>介護予防訪問リハビリテーション</t>
    <rPh sb="0" eb="2">
      <t>カイゴ</t>
    </rPh>
    <rPh sb="2" eb="4">
      <t>ヨボウ</t>
    </rPh>
    <rPh sb="4" eb="6">
      <t>ホウモン</t>
    </rPh>
    <phoneticPr fontId="9"/>
  </si>
  <si>
    <t>訪問リハビリテーション・介護予防訪問リハビリテーション</t>
    <rPh sb="0" eb="2">
      <t>ホウモン</t>
    </rPh>
    <rPh sb="12" eb="14">
      <t>カイゴ</t>
    </rPh>
    <rPh sb="14" eb="16">
      <t>ヨボウ</t>
    </rPh>
    <rPh sb="16" eb="18">
      <t>ホウモン</t>
    </rPh>
    <phoneticPr fontId="9"/>
  </si>
  <si>
    <t>２．職種名・資格名称</t>
    <rPh sb="2" eb="4">
      <t>ショクシュ</t>
    </rPh>
    <rPh sb="4" eb="5">
      <t>メイ</t>
    </rPh>
    <rPh sb="6" eb="8">
      <t>シカク</t>
    </rPh>
    <rPh sb="8" eb="10">
      <t>メイショウ</t>
    </rPh>
    <phoneticPr fontId="9"/>
  </si>
  <si>
    <t>資格</t>
    <rPh sb="0" eb="2">
      <t>シカク</t>
    </rPh>
    <phoneticPr fontId="9"/>
  </si>
  <si>
    <t>ー</t>
    <phoneticPr fontId="9"/>
  </si>
  <si>
    <t>【自治体の皆様へ】</t>
    <rPh sb="1" eb="4">
      <t>ジチタイ</t>
    </rPh>
    <rPh sb="5" eb="7">
      <t>ミナサマ</t>
    </rPh>
    <phoneticPr fontId="9"/>
  </si>
  <si>
    <t>※ INDIRECT関数使用のため、以下のとおりセルに「名前の定義」をしています。</t>
    <rPh sb="10" eb="12">
      <t>カンスウ</t>
    </rPh>
    <rPh sb="12" eb="14">
      <t>シヨウ</t>
    </rPh>
    <rPh sb="18" eb="20">
      <t>イカ</t>
    </rPh>
    <rPh sb="28" eb="30">
      <t>ナマエ</t>
    </rPh>
    <rPh sb="31" eb="33">
      <t>テイギ</t>
    </rPh>
    <phoneticPr fontId="9"/>
  </si>
  <si>
    <t>　12行目・・・「職種」</t>
    <rPh sb="3" eb="5">
      <t>ギョウメ</t>
    </rPh>
    <rPh sb="9" eb="11">
      <t>ショクシュ</t>
    </rPh>
    <phoneticPr fontId="9"/>
  </si>
  <si>
    <t>　C列・・・「管理者」</t>
    <rPh sb="2" eb="3">
      <t>レツ</t>
    </rPh>
    <rPh sb="7" eb="10">
      <t>カンリシャ</t>
    </rPh>
    <phoneticPr fontId="9"/>
  </si>
  <si>
    <t>　D列・・・「医師」</t>
    <rPh sb="2" eb="3">
      <t>レツ</t>
    </rPh>
    <rPh sb="7" eb="9">
      <t>イシ</t>
    </rPh>
    <phoneticPr fontId="9"/>
  </si>
  <si>
    <t>　E列・・・「理学療法士」</t>
    <rPh sb="2" eb="3">
      <t>レツ</t>
    </rPh>
    <rPh sb="7" eb="9">
      <t>リガク</t>
    </rPh>
    <rPh sb="9" eb="12">
      <t>リョウホウシ</t>
    </rPh>
    <phoneticPr fontId="9"/>
  </si>
  <si>
    <t>　F列・・・「作業療法士」</t>
    <rPh sb="2" eb="3">
      <t>レツ</t>
    </rPh>
    <rPh sb="7" eb="9">
      <t>サギョウ</t>
    </rPh>
    <rPh sb="9" eb="12">
      <t>リョウホウシ</t>
    </rPh>
    <phoneticPr fontId="9"/>
  </si>
  <si>
    <t>　G列・・・「言語聴覚士」</t>
    <rPh sb="2" eb="3">
      <t>レツ</t>
    </rPh>
    <rPh sb="7" eb="9">
      <t>ゲンゴ</t>
    </rPh>
    <rPh sb="9" eb="12">
      <t>チョウカクシ</t>
    </rPh>
    <phoneticPr fontId="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</si>
  <si>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9"/>
  </si>
  <si>
    <t>　行が足りない場合は、適宜追加してください。</t>
    <rPh sb="1" eb="2">
      <t>ギョウ</t>
    </rPh>
    <rPh sb="3" eb="4">
      <t>タ</t>
    </rPh>
    <rPh sb="7" eb="9">
      <t>バアイ</t>
    </rPh>
    <rPh sb="11" eb="13">
      <t>テキギ</t>
    </rPh>
    <rPh sb="13" eb="15">
      <t>ツイカ</t>
    </rPh>
    <phoneticPr fontId="9"/>
  </si>
  <si>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</si>
  <si>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9"/>
  </si>
  <si>
    <t>　・「数式」タブ　⇒　「名前の定義」を選択</t>
    <rPh sb="3" eb="5">
      <t>スウシキ</t>
    </rPh>
    <rPh sb="12" eb="14">
      <t>ナマエ</t>
    </rPh>
    <rPh sb="15" eb="17">
      <t>テイギ</t>
    </rPh>
    <rPh sb="19" eb="21">
      <t>センタク</t>
    </rPh>
    <phoneticPr fontId="9"/>
  </si>
  <si>
    <t>　・「名前」に職種名を入力</t>
    <rPh sb="3" eb="5">
      <t>ナマエ</t>
    </rPh>
    <rPh sb="7" eb="9">
      <t>ショクシュ</t>
    </rPh>
    <rPh sb="9" eb="10">
      <t>メイ</t>
    </rPh>
    <rPh sb="11" eb="13">
      <t>ニュウリョク</t>
    </rPh>
    <phoneticPr fontId="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</si>
  <si>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</si>
  <si>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9"/>
  </si>
  <si>
    <t xml:space="preserve">
　事業所ごとに、指定訪問リハビリテーションの提供に当たる理学療法士、作業療法士又は言語聴覚士を適当数置いている。</t>
    <rPh sb="2" eb="5">
      <t>ジギョウショ</t>
    </rPh>
    <rPh sb="9" eb="11">
      <t>シテイ</t>
    </rPh>
    <rPh sb="11" eb="13">
      <t>ホウモン</t>
    </rPh>
    <rPh sb="23" eb="25">
      <t>テイキョウ</t>
    </rPh>
    <rPh sb="26" eb="27">
      <t>ア</t>
    </rPh>
    <rPh sb="29" eb="31">
      <t>リガク</t>
    </rPh>
    <rPh sb="31" eb="34">
      <t>リョウホウシ</t>
    </rPh>
    <rPh sb="35" eb="37">
      <t>サギョウ</t>
    </rPh>
    <rPh sb="37" eb="40">
      <t>リョウホウシ</t>
    </rPh>
    <rPh sb="40" eb="41">
      <t>マタ</t>
    </rPh>
    <rPh sb="42" eb="44">
      <t>ゲンゴ</t>
    </rPh>
    <rPh sb="44" eb="47">
      <t>チョウカクシ</t>
    </rPh>
    <rPh sb="48" eb="50">
      <t>テキトウ</t>
    </rPh>
    <rPh sb="50" eb="51">
      <t>スウ</t>
    </rPh>
    <rPh sb="51" eb="52">
      <t>オ</t>
    </rPh>
    <phoneticPr fontId="3"/>
  </si>
  <si>
    <t>　事業所の医師が利用者に対して3月以上の訪問リハビリテーションの継続利用が必要と判断する場合には、リハビリテーション計画書に訪問リハビリテーションの継続利用が必要な理由、具体的な終了目安となる時期、その他指定居宅サービスの併用と移行の見通しを記載している。</t>
    <rPh sb="1" eb="4">
      <t>ジギョウショ</t>
    </rPh>
    <rPh sb="5" eb="7">
      <t>イシ</t>
    </rPh>
    <rPh sb="8" eb="11">
      <t>リヨウシャ</t>
    </rPh>
    <rPh sb="12" eb="13">
      <t>タイ</t>
    </rPh>
    <rPh sb="16" eb="19">
      <t>ツキイジョウ</t>
    </rPh>
    <rPh sb="20" eb="22">
      <t>ホウモン</t>
    </rPh>
    <rPh sb="32" eb="34">
      <t>ケイゾク</t>
    </rPh>
    <rPh sb="34" eb="36">
      <t>リヨウ</t>
    </rPh>
    <rPh sb="37" eb="39">
      <t>ヒツヨウ</t>
    </rPh>
    <rPh sb="40" eb="42">
      <t>ハンダン</t>
    </rPh>
    <rPh sb="44" eb="46">
      <t>バアイ</t>
    </rPh>
    <rPh sb="58" eb="61">
      <t>ケイカクショ</t>
    </rPh>
    <rPh sb="62" eb="64">
      <t>ホウモン</t>
    </rPh>
    <rPh sb="74" eb="76">
      <t>ケイゾク</t>
    </rPh>
    <rPh sb="76" eb="78">
      <t>リヨウ</t>
    </rPh>
    <rPh sb="79" eb="81">
      <t>ヒツヨウ</t>
    </rPh>
    <rPh sb="82" eb="84">
      <t>リユウ</t>
    </rPh>
    <rPh sb="85" eb="88">
      <t>グタイテキ</t>
    </rPh>
    <rPh sb="89" eb="91">
      <t>シュウリョウ</t>
    </rPh>
    <rPh sb="91" eb="93">
      <t>メヤス</t>
    </rPh>
    <rPh sb="96" eb="98">
      <t>ジキ</t>
    </rPh>
    <rPh sb="101" eb="102">
      <t>タ</t>
    </rPh>
    <rPh sb="102" eb="104">
      <t>シテイ</t>
    </rPh>
    <rPh sb="104" eb="106">
      <t>キョタク</t>
    </rPh>
    <rPh sb="111" eb="113">
      <t>ヘイヨウ</t>
    </rPh>
    <rPh sb="114" eb="116">
      <t>イコウ</t>
    </rPh>
    <rPh sb="117" eb="119">
      <t>ミトオ</t>
    </rPh>
    <rPh sb="121" eb="123">
      <t>キサイ</t>
    </rPh>
    <phoneticPr fontId="3"/>
  </si>
  <si>
    <t>　当該利用者又は他の利用者等の生命又は身体を保護するため緊急やむを得ない場合を除き、身体的拘束その他利用者の行動を制限する行為（身体的拘束等）を行っていない。</t>
    <phoneticPr fontId="3"/>
  </si>
  <si>
    <t>　身体的拘束等を行う場合には、その態様及び時間、その際の利用者の心身の状況並びに緊急やむを得ない理由を記録している。</t>
    <phoneticPr fontId="3"/>
  </si>
  <si>
    <t>問２</t>
    <phoneticPr fontId="3"/>
  </si>
  <si>
    <t>７</t>
    <phoneticPr fontId="3"/>
  </si>
  <si>
    <t>８</t>
  </si>
  <si>
    <t>９</t>
  </si>
  <si>
    <t>10</t>
    <phoneticPr fontId="3"/>
  </si>
  <si>
    <t>身体的拘束等の態様及び時間、その際の利用者の心身の状況並びに緊急やむを得ない理由の記録</t>
    <phoneticPr fontId="3"/>
  </si>
  <si>
    <t>　虐待の防止のための対策を検討する委員会（テレビ電話装置等の活用可能）を定期的に開催するとともに、その結果について、従業者に周知徹底を図っている。</t>
    <phoneticPr fontId="3"/>
  </si>
  <si>
    <t>　虐待の防止のための指針を整備している</t>
    <phoneticPr fontId="3"/>
  </si>
  <si>
    <t>　従業者に対し、虐待の防止のための研修を定期的に実施している。</t>
    <phoneticPr fontId="3"/>
  </si>
  <si>
    <t>　高齢者虐待防止措置を実施するための担当者を設置している。</t>
    <phoneticPr fontId="3"/>
  </si>
  <si>
    <t>　感染症や非常災害の発生時において、利用者に対するサービスの提供を継続的に実施するための、及び非常時の体制で早期の業務再開を図るための計画（業務継続計画）を策定している。</t>
    <phoneticPr fontId="3"/>
  </si>
  <si>
    <t>　業務継続計画に従い必要な措置を講じている。</t>
    <phoneticPr fontId="3"/>
  </si>
  <si>
    <t>（１）　長期利用（12月を超えて介護予防訪問リハビリテーションを行った場合）の減算</t>
    <rPh sb="4" eb="6">
      <t>チョウキ</t>
    </rPh>
    <rPh sb="6" eb="8">
      <t>リヨウ</t>
    </rPh>
    <rPh sb="39" eb="41">
      <t>ゲンサン</t>
    </rPh>
    <phoneticPr fontId="3"/>
  </si>
  <si>
    <t>　問2の情報をもとに、指定訪問リハビリテーション事業所の医師及び理学療法士、作業療法士又は言語聴覚士が訪問リハビリテーション計画を作成し、当該事業所の医師の指示に基づき、当該事業所の理学療法士、作業療法士又は言語聴覚士が指定訪問リハビリテーションを実施した場合に、所定単位数から減算している。</t>
    <rPh sb="4" eb="7">
      <t>ジギョウショ</t>
    </rPh>
    <rPh sb="8" eb="10">
      <t>イシ</t>
    </rPh>
    <rPh sb="11" eb="13">
      <t>シンリョウ</t>
    </rPh>
    <rPh sb="14" eb="15">
      <t>オコナ</t>
    </rPh>
    <rPh sb="20" eb="23">
      <t>リヨウシャ</t>
    </rPh>
    <rPh sb="24" eb="25">
      <t>タイ</t>
    </rPh>
    <rPh sb="27" eb="29">
      <t>ゲンサン</t>
    </rPh>
    <phoneticPr fontId="3"/>
  </si>
  <si>
    <t>（４）　高齢者虐待防止措置未実施減算</t>
    <phoneticPr fontId="3"/>
  </si>
  <si>
    <t>　３月に１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t>
    <phoneticPr fontId="3"/>
  </si>
  <si>
    <t>　利用者ごとの介護予防訪問リハビリテーション計画書等の内容等の情報を「科学的介護情報システム（LIFE）」を用いて厚生労働省に提出し、リハビリテーションの提供に当たって、当該情報その他リハビリテーションの適切かつ有効な実施のために必要な情報を活用している。</t>
    <rPh sb="35" eb="38">
      <t>カガクテキ</t>
    </rPh>
    <rPh sb="38" eb="40">
      <t>カイゴ</t>
    </rPh>
    <rPh sb="40" eb="42">
      <t>ジョウホウ</t>
    </rPh>
    <rPh sb="54" eb="55">
      <t>モチ</t>
    </rPh>
    <phoneticPr fontId="3"/>
  </si>
  <si>
    <t>退院時共同指導を行った場合は、その内容を記録している。</t>
    <phoneticPr fontId="3"/>
  </si>
  <si>
    <t>　病院又は診療所に入院中の者が退院するに当たり、（介護予防）訪問リハビリテーション事業所の医師又は理学療法士、作業療法士若しくは言語聴覚士が、退院前カンファレンスに参加し、退院時共同指導を行った後に、当該者に対する初回の（介護予防）訪問リハビリテーションを行った場合に、当該退院につき１回に限り、所定単位数を加算している。</t>
    <phoneticPr fontId="3"/>
  </si>
  <si>
    <t>　利用者に対して、リハビリテーションを必要とする状態の原因となった疾患等の治療等のために入院又は入所した病院若しくは診療所又は介護保険施設から退院若しくは退所した日又は要支援認定日（当該利用者が新たに要支援認定を受けた者である場合に限る。）から起算して３月以内の期間に集中的に指定介護予防リハビリテーションを行った場合に算定している。</t>
    <rPh sb="33" eb="35">
      <t>シッカン</t>
    </rPh>
    <rPh sb="35" eb="36">
      <t>トウ</t>
    </rPh>
    <rPh sb="39" eb="40">
      <t>トウ</t>
    </rPh>
    <rPh sb="46" eb="47">
      <t>マタ</t>
    </rPh>
    <rPh sb="54" eb="55">
      <t>モ</t>
    </rPh>
    <rPh sb="61" eb="62">
      <t>マタ</t>
    </rPh>
    <rPh sb="84" eb="87">
      <t>ヨウシエン</t>
    </rPh>
    <rPh sb="91" eb="96">
      <t>トウガイリヨウシャ</t>
    </rPh>
    <rPh sb="109" eb="110">
      <t>モノ</t>
    </rPh>
    <rPh sb="134" eb="137">
      <t>シュウチュウテキ</t>
    </rPh>
    <rPh sb="138" eb="140">
      <t>シテイ</t>
    </rPh>
    <rPh sb="154" eb="155">
      <t>オコナ</t>
    </rPh>
    <phoneticPr fontId="3"/>
  </si>
  <si>
    <t>　対象となる利用者はＭＭＳＥ（Ｍｉｎｉ　Ｍｅｎｔａｌ　Ｓｔａｔｅ　Ｅｘａｍｉｎａｔｉｏｎ）又はＨＤＳ−Ｒ（改訂長谷川式簡易知能評価スケール）においておおむね５点〜25点に相当する者である。</t>
    <phoneticPr fontId="3"/>
  </si>
  <si>
    <t>　事業所の従業者が、口腔の健康状態の評価を実施した場合において、利用者の同意を得て、歯科医療機関及び介護支援専門員に対し、当該評価の結果を情報提供した場合に、1月に1回に限り算定している。</t>
    <phoneticPr fontId="3"/>
  </si>
  <si>
    <t>　口腔の健康状態の評価をそれぞれ利用者について行い、評価した情報を歯科医療機関及び当該利用者を担当する介護支援専門員に対し、提供している。　</t>
    <phoneticPr fontId="3"/>
  </si>
  <si>
    <t>　利用者の口腔の健康状態に係る評価を行うに当たって、診療報酬の点数表区分番号C000に掲げる歯科訪問診療科の算定の実績のある歯科医療機関の歯科医師又は歯科医師の指示を受けた歯科衛生士が、当該従業者からの相談等に対応する体制を確保し、その旨を文書等で取り決めている。</t>
    <rPh sb="122" eb="123">
      <t>トウ</t>
    </rPh>
    <phoneticPr fontId="3"/>
  </si>
  <si>
    <t>（ロ）　
　問１から問６の基準のいずれにも適合している。</t>
    <rPh sb="6" eb="7">
      <t>トイ</t>
    </rPh>
    <rPh sb="10" eb="11">
      <t>トイ</t>
    </rPh>
    <rPh sb="13" eb="15">
      <t>キジュン</t>
    </rPh>
    <rPh sb="21" eb="23">
      <t>テキゴウ</t>
    </rPh>
    <phoneticPr fontId="3"/>
  </si>
  <si>
    <t>（ロ）
　利用者ごとの訪問リハビリテーション計画書等の内容等の情報を「科学的介護情報システム（LIFE）」を用いて厚生労働省に提出し、リハビリテーションの提供に当たって、当該情報その他リハビリテーションの適切かつ有効な実施のために必要な情報を活用している。</t>
    <rPh sb="5" eb="8">
      <t>リヨウシャ</t>
    </rPh>
    <rPh sb="11" eb="13">
      <t>ホウモン</t>
    </rPh>
    <rPh sb="22" eb="25">
      <t>ケイカクショ</t>
    </rPh>
    <rPh sb="25" eb="26">
      <t>トウ</t>
    </rPh>
    <rPh sb="27" eb="29">
      <t>ナイヨウ</t>
    </rPh>
    <rPh sb="29" eb="30">
      <t>トウ</t>
    </rPh>
    <rPh sb="31" eb="33">
      <t>ジョウホウ</t>
    </rPh>
    <rPh sb="35" eb="38">
      <t>カガクテキ</t>
    </rPh>
    <rPh sb="38" eb="40">
      <t>カイゴ</t>
    </rPh>
    <rPh sb="40" eb="42">
      <t>ジョウホウ</t>
    </rPh>
    <rPh sb="54" eb="55">
      <t>モチ</t>
    </rPh>
    <rPh sb="57" eb="62">
      <t>コウセイロウドウショウ</t>
    </rPh>
    <rPh sb="63" eb="65">
      <t>テイシュツ</t>
    </rPh>
    <rPh sb="77" eb="79">
      <t>テイキョウ</t>
    </rPh>
    <rPh sb="80" eb="81">
      <t>ア</t>
    </rPh>
    <rPh sb="85" eb="87">
      <t>トウガイ</t>
    </rPh>
    <rPh sb="87" eb="89">
      <t>ジョウホウ</t>
    </rPh>
    <rPh sb="91" eb="92">
      <t>タ</t>
    </rPh>
    <rPh sb="102" eb="104">
      <t>テキセツ</t>
    </rPh>
    <rPh sb="106" eb="108">
      <t>ユウコウ</t>
    </rPh>
    <rPh sb="109" eb="111">
      <t>ジッシ</t>
    </rPh>
    <rPh sb="115" eb="117">
      <t>ヒツヨウ</t>
    </rPh>
    <rPh sb="118" eb="120">
      <t>ジョウホウ</t>
    </rPh>
    <rPh sb="121" eb="123">
      <t>カツヨウ</t>
    </rPh>
    <phoneticPr fontId="3"/>
  </si>
  <si>
    <t>　指定介護予防訪問リハビリテーションの利用が12月を超える場合は、介護予防訪問リハビリテーション費から所定単位数を減算している。（ただし、問２及び問３の基準を満たしている場合は減算を行っていない。）</t>
    <rPh sb="51" eb="53">
      <t>ショテイ</t>
    </rPh>
    <rPh sb="53" eb="56">
      <t>タンイスウ</t>
    </rPh>
    <rPh sb="69" eb="70">
      <t>トイ</t>
    </rPh>
    <rPh sb="71" eb="72">
      <t>オヨ</t>
    </rPh>
    <rPh sb="73" eb="74">
      <t>トイ</t>
    </rPh>
    <rPh sb="76" eb="78">
      <t>キジュン</t>
    </rPh>
    <rPh sb="79" eb="80">
      <t>ミ</t>
    </rPh>
    <rPh sb="85" eb="87">
      <t>バアイ</t>
    </rPh>
    <rPh sb="88" eb="90">
      <t>ゲンサン</t>
    </rPh>
    <rPh sb="91" eb="92">
      <t>オコナ</t>
    </rPh>
    <phoneticPr fontId="3"/>
  </si>
  <si>
    <t>　精神科医師若しくは神経内科医師又は認知症に対するリハビリテーションに関する専門的な研修を修了した医師により、認知症の利用者であって生活機能の改善が見込まれると判断された者に対して、その退院（所）日又は訪問開始日から起算して３月以内の期間に、訪問リハビリテーション計画に基づき、リハビリテーションを集中的に行った場合に、１週間に２日を限度として、所定単位を算定している。</t>
    <rPh sb="173" eb="175">
      <t>ショテイ</t>
    </rPh>
    <rPh sb="175" eb="177">
      <t>タンイ</t>
    </rPh>
    <phoneticPr fontId="3"/>
  </si>
  <si>
    <t>　問４のリハビリテーションの情報把握について、リハビリテーション実施計画書以外の退院時の情報提供に係る文書を用いる場合は、「リハビリテーション・個別機能訓練、栄養、口腔の実施及び一体的取組について」の別紙様式2-2-1の項目である以下の情報が含まている。
「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t>
    <rPh sb="1" eb="2">
      <t>トイ</t>
    </rPh>
    <rPh sb="14" eb="16">
      <t>ジョウホウ</t>
    </rPh>
    <rPh sb="16" eb="18">
      <t>ハアク</t>
    </rPh>
    <rPh sb="32" eb="34">
      <t>ジッシ</t>
    </rPh>
    <rPh sb="34" eb="36">
      <t>ケイカク</t>
    </rPh>
    <rPh sb="36" eb="37">
      <t>ショ</t>
    </rPh>
    <rPh sb="37" eb="39">
      <t>イガイ</t>
    </rPh>
    <rPh sb="40" eb="42">
      <t>タイイン</t>
    </rPh>
    <rPh sb="42" eb="43">
      <t>ジ</t>
    </rPh>
    <rPh sb="44" eb="46">
      <t>ジョウホウ</t>
    </rPh>
    <rPh sb="46" eb="48">
      <t>テイキョウ</t>
    </rPh>
    <rPh sb="49" eb="50">
      <t>カカワ</t>
    </rPh>
    <rPh sb="51" eb="53">
      <t>ブンショ</t>
    </rPh>
    <rPh sb="54" eb="55">
      <t>モチ</t>
    </rPh>
    <rPh sb="57" eb="59">
      <t>バアイ</t>
    </rPh>
    <rPh sb="110" eb="112">
      <t>コウモク</t>
    </rPh>
    <rPh sb="118" eb="120">
      <t>ジョウホウ</t>
    </rPh>
    <rPh sb="121" eb="122">
      <t>フク</t>
    </rPh>
    <phoneticPr fontId="3"/>
  </si>
  <si>
    <t>　問４のリハビリテーションの情報把握について、当該医療機関からリハビリテーション実施計画書等が提供されない場合は、当該医療機関の名称及び提供を依頼した日付を記録している。</t>
    <phoneticPr fontId="3"/>
  </si>
  <si>
    <t>ver1.00</t>
    <phoneticPr fontId="3"/>
  </si>
  <si>
    <t>p</t>
  </si>
  <si>
    <t>（２）　請求の根拠となる記録ついて</t>
    <rPh sb="4" eb="6">
      <t>セイキュウ</t>
    </rPh>
    <rPh sb="7" eb="9">
      <t>コンキョ</t>
    </rPh>
    <rPh sb="12" eb="14">
      <t>キロク</t>
    </rPh>
    <phoneticPr fontId="3"/>
  </si>
  <si>
    <t>（３）　他サービスとの関係</t>
    <rPh sb="4" eb="5">
      <t>タ</t>
    </rPh>
    <rPh sb="11" eb="13">
      <t>カンケイ</t>
    </rPh>
    <phoneticPr fontId="3"/>
  </si>
  <si>
    <t>（３）短期集中リハビリテーション実施加算</t>
    <rPh sb="3" eb="5">
      <t>タンキ</t>
    </rPh>
    <rPh sb="5" eb="7">
      <t>シュウチュウ</t>
    </rPh>
    <rPh sb="16" eb="18">
      <t>ジッシ</t>
    </rPh>
    <rPh sb="18" eb="20">
      <t>カサン</t>
    </rPh>
    <phoneticPr fontId="3"/>
  </si>
  <si>
    <t>（３-２）短期集中リハビリテーション実施加算（介護予防）</t>
    <rPh sb="23" eb="25">
      <t>カイゴ</t>
    </rPh>
    <rPh sb="25" eb="27">
      <t>ヨボウ</t>
    </rPh>
    <phoneticPr fontId="3"/>
  </si>
  <si>
    <t>（４）移行支援加算</t>
    <rPh sb="3" eb="5">
      <t>イコウ</t>
    </rPh>
    <rPh sb="5" eb="7">
      <t>シエン</t>
    </rPh>
    <rPh sb="7" eb="8">
      <t>カ</t>
    </rPh>
    <rPh sb="8" eb="9">
      <t>サン</t>
    </rPh>
    <phoneticPr fontId="3"/>
  </si>
  <si>
    <t>（５）　認知症短期集中リハビリテーション実施加算</t>
    <rPh sb="4" eb="7">
      <t>ニンチショウ</t>
    </rPh>
    <rPh sb="7" eb="9">
      <t>タンキ</t>
    </rPh>
    <rPh sb="9" eb="11">
      <t>シュウチュウ</t>
    </rPh>
    <rPh sb="20" eb="22">
      <t>ジッシ</t>
    </rPh>
    <rPh sb="22" eb="24">
      <t>カサン</t>
    </rPh>
    <phoneticPr fontId="3"/>
  </si>
  <si>
    <t>（６）　口腔連携強化加算</t>
    <rPh sb="4" eb="6">
      <t>コウクウ</t>
    </rPh>
    <rPh sb="6" eb="8">
      <t>レンケイ</t>
    </rPh>
    <rPh sb="8" eb="10">
      <t>キョウカ</t>
    </rPh>
    <phoneticPr fontId="3"/>
  </si>
  <si>
    <t>（７）　退院時共同指導加算</t>
    <phoneticPr fontId="3"/>
  </si>
  <si>
    <t>（８）　サービス提供体制強化加算（Ⅰ）（Ⅱ）　　　　　　</t>
    <rPh sb="8" eb="10">
      <t>テイキョウ</t>
    </rPh>
    <rPh sb="10" eb="12">
      <t>タイセイ</t>
    </rPh>
    <rPh sb="12" eb="14">
      <t>キョウカ</t>
    </rPh>
    <rPh sb="14" eb="16">
      <t>カサン</t>
    </rPh>
    <phoneticPr fontId="3"/>
  </si>
  <si>
    <r>
      <t>点検者（職・氏名）</t>
    </r>
    <r>
      <rPr>
        <sz val="9"/>
        <color theme="1"/>
        <rFont val="ＭＳ Ｐゴシック"/>
        <family val="3"/>
        <charset val="128"/>
      </rPr>
      <t>※原則として管理者が点検を行ってください。　</t>
    </r>
    <rPh sb="19" eb="21">
      <t>テンケン</t>
    </rPh>
    <phoneticPr fontId="3"/>
  </si>
  <si>
    <r>
      <t>介護予防訪問</t>
    </r>
    <r>
      <rPr>
        <sz val="11"/>
        <color theme="1"/>
        <rFont val="ＭＳ Ｐゴシック"/>
        <family val="3"/>
        <charset val="128"/>
      </rPr>
      <t>リハビリテーション実施の有無</t>
    </r>
    <rPh sb="4" eb="6">
      <t>ホウモン</t>
    </rPh>
    <rPh sb="15" eb="17">
      <t>ジッシ</t>
    </rPh>
    <phoneticPr fontId="3"/>
  </si>
  <si>
    <r>
      <t>１　</t>
    </r>
    <r>
      <rPr>
        <b/>
        <u/>
        <sz val="14"/>
        <color theme="1"/>
        <rFont val="ＭＳ Ｐゴシック"/>
        <family val="3"/>
        <charset val="128"/>
      </rPr>
      <t>人員基準について</t>
    </r>
    <phoneticPr fontId="3"/>
  </si>
  <si>
    <r>
      <t>　管理者は、暴力団員等又は暴力団員等と密接な関係を有する者</t>
    </r>
    <r>
      <rPr>
        <u/>
        <sz val="11"/>
        <color theme="1"/>
        <rFont val="ＭＳ Ｐゴシック"/>
        <family val="3"/>
        <charset val="128"/>
      </rPr>
      <t>ではない</t>
    </r>
    <r>
      <rPr>
        <sz val="11"/>
        <color theme="1"/>
        <rFont val="ＭＳ Ｐゴシック"/>
        <family val="3"/>
        <charset val="128"/>
      </rPr>
      <t>。</t>
    </r>
    <phoneticPr fontId="3"/>
  </si>
  <si>
    <r>
      <t>（１）</t>
    </r>
    <r>
      <rPr>
        <b/>
        <u/>
        <sz val="11"/>
        <color theme="1"/>
        <rFont val="ＭＳ Ｐゴシック"/>
        <family val="3"/>
        <charset val="128"/>
      </rPr>
      <t>内容及び手続の説明及び同意</t>
    </r>
    <rPh sb="3" eb="5">
      <t>ナイヨウ</t>
    </rPh>
    <rPh sb="5" eb="6">
      <t>オヨ</t>
    </rPh>
    <rPh sb="7" eb="9">
      <t>テツヅ</t>
    </rPh>
    <rPh sb="10" eb="12">
      <t>セツメイ</t>
    </rPh>
    <rPh sb="12" eb="13">
      <t>オヨ</t>
    </rPh>
    <rPh sb="14" eb="16">
      <t>ドウイ</t>
    </rPh>
    <phoneticPr fontId="3"/>
  </si>
  <si>
    <r>
      <t>（４）</t>
    </r>
    <r>
      <rPr>
        <b/>
        <u/>
        <sz val="11"/>
        <color theme="1"/>
        <rFont val="ＭＳ Ｐゴシック"/>
        <family val="3"/>
        <charset val="128"/>
      </rPr>
      <t>受給資格等の確認</t>
    </r>
    <rPh sb="3" eb="5">
      <t>ジュキュウ</t>
    </rPh>
    <rPh sb="5" eb="7">
      <t>シカク</t>
    </rPh>
    <rPh sb="7" eb="8">
      <t>トウ</t>
    </rPh>
    <rPh sb="9" eb="11">
      <t>カクニン</t>
    </rPh>
    <phoneticPr fontId="3"/>
  </si>
  <si>
    <r>
      <t>（６）</t>
    </r>
    <r>
      <rPr>
        <b/>
        <u/>
        <sz val="11"/>
        <color theme="1"/>
        <rFont val="ＭＳ Ｐゴシック"/>
        <family val="3"/>
        <charset val="128"/>
      </rPr>
      <t>心身の状況等の把握</t>
    </r>
    <rPh sb="3" eb="5">
      <t>シンシン</t>
    </rPh>
    <rPh sb="6" eb="9">
      <t>ジョウキョウトウ</t>
    </rPh>
    <rPh sb="10" eb="12">
      <t>ハアク</t>
    </rPh>
    <phoneticPr fontId="3"/>
  </si>
  <si>
    <r>
      <t>（７）</t>
    </r>
    <r>
      <rPr>
        <b/>
        <u/>
        <sz val="11"/>
        <color theme="1"/>
        <rFont val="ＭＳ Ｐゴシック"/>
        <family val="3"/>
        <charset val="128"/>
      </rPr>
      <t>居宅介護支援事業者等との連携</t>
    </r>
    <rPh sb="3" eb="5">
      <t>キョタク</t>
    </rPh>
    <rPh sb="5" eb="7">
      <t>カイゴ</t>
    </rPh>
    <rPh sb="7" eb="9">
      <t>シエン</t>
    </rPh>
    <rPh sb="9" eb="13">
      <t>ジギョウシャトウ</t>
    </rPh>
    <rPh sb="15" eb="17">
      <t>レンケイ</t>
    </rPh>
    <phoneticPr fontId="3"/>
  </si>
  <si>
    <r>
      <t>（９）</t>
    </r>
    <r>
      <rPr>
        <b/>
        <u/>
        <sz val="11"/>
        <color theme="1"/>
        <rFont val="ＭＳ Ｐゴシック"/>
        <family val="3"/>
        <charset val="128"/>
      </rPr>
      <t>居宅サービス計画（介護予防サービス計画）に沿ったサービス提供</t>
    </r>
    <rPh sb="3" eb="5">
      <t>キョタク</t>
    </rPh>
    <rPh sb="9" eb="11">
      <t>ケイカク</t>
    </rPh>
    <rPh sb="12" eb="14">
      <t>カイゴ</t>
    </rPh>
    <rPh sb="14" eb="16">
      <t>ヨボウ</t>
    </rPh>
    <rPh sb="20" eb="22">
      <t>ケイカク</t>
    </rPh>
    <rPh sb="24" eb="25">
      <t>ソ</t>
    </rPh>
    <rPh sb="31" eb="33">
      <t>テイキョウ</t>
    </rPh>
    <phoneticPr fontId="3"/>
  </si>
  <si>
    <r>
      <t>（１２）</t>
    </r>
    <r>
      <rPr>
        <b/>
        <u/>
        <sz val="11"/>
        <color theme="1"/>
        <rFont val="ＭＳ Ｐゴシック"/>
        <family val="3"/>
        <charset val="128"/>
      </rPr>
      <t>サービスの提供の記録</t>
    </r>
    <phoneticPr fontId="3"/>
  </si>
  <si>
    <r>
      <t>（１３）</t>
    </r>
    <r>
      <rPr>
        <b/>
        <u/>
        <sz val="11"/>
        <color theme="1"/>
        <rFont val="ＭＳ Ｐゴシック"/>
        <family val="3"/>
        <charset val="128"/>
      </rPr>
      <t>利用料等の受領</t>
    </r>
    <phoneticPr fontId="3"/>
  </si>
  <si>
    <r>
      <t>問６</t>
    </r>
    <r>
      <rPr>
        <sz val="11"/>
        <color theme="1"/>
        <rFont val="ＭＳ Ｐゴシック"/>
        <family val="2"/>
        <charset val="128"/>
        <scheme val="minor"/>
      </rPr>
      <t/>
    </r>
    <rPh sb="0" eb="1">
      <t>ト</t>
    </rPh>
    <phoneticPr fontId="3"/>
  </si>
  <si>
    <r>
      <t>問７</t>
    </r>
    <r>
      <rPr>
        <sz val="11"/>
        <color theme="1"/>
        <rFont val="ＭＳ Ｐゴシック"/>
        <family val="2"/>
        <charset val="128"/>
        <scheme val="minor"/>
      </rPr>
      <t/>
    </r>
    <rPh sb="0" eb="1">
      <t>ト</t>
    </rPh>
    <phoneticPr fontId="3"/>
  </si>
  <si>
    <r>
      <t>問８</t>
    </r>
    <r>
      <rPr>
        <sz val="11"/>
        <color theme="1"/>
        <rFont val="ＭＳ Ｐゴシック"/>
        <family val="2"/>
        <charset val="128"/>
        <scheme val="minor"/>
      </rPr>
      <t/>
    </r>
    <rPh sb="0" eb="1">
      <t>ト</t>
    </rPh>
    <phoneticPr fontId="3"/>
  </si>
  <si>
    <t>　利用者及びその家族の参加を基本とし、医師、理学療法士、作業療法士、言語聴覚士、介護支援専門員、居宅サービス計画の原案に位置付けた指定居宅サービス等の担当者、看護師、准看護師、介護職員、介護予防・日常生活支援総合事業のサービス担当者及び保健師等（必要に応じて歯科医師、管理栄養士、歯科衛生士等が参加）を構成員とした、リハビリテーション会議を開催している。</t>
    <phoneticPr fontId="3"/>
  </si>
  <si>
    <r>
      <t>（１８）</t>
    </r>
    <r>
      <rPr>
        <b/>
        <u/>
        <sz val="11"/>
        <color theme="1"/>
        <rFont val="ＭＳ Ｐゴシック"/>
        <family val="3"/>
        <charset val="128"/>
      </rPr>
      <t>(介護予防)訪問リハビリテーション計画の作成</t>
    </r>
    <rPh sb="5" eb="7">
      <t>カイゴ</t>
    </rPh>
    <rPh sb="7" eb="9">
      <t>ヨボウ</t>
    </rPh>
    <rPh sb="10" eb="12">
      <t>ホウモン</t>
    </rPh>
    <phoneticPr fontId="3"/>
  </si>
  <si>
    <t>　医師及び理学療法士、作業療法士又は言語聴覚士は、当該医師の診療に基づき、利用者の病状、心身の状況、希望及びその置かれている環境を踏まえて、リハビリテーションの目標及び方針、健康状態、リハビリテーションの実施上の留意点、リハビリテーション終了の目安・時期等を等を記載した(介護予防)訪問リハビリテーション計画を利用者ごとに作成している。</t>
    <rPh sb="1" eb="3">
      <t>イシ</t>
    </rPh>
    <rPh sb="3" eb="4">
      <t>オヨ</t>
    </rPh>
    <rPh sb="5" eb="7">
      <t>リガク</t>
    </rPh>
    <rPh sb="7" eb="10">
      <t>リョウホウシ</t>
    </rPh>
    <rPh sb="11" eb="13">
      <t>サギョウ</t>
    </rPh>
    <rPh sb="13" eb="16">
      <t>リョウホウシ</t>
    </rPh>
    <rPh sb="16" eb="17">
      <t>マタ</t>
    </rPh>
    <rPh sb="18" eb="23">
      <t>ゲンゴチョウカクシ</t>
    </rPh>
    <rPh sb="25" eb="27">
      <t>トウガイ</t>
    </rPh>
    <rPh sb="27" eb="29">
      <t>イシ</t>
    </rPh>
    <rPh sb="30" eb="32">
      <t>シンリョウ</t>
    </rPh>
    <rPh sb="33" eb="34">
      <t>モト</t>
    </rPh>
    <rPh sb="37" eb="40">
      <t>リヨウシャ</t>
    </rPh>
    <rPh sb="41" eb="43">
      <t>ビョウジョウ</t>
    </rPh>
    <rPh sb="44" eb="46">
      <t>シンシン</t>
    </rPh>
    <rPh sb="47" eb="49">
      <t>ジョウキョウ</t>
    </rPh>
    <rPh sb="52" eb="53">
      <t>オヨ</t>
    </rPh>
    <rPh sb="56" eb="57">
      <t>オ</t>
    </rPh>
    <rPh sb="62" eb="64">
      <t>カンキョウ</t>
    </rPh>
    <rPh sb="65" eb="66">
      <t>フ</t>
    </rPh>
    <rPh sb="80" eb="82">
      <t>モクヒョウ</t>
    </rPh>
    <rPh sb="82" eb="83">
      <t>オヨ</t>
    </rPh>
    <rPh sb="84" eb="86">
      <t>ホウシン</t>
    </rPh>
    <rPh sb="87" eb="89">
      <t>ケンコウ</t>
    </rPh>
    <rPh sb="89" eb="91">
      <t>ジョウタイ</t>
    </rPh>
    <rPh sb="102" eb="104">
      <t>ジッシ</t>
    </rPh>
    <rPh sb="104" eb="105">
      <t>ジョウ</t>
    </rPh>
    <rPh sb="106" eb="109">
      <t>リュウイテン</t>
    </rPh>
    <rPh sb="119" eb="121">
      <t>シュウリョウ</t>
    </rPh>
    <rPh sb="122" eb="124">
      <t>メヤス</t>
    </rPh>
    <rPh sb="125" eb="127">
      <t>ジキ</t>
    </rPh>
    <rPh sb="127" eb="128">
      <t>トウ</t>
    </rPh>
    <rPh sb="136" eb="138">
      <t>カイゴ</t>
    </rPh>
    <rPh sb="138" eb="140">
      <t>ヨボウ</t>
    </rPh>
    <rPh sb="141" eb="143">
      <t>ホウモン</t>
    </rPh>
    <rPh sb="155" eb="158">
      <t>リヨウシャ</t>
    </rPh>
    <phoneticPr fontId="3"/>
  </si>
  <si>
    <t>訪問リハビリテーションと通所リハビリテーションの目標並びに当該目標を踏まえたリハビリテーション提供内容について整合性のとれた訪問リハビリテーション計画を作成している。当該計画の達成に当たっては、各々の事業の目標を踏まえて、共通目標を設定している。</t>
    <rPh sb="26" eb="27">
      <t>ナラ</t>
    </rPh>
    <rPh sb="29" eb="33">
      <t>トウガイモクヒョウ</t>
    </rPh>
    <rPh sb="34" eb="35">
      <t>フ</t>
    </rPh>
    <rPh sb="47" eb="49">
      <t>テイキョウ</t>
    </rPh>
    <rPh sb="49" eb="51">
      <t>ナイヨウ</t>
    </rPh>
    <rPh sb="55" eb="58">
      <t>セイゴウセイ</t>
    </rPh>
    <rPh sb="62" eb="64">
      <t>ホウモン</t>
    </rPh>
    <rPh sb="73" eb="75">
      <t>ケイカク</t>
    </rPh>
    <rPh sb="76" eb="78">
      <t>サクセイ</t>
    </rPh>
    <rPh sb="83" eb="85">
      <t>トウガイ</t>
    </rPh>
    <rPh sb="85" eb="87">
      <t>ケイカク</t>
    </rPh>
    <rPh sb="88" eb="90">
      <t>タッセイ</t>
    </rPh>
    <rPh sb="91" eb="92">
      <t>ア</t>
    </rPh>
    <rPh sb="97" eb="99">
      <t>オノオノ</t>
    </rPh>
    <rPh sb="100" eb="102">
      <t>ジギョウ</t>
    </rPh>
    <rPh sb="103" eb="105">
      <t>モクヒョウ</t>
    </rPh>
    <rPh sb="106" eb="107">
      <t>フ</t>
    </rPh>
    <rPh sb="111" eb="113">
      <t>キョウツウ</t>
    </rPh>
    <rPh sb="113" eb="115">
      <t>モクヒョウ</t>
    </rPh>
    <rPh sb="116" eb="118">
      <t>セッテイ</t>
    </rPh>
    <phoneticPr fontId="3"/>
  </si>
  <si>
    <r>
      <t>（２２）</t>
    </r>
    <r>
      <rPr>
        <b/>
        <u/>
        <sz val="11"/>
        <color theme="1"/>
        <rFont val="ＭＳ Ｐゴシック"/>
        <family val="3"/>
        <charset val="128"/>
      </rPr>
      <t>運営規程</t>
    </r>
    <rPh sb="4" eb="6">
      <t>ウンエイ</t>
    </rPh>
    <rPh sb="6" eb="8">
      <t>キテイ</t>
    </rPh>
    <phoneticPr fontId="3"/>
  </si>
  <si>
    <r>
      <t>（２３）</t>
    </r>
    <r>
      <rPr>
        <b/>
        <u/>
        <sz val="11"/>
        <color theme="1"/>
        <rFont val="ＭＳ Ｐゴシック"/>
        <family val="3"/>
        <charset val="128"/>
      </rPr>
      <t>勤務体制の確保等</t>
    </r>
    <rPh sb="4" eb="6">
      <t>キンム</t>
    </rPh>
    <rPh sb="6" eb="8">
      <t>タイセイ</t>
    </rPh>
    <rPh sb="9" eb="11">
      <t>カクホ</t>
    </rPh>
    <rPh sb="11" eb="12">
      <t>トウ</t>
    </rPh>
    <phoneticPr fontId="3"/>
  </si>
  <si>
    <r>
      <t xml:space="preserve">　重要事項を事業所のウェブサイトに掲載している。
</t>
    </r>
    <r>
      <rPr>
        <sz val="9"/>
        <color theme="1"/>
        <rFont val="ＭＳ Ｐゴシック"/>
        <family val="3"/>
        <charset val="128"/>
      </rPr>
      <t>　※ウェブサイトとは、法人のホームページ等又は介護サービス情報公表システムのことをいう。
　※令和７年度より義務付け</t>
    </r>
    <phoneticPr fontId="3"/>
  </si>
  <si>
    <r>
      <t>（２７）</t>
    </r>
    <r>
      <rPr>
        <b/>
        <u/>
        <sz val="11"/>
        <color theme="1"/>
        <rFont val="ＭＳ Ｐゴシック"/>
        <family val="3"/>
        <charset val="128"/>
      </rPr>
      <t>秘密保持等</t>
    </r>
    <rPh sb="4" eb="6">
      <t>ヒミツ</t>
    </rPh>
    <rPh sb="6" eb="8">
      <t>ホジ</t>
    </rPh>
    <rPh sb="8" eb="9">
      <t>トウ</t>
    </rPh>
    <phoneticPr fontId="3"/>
  </si>
  <si>
    <r>
      <t>（２９）</t>
    </r>
    <r>
      <rPr>
        <b/>
        <u/>
        <sz val="11"/>
        <color theme="1"/>
        <rFont val="ＭＳ Ｐゴシック"/>
        <family val="3"/>
        <charset val="128"/>
      </rPr>
      <t>苦情処理</t>
    </r>
    <rPh sb="4" eb="6">
      <t>クジョウ</t>
    </rPh>
    <rPh sb="6" eb="8">
      <t>ショリ</t>
    </rPh>
    <phoneticPr fontId="3"/>
  </si>
  <si>
    <r>
      <t xml:space="preserve">　提供したサービスに関する利用者からの苦情に関して、市町村が派遣する者が相談及び援助を行う事業やその他市町村が実施する事業に協力するよう努めている。
</t>
    </r>
    <r>
      <rPr>
        <sz val="10"/>
        <color theme="1"/>
        <rFont val="ＭＳ Ｐゴシック"/>
        <family val="3"/>
        <charset val="128"/>
      </rPr>
      <t>※「市町村が実施する事業」には、介護相談員派遣事業のほか、老人クラブ、婦人会、その他非営利団体や住民の協力を得て行う事業等が該当します。</t>
    </r>
    <rPh sb="1" eb="3">
      <t>テイキョウ</t>
    </rPh>
    <rPh sb="10" eb="11">
      <t>カン</t>
    </rPh>
    <rPh sb="13" eb="16">
      <t>リヨウシャ</t>
    </rPh>
    <rPh sb="19" eb="21">
      <t>クジョウ</t>
    </rPh>
    <rPh sb="22" eb="23">
      <t>カン</t>
    </rPh>
    <rPh sb="26" eb="29">
      <t>シチョウソン</t>
    </rPh>
    <rPh sb="30" eb="32">
      <t>ハケン</t>
    </rPh>
    <rPh sb="34" eb="35">
      <t>モノ</t>
    </rPh>
    <rPh sb="36" eb="38">
      <t>ソウダン</t>
    </rPh>
    <rPh sb="38" eb="39">
      <t>オヨ</t>
    </rPh>
    <rPh sb="40" eb="42">
      <t>エンジョ</t>
    </rPh>
    <rPh sb="43" eb="44">
      <t>オコナ</t>
    </rPh>
    <rPh sb="45" eb="47">
      <t>ジギョウ</t>
    </rPh>
    <rPh sb="50" eb="51">
      <t>タ</t>
    </rPh>
    <rPh sb="51" eb="52">
      <t>シ</t>
    </rPh>
    <rPh sb="52" eb="53">
      <t>チョウ</t>
    </rPh>
    <rPh sb="53" eb="54">
      <t>ソン</t>
    </rPh>
    <rPh sb="55" eb="57">
      <t>ジッシ</t>
    </rPh>
    <rPh sb="59" eb="61">
      <t>ジギョウ</t>
    </rPh>
    <rPh sb="62" eb="64">
      <t>キョウリョク</t>
    </rPh>
    <rPh sb="68" eb="69">
      <t>ツト</t>
    </rPh>
    <phoneticPr fontId="3"/>
  </si>
  <si>
    <r>
      <t>（３１）</t>
    </r>
    <r>
      <rPr>
        <b/>
        <u/>
        <sz val="11"/>
        <color theme="1"/>
        <rFont val="ＭＳ Ｐゴシック"/>
        <family val="3"/>
        <charset val="128"/>
      </rPr>
      <t>事故発生時の対応</t>
    </r>
    <rPh sb="4" eb="6">
      <t>ジコ</t>
    </rPh>
    <rPh sb="6" eb="8">
      <t>ハッセイ</t>
    </rPh>
    <rPh sb="8" eb="9">
      <t>ジ</t>
    </rPh>
    <rPh sb="10" eb="12">
      <t>タイオウ</t>
    </rPh>
    <phoneticPr fontId="3"/>
  </si>
  <si>
    <r>
      <t>　事業所の運営について、暴力団、暴力団員等から支配的な影響を</t>
    </r>
    <r>
      <rPr>
        <u/>
        <sz val="11"/>
        <color theme="1"/>
        <rFont val="ＭＳ Ｐゴシック"/>
        <family val="3"/>
        <charset val="128"/>
      </rPr>
      <t>受けていない</t>
    </r>
    <r>
      <rPr>
        <sz val="11"/>
        <color theme="1"/>
        <rFont val="ＭＳ Ｐゴシック"/>
        <family val="3"/>
        <charset val="128"/>
      </rPr>
      <t>。</t>
    </r>
    <phoneticPr fontId="3"/>
  </si>
  <si>
    <t>（２）リハビリテーションマネジメント加算（イ）（ロ）</t>
    <rPh sb="18" eb="20">
      <t>カサン</t>
    </rPh>
    <phoneticPr fontId="3"/>
  </si>
  <si>
    <t>（イ・ロ共通）　　
　３月に１回以上、リハビリテーション会議を開催し、利用者の状態の変化に応じ、訪問リハビリテーション計画を見直している。</t>
    <phoneticPr fontId="3"/>
  </si>
  <si>
    <t>（イ・ロ共通）　
　指定訪問リハビリテーション事業所の理学療法士、作業療法士又は言語聴覚士が、介護支援専門員に対し、リハビリテーションに関する専門的な見地から、利用者の有する能力、自立のために必要な支援方法及び日常生活上の留意点に関する情報提供を行っている。</t>
    <phoneticPr fontId="3"/>
  </si>
  <si>
    <t>（イ・ロ共通）　
　以下の①②のいずれかに適合している。</t>
    <rPh sb="10" eb="12">
      <t>イカ</t>
    </rPh>
    <rPh sb="21" eb="23">
      <t>テキゴウ</t>
    </rPh>
    <phoneticPr fontId="3"/>
  </si>
  <si>
    <t>（イ・ロ共通）　
　問１から問５までに適合することを確認し、記録している。</t>
    <rPh sb="10" eb="11">
      <t>トイ</t>
    </rPh>
    <rPh sb="14" eb="15">
      <t>トイ</t>
    </rPh>
    <rPh sb="19" eb="21">
      <t>テキゴウ</t>
    </rPh>
    <rPh sb="26" eb="28">
      <t>カクニン</t>
    </rPh>
    <rPh sb="30" eb="32">
      <t>キロク</t>
    </rPh>
    <phoneticPr fontId="3"/>
  </si>
  <si>
    <r>
      <t xml:space="preserve">　評価対象期間において指定訪問リハビリテーションを終了した者（以下「訪問リハビリテーション終了者」という。）のうち、指定通所介護、指定（介護予防）通所リハビリテーション、指定地域密着型通所介護、指定（介護予防）認知症対応型通所介護、指定（介護予防）小規模多機能型居宅介護、指定看護小規模多機能型居宅介護、通所介護相当サービスその他社会参加に資する取組（以下「指定通所介護等」という。）を実施した者の占める割合が１００分の５を超えている。
</t>
    </r>
    <r>
      <rPr>
        <sz val="10"/>
        <color theme="1"/>
        <rFont val="ＭＳ Ｐゴシック"/>
        <family val="3"/>
        <charset val="128"/>
      </rPr>
      <t>※「その他社会参加に資する取組」には、医療機関への入院や介護保険施設への入所、指定訪問リハビリテーション、指定認知症対応型共同生活介護等は、含まれない。</t>
    </r>
    <rPh sb="1" eb="3">
      <t>ヒョウカ</t>
    </rPh>
    <rPh sb="3" eb="5">
      <t>タイショウ</t>
    </rPh>
    <rPh sb="5" eb="7">
      <t>キカン</t>
    </rPh>
    <rPh sb="11" eb="15">
      <t>シテイホウモン</t>
    </rPh>
    <rPh sb="25" eb="27">
      <t>シュウリョウ</t>
    </rPh>
    <rPh sb="29" eb="30">
      <t>モノ</t>
    </rPh>
    <rPh sb="31" eb="33">
      <t>イカ</t>
    </rPh>
    <rPh sb="34" eb="36">
      <t>ホウモン</t>
    </rPh>
    <rPh sb="45" eb="48">
      <t>シュウリョウシャ</t>
    </rPh>
    <rPh sb="100" eb="104">
      <t>カイゴヨボウ</t>
    </rPh>
    <rPh sb="116" eb="118">
      <t>シテイ</t>
    </rPh>
    <rPh sb="119" eb="123">
      <t>カイゴヨボウ</t>
    </rPh>
    <rPh sb="124" eb="127">
      <t>ショウキボ</t>
    </rPh>
    <rPh sb="127" eb="131">
      <t>タキノウガタ</t>
    </rPh>
    <rPh sb="131" eb="133">
      <t>キョタク</t>
    </rPh>
    <rPh sb="133" eb="135">
      <t>カイゴ</t>
    </rPh>
    <rPh sb="136" eb="138">
      <t>シテイ</t>
    </rPh>
    <rPh sb="138" eb="140">
      <t>カンゴ</t>
    </rPh>
    <rPh sb="140" eb="143">
      <t>ショウキボ</t>
    </rPh>
    <rPh sb="143" eb="147">
      <t>タキノウガタ</t>
    </rPh>
    <rPh sb="147" eb="149">
      <t>キョタク</t>
    </rPh>
    <rPh sb="149" eb="151">
      <t>カイゴ</t>
    </rPh>
    <rPh sb="152" eb="158">
      <t>ツウショカイゴソウトウ</t>
    </rPh>
    <rPh sb="176" eb="178">
      <t>イカ</t>
    </rPh>
    <rPh sb="185" eb="186">
      <t>トウ</t>
    </rPh>
    <rPh sb="193" eb="195">
      <t>ジッシ</t>
    </rPh>
    <rPh sb="197" eb="198">
      <t>モノ</t>
    </rPh>
    <rPh sb="199" eb="200">
      <t>シ</t>
    </rPh>
    <rPh sb="202" eb="204">
      <t>ワリアイ</t>
    </rPh>
    <rPh sb="208" eb="209">
      <t>ブン</t>
    </rPh>
    <rPh sb="212" eb="213">
      <t>コ</t>
    </rPh>
    <rPh sb="224" eb="225">
      <t>タ</t>
    </rPh>
    <rPh sb="239" eb="241">
      <t>イリョウ</t>
    </rPh>
    <rPh sb="241" eb="243">
      <t>キカン</t>
    </rPh>
    <rPh sb="245" eb="247">
      <t>ニュウイン</t>
    </rPh>
    <rPh sb="248" eb="250">
      <t>カイゴ</t>
    </rPh>
    <rPh sb="250" eb="252">
      <t>ホケン</t>
    </rPh>
    <rPh sb="252" eb="254">
      <t>シセツ</t>
    </rPh>
    <rPh sb="256" eb="258">
      <t>ニュウショ</t>
    </rPh>
    <rPh sb="261" eb="263">
      <t>ホウモン</t>
    </rPh>
    <rPh sb="275" eb="281">
      <t>ニンチショウタイオウカタ</t>
    </rPh>
    <rPh sb="281" eb="285">
      <t>キョウドウセイカツ</t>
    </rPh>
    <rPh sb="287" eb="288">
      <t>トウ</t>
    </rPh>
    <rPh sb="290" eb="291">
      <t>フク</t>
    </rPh>
    <phoneticPr fontId="3"/>
  </si>
  <si>
    <t>（２）　同一建物に居住する利用者に係る減算</t>
    <phoneticPr fontId="3"/>
  </si>
  <si>
    <t>（３）　事業所の医師が診療を行っていない利用者に対する減算</t>
    <rPh sb="4" eb="7">
      <t>ジギョウショ</t>
    </rPh>
    <rPh sb="8" eb="10">
      <t>イシ</t>
    </rPh>
    <rPh sb="11" eb="13">
      <t>シンリョウ</t>
    </rPh>
    <rPh sb="14" eb="15">
      <t>オコナ</t>
    </rPh>
    <rPh sb="20" eb="23">
      <t>リヨウシャ</t>
    </rPh>
    <rPh sb="24" eb="25">
      <t>タイ</t>
    </rPh>
    <rPh sb="27" eb="29">
      <t>ゲンサン</t>
    </rPh>
    <phoneticPr fontId="3"/>
  </si>
  <si>
    <t>　当該計画的な医学的管理を行っている医師が適切な研修の終了等をしている。また、当該研修の終了等の有無を確認し、訪問リハビリテーション計画に記載している。</t>
    <rPh sb="1" eb="3">
      <t>トウガイ</t>
    </rPh>
    <rPh sb="3" eb="6">
      <t>ケイカクテキ</t>
    </rPh>
    <rPh sb="7" eb="12">
      <t>イガクテキカンリ</t>
    </rPh>
    <rPh sb="13" eb="14">
      <t>オコナ</t>
    </rPh>
    <rPh sb="18" eb="20">
      <t>イシ</t>
    </rPh>
    <rPh sb="21" eb="23">
      <t>テキセツ</t>
    </rPh>
    <rPh sb="24" eb="26">
      <t>ケンシュウ</t>
    </rPh>
    <rPh sb="27" eb="29">
      <t>シュウリョウ</t>
    </rPh>
    <rPh sb="29" eb="30">
      <t>トウ</t>
    </rPh>
    <rPh sb="39" eb="41">
      <t>トウガイ</t>
    </rPh>
    <rPh sb="41" eb="43">
      <t>ケンシュウ</t>
    </rPh>
    <rPh sb="44" eb="46">
      <t>シュウリョウ</t>
    </rPh>
    <rPh sb="46" eb="47">
      <t>トウ</t>
    </rPh>
    <rPh sb="48" eb="50">
      <t>ウム</t>
    </rPh>
    <rPh sb="51" eb="53">
      <t>カクニン</t>
    </rPh>
    <rPh sb="55" eb="57">
      <t>ホウモン</t>
    </rPh>
    <rPh sb="66" eb="68">
      <t>ケイカク</t>
    </rPh>
    <rPh sb="69" eb="71">
      <t>キサイ</t>
    </rPh>
    <phoneticPr fontId="3"/>
  </si>
  <si>
    <t>　問２、５及び６のいずれにも適合することとなっているが、令和6年6月1日から令和9年3月31日までの間に、問２及び問６に適合する場合には、同期間に限り、算定している。</t>
    <rPh sb="1" eb="2">
      <t>トイ</t>
    </rPh>
    <rPh sb="5" eb="6">
      <t>オヨ</t>
    </rPh>
    <rPh sb="14" eb="16">
      <t>テキゴウ</t>
    </rPh>
    <rPh sb="28" eb="30">
      <t>レイワ</t>
    </rPh>
    <rPh sb="31" eb="32">
      <t>ネン</t>
    </rPh>
    <rPh sb="33" eb="34">
      <t>ガツ</t>
    </rPh>
    <rPh sb="35" eb="36">
      <t>ニチ</t>
    </rPh>
    <rPh sb="38" eb="40">
      <t>レイワ</t>
    </rPh>
    <rPh sb="41" eb="42">
      <t>ネン</t>
    </rPh>
    <rPh sb="43" eb="44">
      <t>ガツ</t>
    </rPh>
    <rPh sb="46" eb="47">
      <t>ニチ</t>
    </rPh>
    <rPh sb="50" eb="51">
      <t>アイダ</t>
    </rPh>
    <rPh sb="53" eb="54">
      <t>トイ</t>
    </rPh>
    <rPh sb="55" eb="56">
      <t>オヨ</t>
    </rPh>
    <rPh sb="57" eb="58">
      <t>トイ</t>
    </rPh>
    <rPh sb="60" eb="62">
      <t>テキゴウ</t>
    </rPh>
    <rPh sb="64" eb="66">
      <t>バアイ</t>
    </rPh>
    <rPh sb="69" eb="72">
      <t>ドウキカン</t>
    </rPh>
    <rPh sb="73" eb="74">
      <t>カギ</t>
    </rPh>
    <rPh sb="76" eb="78">
      <t>サンテイ</t>
    </rPh>
    <phoneticPr fontId="3"/>
  </si>
  <si>
    <t>令和７年度　運 営 状 況 点 検 書</t>
    <rPh sb="0" eb="2">
      <t>レイワ</t>
    </rPh>
    <rPh sb="3" eb="5">
      <t>ネンド</t>
    </rPh>
    <phoneticPr fontId="3"/>
  </si>
  <si>
    <t>　指定訪問リハビリテーション事業所は、病院、診療所、介護老人保健施設又は介護医療院であって、事業の運営を行うために必要な広さ（利用申込の受付、相談等に対応するのに適切なスペース)を有する専用の区画を設けている。なお、業務に支障がないときは、指定訪問リハビリテーションの事業を行うための区画が明確に特定されていれば足りる。</t>
    <rPh sb="1" eb="3">
      <t>シテイ</t>
    </rPh>
    <rPh sb="3" eb="5">
      <t>ホウモン</t>
    </rPh>
    <rPh sb="14" eb="17">
      <t>ジギョウショ</t>
    </rPh>
    <rPh sb="19" eb="21">
      <t>ビョウイン</t>
    </rPh>
    <rPh sb="22" eb="25">
      <t>シンリョウジョ</t>
    </rPh>
    <rPh sb="26" eb="34">
      <t>カイゴロウジンホケンシセツ</t>
    </rPh>
    <rPh sb="34" eb="35">
      <t>マタ</t>
    </rPh>
    <rPh sb="36" eb="38">
      <t>カイゴ</t>
    </rPh>
    <rPh sb="38" eb="40">
      <t>イリョウ</t>
    </rPh>
    <rPh sb="40" eb="41">
      <t>イン</t>
    </rPh>
    <rPh sb="46" eb="48">
      <t>ジギョウ</t>
    </rPh>
    <rPh sb="49" eb="51">
      <t>ウンエイ</t>
    </rPh>
    <rPh sb="52" eb="53">
      <t>オコナ</t>
    </rPh>
    <rPh sb="57" eb="59">
      <t>ヒツヨウ</t>
    </rPh>
    <rPh sb="60" eb="61">
      <t>ヒロ</t>
    </rPh>
    <rPh sb="63" eb="67">
      <t>リヨウモウシコミ</t>
    </rPh>
    <rPh sb="68" eb="70">
      <t>ウケツケ</t>
    </rPh>
    <rPh sb="71" eb="73">
      <t>ソウダン</t>
    </rPh>
    <rPh sb="73" eb="74">
      <t>トウ</t>
    </rPh>
    <rPh sb="75" eb="77">
      <t>タイオウ</t>
    </rPh>
    <rPh sb="81" eb="83">
      <t>テキセツ</t>
    </rPh>
    <rPh sb="90" eb="91">
      <t>ユウ</t>
    </rPh>
    <rPh sb="93" eb="95">
      <t>センヨウ</t>
    </rPh>
    <rPh sb="96" eb="98">
      <t>クカク</t>
    </rPh>
    <rPh sb="99" eb="100">
      <t>モウ</t>
    </rPh>
    <rPh sb="108" eb="110">
      <t>ギョウム</t>
    </rPh>
    <rPh sb="111" eb="113">
      <t>シショウ</t>
    </rPh>
    <rPh sb="120" eb="124">
      <t>シテイホウモン</t>
    </rPh>
    <rPh sb="134" eb="136">
      <t>ジギョウ</t>
    </rPh>
    <rPh sb="137" eb="138">
      <t>オコナ</t>
    </rPh>
    <rPh sb="142" eb="144">
      <t>クカク</t>
    </rPh>
    <rPh sb="145" eb="147">
      <t>メイカク</t>
    </rPh>
    <rPh sb="148" eb="150">
      <t>トクテイ</t>
    </rPh>
    <rPh sb="156" eb="157">
      <t>タ</t>
    </rPh>
    <phoneticPr fontId="3"/>
  </si>
  <si>
    <t>　サービスの提供に当たっては、懇切丁寧に行うことを旨とし、利用者又はその家族に対し、リハビリテーションの観点から療養上必要とされる事項について、理解しやすいように指導又は説明を行っている。</t>
    <rPh sb="52" eb="54">
      <t>カンテン</t>
    </rPh>
    <rPh sb="56" eb="58">
      <t>リョウヨウ</t>
    </rPh>
    <rPh sb="58" eb="59">
      <t>ジョウ</t>
    </rPh>
    <rPh sb="59" eb="61">
      <t>ヒツヨウ</t>
    </rPh>
    <rPh sb="65" eb="67">
      <t>ジコウ</t>
    </rPh>
    <rPh sb="81" eb="83">
      <t>シドウ</t>
    </rPh>
    <rPh sb="83" eb="84">
      <t>マタ</t>
    </rPh>
    <phoneticPr fontId="3"/>
  </si>
  <si>
    <t>　(介護予防)訪問リハビリテーション計画の作成にあたっては、利用者又はその家族にその内容を説明し、利用者の同意を得ており、かつ、決定した計画を利用者に交付している。また、当該説明・同意・交付が確認できるよう記録をしている。</t>
    <rPh sb="2" eb="6">
      <t>カイゴヨボウ</t>
    </rPh>
    <rPh sb="7" eb="9">
      <t>ホウモン</t>
    </rPh>
    <rPh sb="49" eb="52">
      <t>リヨウシャ</t>
    </rPh>
    <rPh sb="85" eb="87">
      <t>トウガイ</t>
    </rPh>
    <phoneticPr fontId="3"/>
  </si>
  <si>
    <t>　リハビリテーションを受けていた医療機関から退院した利用者に対し訪問リハビリテーション計画を作成する場合には、医療と介護の連携を図り、連続的で質の高いリハビリテーションを行う観点から、当該医療機関が作成したリハビリテーション実施計画書等を入手し、当該利用者に係るリハビリテーションの情報を把握している。</t>
    <rPh sb="11" eb="12">
      <t>ウ</t>
    </rPh>
    <phoneticPr fontId="3"/>
  </si>
  <si>
    <t>（５）　業務継続計画未策定減算</t>
    <phoneticPr fontId="3"/>
  </si>
  <si>
    <r>
      <t xml:space="preserve">【病院、診療所、介護老人保健施設又は介護医療院の場合】
　専任の常勤医師が１人以上勤務している。
</t>
    </r>
    <r>
      <rPr>
        <sz val="10"/>
        <color theme="1"/>
        <rFont val="ＭＳ Ｐゴシック"/>
        <family val="3"/>
        <charset val="128"/>
      </rPr>
      <t xml:space="preserve">
※指定訪問リハビリテーションを行う介護老人保健施設又は介護医療院であって当該介護老人保健施設又は介護医療院に常勤医師として勤務している場合には、常勤の要件として足るものである。
※指定訪問リハビリテーションを行う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で差し支えなく、常勤の要件として足るものである。</t>
    </r>
    <rPh sb="1" eb="3">
      <t>ビョウイン</t>
    </rPh>
    <rPh sb="4" eb="7">
      <t>シンリョウジョ</t>
    </rPh>
    <rPh sb="8" eb="10">
      <t>カイゴ</t>
    </rPh>
    <rPh sb="10" eb="12">
      <t>ロウジン</t>
    </rPh>
    <rPh sb="12" eb="14">
      <t>ホケン</t>
    </rPh>
    <rPh sb="14" eb="16">
      <t>シセツ</t>
    </rPh>
    <rPh sb="16" eb="17">
      <t>マタ</t>
    </rPh>
    <rPh sb="18" eb="20">
      <t>カイゴ</t>
    </rPh>
    <rPh sb="20" eb="22">
      <t>イリョウ</t>
    </rPh>
    <rPh sb="22" eb="23">
      <t>イン</t>
    </rPh>
    <rPh sb="24" eb="26">
      <t>バ</t>
    </rPh>
    <rPh sb="41" eb="43">
      <t>キンム</t>
    </rPh>
    <rPh sb="53" eb="55">
      <t>ホウモン</t>
    </rPh>
    <rPh sb="86" eb="88">
      <t>トウガイ</t>
    </rPh>
    <rPh sb="104" eb="106">
      <t>ジョウキン</t>
    </rPh>
    <rPh sb="106" eb="108">
      <t>イシ</t>
    </rPh>
    <rPh sb="111" eb="113">
      <t>キンム</t>
    </rPh>
    <rPh sb="117" eb="119">
      <t>バアイ</t>
    </rPh>
    <rPh sb="122" eb="124">
      <t>ジョウキン</t>
    </rPh>
    <rPh sb="125" eb="127">
      <t>ヨウケン</t>
    </rPh>
    <rPh sb="130" eb="131">
      <t>タ</t>
    </rPh>
    <phoneticPr fontId="3"/>
  </si>
  <si>
    <t>　厚生労働大臣が定める基準に適合するとして市長に届け出た指定訪問リハビリテーション事業所が、リハビリテーションを行い、利用者の指定医通所回以後事業所等への移行等を支援した場合は、評価対象期間（移行支援加算を算定する年度の初日の属する年の前年の１月から１２月までの期間（基準に適合するとして届け出た年は、届出の日から同年１２月までの期間））の末日が属する年度の次の年度内に限り、1日につき算定している。</t>
    <rPh sb="1" eb="7">
      <t>コウセイロウドウダイジン</t>
    </rPh>
    <rPh sb="8" eb="9">
      <t>サダ</t>
    </rPh>
    <rPh sb="11" eb="13">
      <t>キジュン</t>
    </rPh>
    <rPh sb="14" eb="16">
      <t>テキゴウ</t>
    </rPh>
    <rPh sb="21" eb="23">
      <t>シチョウ</t>
    </rPh>
    <rPh sb="24" eb="25">
      <t>トド</t>
    </rPh>
    <rPh sb="26" eb="27">
      <t>デ</t>
    </rPh>
    <rPh sb="28" eb="30">
      <t>シテイ</t>
    </rPh>
    <rPh sb="30" eb="32">
      <t>ホウモン</t>
    </rPh>
    <rPh sb="41" eb="44">
      <t>ジギョウショ</t>
    </rPh>
    <rPh sb="56" eb="57">
      <t>オコナ</t>
    </rPh>
    <rPh sb="59" eb="62">
      <t>リヨウシャ</t>
    </rPh>
    <rPh sb="63" eb="66">
      <t>シテイイ</t>
    </rPh>
    <rPh sb="66" eb="68">
      <t>ツウショ</t>
    </rPh>
    <rPh sb="68" eb="69">
      <t>カイ</t>
    </rPh>
    <rPh sb="69" eb="71">
      <t>イゴ</t>
    </rPh>
    <rPh sb="71" eb="74">
      <t>ジギョウショ</t>
    </rPh>
    <rPh sb="74" eb="75">
      <t>トウ</t>
    </rPh>
    <rPh sb="77" eb="79">
      <t>イコウ</t>
    </rPh>
    <rPh sb="79" eb="80">
      <t>トウ</t>
    </rPh>
    <rPh sb="81" eb="83">
      <t>シエン</t>
    </rPh>
    <rPh sb="85" eb="87">
      <t>バアイ</t>
    </rPh>
    <rPh sb="89" eb="91">
      <t>ヒョウカ</t>
    </rPh>
    <rPh sb="91" eb="93">
      <t>タイショウ</t>
    </rPh>
    <rPh sb="93" eb="95">
      <t>キカン</t>
    </rPh>
    <rPh sb="96" eb="98">
      <t>イコウ</t>
    </rPh>
    <rPh sb="98" eb="100">
      <t>シエン</t>
    </rPh>
    <rPh sb="100" eb="102">
      <t>カサン</t>
    </rPh>
    <rPh sb="103" eb="105">
      <t>サンテイ</t>
    </rPh>
    <rPh sb="107" eb="109">
      <t>ネンド</t>
    </rPh>
    <rPh sb="110" eb="112">
      <t>ショニチ</t>
    </rPh>
    <rPh sb="113" eb="114">
      <t>ゾク</t>
    </rPh>
    <rPh sb="116" eb="117">
      <t>ネン</t>
    </rPh>
    <rPh sb="118" eb="120">
      <t>ゼンネン</t>
    </rPh>
    <rPh sb="122" eb="123">
      <t>ガツ</t>
    </rPh>
    <rPh sb="127" eb="128">
      <t>ガツ</t>
    </rPh>
    <rPh sb="131" eb="133">
      <t>キカン</t>
    </rPh>
    <rPh sb="134" eb="136">
      <t>キジュン</t>
    </rPh>
    <rPh sb="137" eb="139">
      <t>テキゴウ</t>
    </rPh>
    <rPh sb="144" eb="145">
      <t>トド</t>
    </rPh>
    <rPh sb="146" eb="147">
      <t>デ</t>
    </rPh>
    <rPh sb="148" eb="149">
      <t>トシ</t>
    </rPh>
    <rPh sb="151" eb="153">
      <t>トドケデ</t>
    </rPh>
    <rPh sb="170" eb="172">
      <t>マツジツ</t>
    </rPh>
    <rPh sb="173" eb="174">
      <t>ゾク</t>
    </rPh>
    <rPh sb="176" eb="178">
      <t>ネンド</t>
    </rPh>
    <rPh sb="179" eb="180">
      <t>ツギ</t>
    </rPh>
    <rPh sb="181" eb="184">
      <t>ネンドナイ</t>
    </rPh>
    <rPh sb="185" eb="186">
      <t>カギ</t>
    </rPh>
    <rPh sb="189" eb="190">
      <t>ヒ</t>
    </rPh>
    <rPh sb="193" eb="195">
      <t>サンテイ</t>
    </rPh>
    <phoneticPr fontId="3"/>
  </si>
  <si>
    <r>
      <t>（イ・ロ共通）　
　訪問リハビリテーション計画について、</t>
    </r>
    <r>
      <rPr>
        <u/>
        <sz val="10.5"/>
        <color theme="1"/>
        <rFont val="ＭＳ Ｐゴシック"/>
        <family val="3"/>
        <charset val="128"/>
      </rPr>
      <t>当該計画の作成に関与した医師、理学療法士、作業療法士又は言語聴覚士が</t>
    </r>
    <r>
      <rPr>
        <sz val="10.5"/>
        <color theme="1"/>
        <rFont val="ＭＳ Ｐゴシック"/>
        <family val="3"/>
        <charset val="128"/>
      </rPr>
      <t>利用者又はその家族に対して説明し、利用者の同意を得ている。、理学療法士、作業療法士、言語聴覚士が説明した場合は、説明した内容等について医師へ報告している。</t>
    </r>
    <rPh sb="10" eb="12">
      <t>ホウモン</t>
    </rPh>
    <rPh sb="40" eb="42">
      <t>イシ</t>
    </rPh>
    <rPh sb="110" eb="112">
      <t>セツメイ</t>
    </rPh>
    <rPh sb="114" eb="116">
      <t>バアイ</t>
    </rPh>
    <phoneticPr fontId="3"/>
  </si>
  <si>
    <t>（イ・ロ共通）　
リハビリテーション会議を開催し、リハビリテーションに関する専門的な見地から利用者の状況等に関する情報を構成員と共有し、当該リハビリテーション会議の内容を記録している。なお、リハビリテーション会議の構成員は、「３運営基準について（１７）」としている。</t>
    <rPh sb="104" eb="106">
      <t>カイギ</t>
    </rPh>
    <rPh sb="107" eb="110">
      <t>コウセイイン</t>
    </rPh>
    <rPh sb="114" eb="118">
      <t>ウンエイキジュン</t>
    </rPh>
    <phoneticPr fontId="3"/>
  </si>
  <si>
    <t>　問２の「当該利用者に関する情報の提供」とは、別の医療機関の計画的な医学的管理を行っている医師から指定訪問リハビリテーション事業所の医師が、「リハビリテーション・個別機能訓練、栄養、口腔の実施及び一体的取組について」の別紙様式2-2-1のうち、本人・家族等の希望、健康状態・経過、心身機能・構造、活動（基本動作、移動能力、認知機能等）、活動（ＡＤＬ）、リハビリテーションの目標、リハビリテーション実施上の留意点等について、十分に記載できる情報の提供を受けていることとなっている。</t>
    <rPh sb="1" eb="2">
      <t>トイ</t>
    </rPh>
    <rPh sb="23" eb="24">
      <t>ベツ</t>
    </rPh>
    <rPh sb="25" eb="29">
      <t>イリョウキカン</t>
    </rPh>
    <rPh sb="30" eb="32">
      <t>ケイカク</t>
    </rPh>
    <rPh sb="32" eb="33">
      <t>テキ</t>
    </rPh>
    <rPh sb="34" eb="39">
      <t>イガクテキカンリ</t>
    </rPh>
    <rPh sb="40" eb="41">
      <t>オコナ</t>
    </rPh>
    <rPh sb="45" eb="47">
      <t>イシ</t>
    </rPh>
    <rPh sb="49" eb="51">
      <t>シテイ</t>
    </rPh>
    <rPh sb="51" eb="53">
      <t>ホウモン</t>
    </rPh>
    <rPh sb="62" eb="65">
      <t>ジギョウショ</t>
    </rPh>
    <rPh sb="66" eb="68">
      <t>イシ</t>
    </rPh>
    <rPh sb="109" eb="113">
      <t>ベッシヨウシキ</t>
    </rPh>
    <rPh sb="225" eb="226">
      <t>ウ</t>
    </rPh>
    <phoneticPr fontId="3"/>
  </si>
  <si>
    <t>問2</t>
    <phoneticPr fontId="3"/>
  </si>
  <si>
    <t>　医師は、理学療法士、作業療法士又は言語聴覚士に対して行った指示内容の要点を診療録に記入している。</t>
    <rPh sb="1" eb="3">
      <t>イシ</t>
    </rPh>
    <rPh sb="5" eb="10">
      <t>リガクリョウホウシ</t>
    </rPh>
    <rPh sb="11" eb="13">
      <t>サギョウ</t>
    </rPh>
    <rPh sb="13" eb="16">
      <t>リョウホウシ</t>
    </rPh>
    <rPh sb="16" eb="17">
      <t>マタ</t>
    </rPh>
    <rPh sb="18" eb="23">
      <t>ゲンゴチョウカクシ</t>
    </rPh>
    <rPh sb="24" eb="25">
      <t>タイ</t>
    </rPh>
    <rPh sb="27" eb="28">
      <t>オコナ</t>
    </rPh>
    <rPh sb="30" eb="32">
      <t>シジ</t>
    </rPh>
    <rPh sb="32" eb="34">
      <t>ナイヨウ</t>
    </rPh>
    <rPh sb="35" eb="37">
      <t>ヨウテン</t>
    </rPh>
    <rPh sb="38" eb="41">
      <t>シンリョウロク</t>
    </rPh>
    <rPh sb="42" eb="44">
      <t>キニュウ</t>
    </rPh>
    <phoneticPr fontId="3"/>
  </si>
  <si>
    <t>問９</t>
    <rPh sb="0" eb="1">
      <t>トイ</t>
    </rPh>
    <phoneticPr fontId="3"/>
  </si>
  <si>
    <t>　訪問リハビリテーション計画の進捗状況を定期的に評価し、必要に応じて当該計画を見直している。初回の評価は、訪問リハビリテーション計画に基づく、リハビリテーションの提供の開始から、概ね２週間以内に、その後は概ね３月ごとに評価を行っている。</t>
    <rPh sb="1" eb="3">
      <t>ホウモン</t>
    </rPh>
    <rPh sb="12" eb="14">
      <t>ケイカク</t>
    </rPh>
    <rPh sb="15" eb="19">
      <t>シンチョクジョウキョウ</t>
    </rPh>
    <rPh sb="20" eb="23">
      <t>テイキテキ</t>
    </rPh>
    <rPh sb="24" eb="26">
      <t>ヒョウカ</t>
    </rPh>
    <rPh sb="28" eb="30">
      <t>ヒツヨウ</t>
    </rPh>
    <rPh sb="31" eb="32">
      <t>オウ</t>
    </rPh>
    <rPh sb="34" eb="38">
      <t>トウガイケイカク</t>
    </rPh>
    <rPh sb="39" eb="41">
      <t>ミナオ</t>
    </rPh>
    <rPh sb="46" eb="48">
      <t>ショカイ</t>
    </rPh>
    <rPh sb="49" eb="51">
      <t>ヒョウカ</t>
    </rPh>
    <rPh sb="67" eb="68">
      <t>モト</t>
    </rPh>
    <rPh sb="81" eb="83">
      <t>テイキョウ</t>
    </rPh>
    <rPh sb="84" eb="86">
      <t>カイシ</t>
    </rPh>
    <rPh sb="89" eb="90">
      <t>オオム</t>
    </rPh>
    <rPh sb="92" eb="94">
      <t>シュウカン</t>
    </rPh>
    <rPh sb="94" eb="96">
      <t>イナイ</t>
    </rPh>
    <rPh sb="100" eb="101">
      <t>ゴ</t>
    </rPh>
    <rPh sb="102" eb="103">
      <t>オオム</t>
    </rPh>
    <rPh sb="105" eb="106">
      <t>ガツ</t>
    </rPh>
    <rPh sb="109" eb="111">
      <t>ヒョウカ</t>
    </rPh>
    <rPh sb="112" eb="113">
      <t>オコナ</t>
    </rPh>
    <phoneticPr fontId="3"/>
  </si>
  <si>
    <t>病院　・　診療所　・　介護老人保健施設　・　介護医療院　</t>
    <rPh sb="0" eb="2">
      <t>ビョウイン</t>
    </rPh>
    <rPh sb="11" eb="13">
      <t>カイゴ</t>
    </rPh>
    <rPh sb="13" eb="15">
      <t>ロウジン</t>
    </rPh>
    <rPh sb="15" eb="17">
      <t>ホケン</t>
    </rPh>
    <rPh sb="17" eb="19">
      <t>シセツ</t>
    </rPh>
    <rPh sb="22" eb="24">
      <t>カイゴ</t>
    </rPh>
    <rPh sb="24" eb="26">
      <t>イリョウ</t>
    </rPh>
    <rPh sb="26" eb="27">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</si>
</sst>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42" x14ac:knownFonts="1">
    <font>
      <sz val="10.5"/>
      <name val="ＭＳ 明朝"/>
      <family val="1"/>
      <charset val="128"/>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2"/>
      <name val="ＭＳ 明朝"/>
      <family val="1"/>
      <charset val="128"/>
    </font>
    <font>
      <sz val="6"/>
      <name val="ＭＳ Ｐゴシック"/>
      <family val="3"/>
      <charset val="128"/>
    </font>
    <font>
      <sz val="11"/>
      <color rgb="FFFF0000"/>
      <name val="ＭＳ Ｐゴシック"/>
      <family val="2"/>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b/>
      <sz val="12"/>
      <name val="HGSｺﾞｼｯｸM"/>
      <family val="3"/>
      <charset val="128"/>
    </font>
    <font>
      <sz val="12"/>
      <name val="HGSｺﾞｼｯｸM"/>
      <family val="3"/>
      <charset val="128"/>
    </font>
    <font>
      <sz val="11"/>
      <name val="HGSｺﾞｼｯｸM"/>
      <family val="3"/>
      <charset val="128"/>
    </font>
    <font>
      <b/>
      <sz val="10"/>
      <name val="HGSｺﾞｼｯｸM"/>
      <family val="3"/>
      <charset val="128"/>
    </font>
    <font>
      <b/>
      <sz val="11"/>
      <color rgb="FFFF0000"/>
      <name val="ＭＳ Ｐゴシック"/>
      <family val="3"/>
      <charset val="128"/>
      <scheme val="minor"/>
    </font>
    <font>
      <sz val="1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theme="1"/>
      <name val="ＭＳ Ｐゴシック"/>
      <family val="3"/>
      <charset val="128"/>
    </font>
    <font>
      <sz val="20"/>
      <color theme="1"/>
      <name val="ＭＳ Ｐゴシック"/>
      <family val="3"/>
      <charset val="128"/>
    </font>
    <font>
      <sz val="10.5"/>
      <color theme="1"/>
      <name val="ＭＳ Ｐゴシック"/>
      <family val="3"/>
      <charset val="128"/>
    </font>
    <font>
      <sz val="14"/>
      <color theme="1"/>
      <name val="ＭＳ Ｐゴシック"/>
      <family val="3"/>
      <charset val="128"/>
    </font>
    <font>
      <sz val="9"/>
      <color theme="1"/>
      <name val="ＭＳ 明朝"/>
      <family val="1"/>
      <charset val="128"/>
    </font>
    <font>
      <sz val="9.65"/>
      <color theme="1"/>
      <name val="ＭＳ Ｐゴシック"/>
      <family val="3"/>
      <charset val="128"/>
    </font>
    <font>
      <sz val="9"/>
      <color theme="1"/>
      <name val="ＭＳ Ｐゴシック"/>
      <family val="3"/>
      <charset val="128"/>
    </font>
    <font>
      <sz val="12"/>
      <color theme="1"/>
      <name val="ＭＳ Ｐゴシック"/>
      <family val="3"/>
      <charset val="128"/>
    </font>
    <font>
      <sz val="16"/>
      <color theme="1"/>
      <name val="ＭＳ Ｐゴシック"/>
      <family val="3"/>
      <charset val="128"/>
    </font>
    <font>
      <sz val="10"/>
      <color theme="1"/>
      <name val="ＭＳ Ｐゴシック"/>
      <family val="3"/>
      <charset val="128"/>
    </font>
    <font>
      <u/>
      <sz val="11"/>
      <color theme="1"/>
      <name val="ＭＳ Ｐゴシック"/>
      <family val="3"/>
      <charset val="128"/>
    </font>
    <font>
      <b/>
      <sz val="11"/>
      <color theme="1"/>
      <name val="ＭＳ Ｐゴシック"/>
      <family val="3"/>
      <charset val="128"/>
    </font>
    <font>
      <sz val="13"/>
      <color theme="1"/>
      <name val="ＭＳ Ｐゴシック"/>
      <family val="3"/>
      <charset val="128"/>
    </font>
    <font>
      <b/>
      <sz val="14"/>
      <color theme="1"/>
      <name val="ＭＳ Ｐゴシック"/>
      <family val="3"/>
      <charset val="128"/>
    </font>
    <font>
      <b/>
      <u/>
      <sz val="14"/>
      <color theme="1"/>
      <name val="ＭＳ Ｐゴシック"/>
      <family val="3"/>
      <charset val="128"/>
    </font>
    <font>
      <b/>
      <u/>
      <sz val="11"/>
      <color theme="1"/>
      <name val="ＭＳ Ｐゴシック"/>
      <family val="3"/>
      <charset val="128"/>
    </font>
    <font>
      <sz val="20"/>
      <color theme="1"/>
      <name val="ＭＳ ゴシック"/>
      <family val="3"/>
      <charset val="128"/>
    </font>
    <font>
      <u/>
      <sz val="10.5"/>
      <color theme="1"/>
      <name val="ＭＳ Ｐゴシック"/>
      <family val="3"/>
      <charset val="128"/>
    </font>
    <font>
      <b/>
      <u/>
      <sz val="12"/>
      <color theme="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s>
  <borders count="114">
    <border>
      <left/>
      <right/>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double">
        <color indexed="64"/>
      </right>
      <top/>
      <bottom/>
      <diagonal/>
    </border>
    <border>
      <left style="double">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dotted">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dotted">
        <color indexed="64"/>
      </bottom>
      <diagonal/>
    </border>
    <border>
      <left/>
      <right style="hair">
        <color indexed="64"/>
      </right>
      <top/>
      <bottom style="dott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s>
  <cellStyleXfs count="5">
    <xf numFmtId="0" fontId="0" fillId="0" borderId="0"/>
    <xf numFmtId="38" fontId="4" fillId="0" borderId="0" applyFont="0" applyFill="0" applyBorder="0" applyAlignment="0" applyProtection="0">
      <alignment vertical="center"/>
    </xf>
    <xf numFmtId="0" fontId="4" fillId="0" borderId="0">
      <alignment vertical="center"/>
    </xf>
    <xf numFmtId="0" fontId="2" fillId="0" borderId="0">
      <alignment vertical="center"/>
    </xf>
    <xf numFmtId="38" fontId="2" fillId="0" borderId="0" applyFont="0" applyFill="0" applyBorder="0" applyAlignment="0" applyProtection="0">
      <alignment vertical="center"/>
    </xf>
  </cellStyleXfs>
  <cellXfs count="569">
    <xf numFmtId="0" fontId="0" fillId="0" borderId="0" xfId="0"/>
    <xf numFmtId="0" fontId="7" fillId="0" borderId="0" xfId="3" applyFont="1">
      <alignment vertical="center"/>
    </xf>
    <xf numFmtId="0" fontId="7" fillId="0" borderId="0" xfId="3" applyFont="1" applyAlignment="1">
      <alignment horizontal="left" vertical="center"/>
    </xf>
    <xf numFmtId="0" fontId="8" fillId="0" borderId="0" xfId="3" applyFont="1" applyAlignment="1">
      <alignment horizontal="left" vertical="center"/>
    </xf>
    <xf numFmtId="0" fontId="8" fillId="0" borderId="0" xfId="3" applyFont="1" applyAlignment="1">
      <alignment horizontal="right" vertical="center"/>
    </xf>
    <xf numFmtId="0" fontId="10" fillId="0" borderId="0" xfId="3" applyFont="1" applyAlignment="1">
      <alignment horizontal="left" vertical="center"/>
    </xf>
    <xf numFmtId="0" fontId="8" fillId="0" borderId="0" xfId="3" applyFont="1">
      <alignment vertical="center"/>
    </xf>
    <xf numFmtId="0" fontId="10" fillId="0" borderId="0" xfId="3" applyFont="1" applyAlignment="1">
      <alignment horizontal="right" vertical="center"/>
    </xf>
    <xf numFmtId="0" fontId="10" fillId="0" borderId="0" xfId="3" applyFont="1">
      <alignment vertical="center"/>
    </xf>
    <xf numFmtId="0" fontId="10" fillId="5" borderId="0" xfId="3" applyFont="1" applyFill="1" applyAlignment="1">
      <alignment horizontal="center" vertical="center"/>
    </xf>
    <xf numFmtId="0" fontId="10" fillId="5" borderId="0" xfId="3" applyFont="1" applyFill="1" applyAlignment="1">
      <alignment horizontal="right" vertical="center"/>
    </xf>
    <xf numFmtId="0" fontId="10" fillId="5" borderId="0" xfId="3" applyFont="1" applyFill="1">
      <alignment vertical="center"/>
    </xf>
    <xf numFmtId="0" fontId="8" fillId="0" borderId="0" xfId="3" applyFont="1" applyAlignment="1">
      <alignment horizontal="center" vertical="center"/>
    </xf>
    <xf numFmtId="0" fontId="7" fillId="0" borderId="0" xfId="3" quotePrefix="1" applyFont="1" applyAlignment="1">
      <alignment horizontal="center" vertical="center"/>
    </xf>
    <xf numFmtId="0" fontId="11" fillId="0" borderId="0" xfId="3" applyFont="1" applyAlignment="1">
      <alignment horizontal="centerContinuous" vertical="center"/>
    </xf>
    <xf numFmtId="0" fontId="7" fillId="0" borderId="0" xfId="3" applyFont="1" applyAlignment="1">
      <alignment horizontal="centerContinuous" vertical="center"/>
    </xf>
    <xf numFmtId="0" fontId="7" fillId="0" borderId="0" xfId="3" applyFont="1" applyAlignment="1">
      <alignment horizontal="center" vertical="center"/>
    </xf>
    <xf numFmtId="0" fontId="11" fillId="0" borderId="0" xfId="3" applyFont="1">
      <alignment vertical="center"/>
    </xf>
    <xf numFmtId="0" fontId="12" fillId="0" borderId="0" xfId="3" applyFont="1" applyAlignment="1">
      <alignment horizontal="left" vertical="center"/>
    </xf>
    <xf numFmtId="0" fontId="7" fillId="0" borderId="0" xfId="3" applyFont="1" applyAlignment="1">
      <alignment horizontal="right" vertical="center"/>
    </xf>
    <xf numFmtId="0" fontId="11" fillId="0" borderId="0" xfId="3" applyFont="1" applyAlignment="1">
      <alignment horizontal="left" vertical="center"/>
    </xf>
    <xf numFmtId="0" fontId="7" fillId="5" borderId="0" xfId="3" applyFont="1" applyFill="1" applyAlignment="1">
      <alignment horizontal="center" vertical="center"/>
    </xf>
    <xf numFmtId="0" fontId="13" fillId="0" borderId="0" xfId="3" applyFont="1">
      <alignment vertical="center"/>
    </xf>
    <xf numFmtId="0" fontId="13" fillId="0" borderId="0" xfId="3" applyFont="1" applyAlignment="1">
      <alignment horizontal="left" vertical="center"/>
    </xf>
    <xf numFmtId="0" fontId="13" fillId="0" borderId="0" xfId="3" applyFont="1" applyAlignment="1">
      <alignment horizontal="right" vertical="center"/>
    </xf>
    <xf numFmtId="0" fontId="13" fillId="0" borderId="19" xfId="3" applyFont="1" applyBorder="1" applyAlignment="1">
      <alignment horizontal="center" vertical="center" wrapText="1"/>
    </xf>
    <xf numFmtId="0" fontId="13" fillId="0" borderId="0" xfId="3" applyFont="1" applyAlignment="1">
      <alignment horizontal="center" vertical="center" wrapText="1"/>
    </xf>
    <xf numFmtId="0" fontId="13" fillId="0" borderId="63" xfId="3" applyFont="1" applyBorder="1" applyAlignment="1">
      <alignment horizontal="center" vertical="center"/>
    </xf>
    <xf numFmtId="0" fontId="13" fillId="0" borderId="12" xfId="3" applyFont="1" applyBorder="1" applyAlignment="1">
      <alignment horizontal="center" vertical="center"/>
    </xf>
    <xf numFmtId="0" fontId="13" fillId="0" borderId="13" xfId="3" applyFont="1" applyBorder="1" applyAlignment="1">
      <alignment horizontal="center" vertical="center"/>
    </xf>
    <xf numFmtId="0" fontId="13" fillId="0" borderId="67" xfId="3" applyFont="1" applyBorder="1" applyAlignment="1">
      <alignment horizontal="center" vertical="center" wrapText="1"/>
    </xf>
    <xf numFmtId="0" fontId="13" fillId="0" borderId="14" xfId="3" applyFont="1" applyBorder="1" applyAlignment="1">
      <alignment horizontal="center" vertical="center" wrapText="1"/>
    </xf>
    <xf numFmtId="0" fontId="13" fillId="0" borderId="15" xfId="3" applyFont="1" applyBorder="1" applyAlignment="1">
      <alignment horizontal="center" vertical="center" wrapText="1"/>
    </xf>
    <xf numFmtId="0" fontId="13" fillId="0" borderId="16" xfId="3" applyFont="1" applyBorder="1" applyAlignment="1">
      <alignment horizontal="center" vertical="center" wrapText="1"/>
    </xf>
    <xf numFmtId="0" fontId="12" fillId="2" borderId="77" xfId="3" applyFont="1" applyFill="1" applyBorder="1" applyAlignment="1" applyProtection="1">
      <alignment horizontal="center" vertical="center" shrinkToFit="1"/>
      <protection locked="0"/>
    </xf>
    <xf numFmtId="0" fontId="12" fillId="2" borderId="78" xfId="3" applyFont="1" applyFill="1" applyBorder="1" applyAlignment="1" applyProtection="1">
      <alignment horizontal="center" vertical="center" shrinkToFit="1"/>
      <protection locked="0"/>
    </xf>
    <xf numFmtId="0" fontId="12" fillId="2" borderId="79" xfId="3" applyFont="1" applyFill="1" applyBorder="1" applyAlignment="1" applyProtection="1">
      <alignment horizontal="center" vertical="center" shrinkToFit="1"/>
      <protection locked="0"/>
    </xf>
    <xf numFmtId="0" fontId="15" fillId="0" borderId="86" xfId="3" applyFont="1" applyBorder="1" applyAlignment="1">
      <alignment horizontal="center" vertical="center" shrinkToFit="1"/>
    </xf>
    <xf numFmtId="0" fontId="15" fillId="0" borderId="87" xfId="3" applyFont="1" applyBorder="1" applyAlignment="1">
      <alignment horizontal="center" vertical="center" shrinkToFit="1"/>
    </xf>
    <xf numFmtId="0" fontId="15" fillId="0" borderId="88" xfId="3" applyFont="1" applyBorder="1" applyAlignment="1">
      <alignment horizontal="center" vertical="center" shrinkToFit="1"/>
    </xf>
    <xf numFmtId="0" fontId="12" fillId="2" borderId="94" xfId="3" applyFont="1" applyFill="1" applyBorder="1" applyAlignment="1" applyProtection="1">
      <alignment horizontal="center" vertical="center" shrinkToFit="1"/>
      <protection locked="0"/>
    </xf>
    <xf numFmtId="0" fontId="12" fillId="2" borderId="95" xfId="3" applyFont="1" applyFill="1" applyBorder="1" applyAlignment="1" applyProtection="1">
      <alignment horizontal="center" vertical="center" shrinkToFit="1"/>
      <protection locked="0"/>
    </xf>
    <xf numFmtId="0" fontId="12" fillId="2" borderId="96" xfId="3" applyFont="1" applyFill="1" applyBorder="1" applyAlignment="1" applyProtection="1">
      <alignment horizontal="center" vertical="center" shrinkToFit="1"/>
      <protection locked="0"/>
    </xf>
    <xf numFmtId="0" fontId="13" fillId="0" borderId="17" xfId="3" applyFont="1" applyBorder="1" applyAlignment="1">
      <alignment horizontal="center" vertical="center"/>
    </xf>
    <xf numFmtId="0" fontId="13" fillId="0" borderId="53" xfId="3" applyFont="1" applyBorder="1" applyAlignment="1">
      <alignment horizontal="center" vertical="center" wrapText="1"/>
    </xf>
    <xf numFmtId="0" fontId="13" fillId="0" borderId="18" xfId="3" applyFont="1" applyBorder="1" applyAlignment="1">
      <alignment horizontal="center" vertical="center" wrapText="1"/>
    </xf>
    <xf numFmtId="0" fontId="13" fillId="0" borderId="0" xfId="3" applyFont="1" applyAlignment="1">
      <alignment horizontal="center" vertical="center"/>
    </xf>
    <xf numFmtId="0" fontId="15" fillId="0" borderId="0" xfId="3" applyFont="1" applyAlignment="1">
      <alignment horizontal="center" vertical="center" wrapText="1"/>
    </xf>
    <xf numFmtId="0" fontId="12" fillId="5" borderId="0" xfId="3" applyFont="1" applyFill="1" applyAlignment="1">
      <alignment horizontal="center" vertical="center" wrapText="1"/>
    </xf>
    <xf numFmtId="176" fontId="12" fillId="5" borderId="0" xfId="4" applyNumberFormat="1" applyFont="1" applyFill="1" applyBorder="1" applyAlignment="1">
      <alignment horizontal="center" vertical="center" wrapText="1"/>
    </xf>
    <xf numFmtId="0" fontId="12" fillId="0" borderId="0" xfId="3" applyFont="1">
      <alignment vertical="center"/>
    </xf>
    <xf numFmtId="0" fontId="13" fillId="0" borderId="0" xfId="3" applyFont="1" applyAlignment="1">
      <alignment vertical="center" shrinkToFit="1"/>
    </xf>
    <xf numFmtId="0" fontId="14" fillId="0" borderId="0" xfId="3" applyFont="1" applyAlignment="1">
      <alignment vertical="center" shrinkToFit="1"/>
    </xf>
    <xf numFmtId="0" fontId="16" fillId="5" borderId="0" xfId="3" applyFont="1" applyFill="1" applyAlignment="1">
      <alignment horizontal="left" vertical="center"/>
    </xf>
    <xf numFmtId="0" fontId="2" fillId="5" borderId="0" xfId="3" applyFill="1" applyAlignment="1">
      <alignment horizontal="center" vertical="center"/>
    </xf>
    <xf numFmtId="0" fontId="2" fillId="5" borderId="0" xfId="3" applyFill="1">
      <alignment vertical="center"/>
    </xf>
    <xf numFmtId="0" fontId="2" fillId="5" borderId="0" xfId="3" applyFill="1" applyAlignment="1">
      <alignment horizontal="left" vertical="center"/>
    </xf>
    <xf numFmtId="0" fontId="6" fillId="5" borderId="0" xfId="3" applyFont="1" applyFill="1">
      <alignment vertical="center"/>
    </xf>
    <xf numFmtId="0" fontId="6" fillId="5" borderId="0" xfId="3" applyFont="1" applyFill="1" applyAlignment="1">
      <alignment horizontal="left" vertical="center"/>
    </xf>
    <xf numFmtId="0" fontId="2" fillId="5" borderId="0" xfId="3" applyFill="1" applyAlignment="1" applyProtection="1">
      <alignment horizontal="center" vertical="center"/>
      <protection locked="0"/>
    </xf>
    <xf numFmtId="0" fontId="2" fillId="4" borderId="12" xfId="3" applyFill="1" applyBorder="1" applyAlignment="1" applyProtection="1">
      <alignment horizontal="center" vertical="center"/>
      <protection locked="0"/>
    </xf>
    <xf numFmtId="20" fontId="2" fillId="4" borderId="12" xfId="3" applyNumberFormat="1" applyFill="1" applyBorder="1" applyAlignment="1" applyProtection="1">
      <alignment horizontal="center" vertical="center"/>
      <protection locked="0"/>
    </xf>
    <xf numFmtId="0" fontId="2" fillId="5" borderId="0" xfId="3" applyFill="1" applyAlignment="1" applyProtection="1">
      <alignment horizontal="right" vertical="center"/>
      <protection locked="0"/>
    </xf>
    <xf numFmtId="0" fontId="2" fillId="5" borderId="0" xfId="3" applyFill="1" applyProtection="1">
      <alignment vertical="center"/>
      <protection locked="0"/>
    </xf>
    <xf numFmtId="0" fontId="2" fillId="5" borderId="12" xfId="3" applyFill="1" applyBorder="1" applyAlignment="1">
      <alignment horizontal="center" vertical="center"/>
    </xf>
    <xf numFmtId="0" fontId="0" fillId="5" borderId="12" xfId="4" applyNumberFormat="1" applyFont="1" applyFill="1" applyBorder="1" applyAlignment="1">
      <alignment horizontal="center" vertical="center"/>
    </xf>
    <xf numFmtId="20" fontId="2" fillId="5" borderId="12" xfId="3" applyNumberFormat="1" applyFill="1" applyBorder="1" applyAlignment="1" applyProtection="1">
      <alignment horizontal="center" vertical="center"/>
      <protection locked="0"/>
    </xf>
    <xf numFmtId="0" fontId="13" fillId="2" borderId="77" xfId="3" applyFont="1" applyFill="1" applyBorder="1" applyAlignment="1" applyProtection="1">
      <alignment horizontal="center" vertical="center" shrinkToFit="1"/>
      <protection locked="0"/>
    </xf>
    <xf numFmtId="0" fontId="13" fillId="2" borderId="78" xfId="3" applyFont="1" applyFill="1" applyBorder="1" applyAlignment="1" applyProtection="1">
      <alignment horizontal="center" vertical="center" shrinkToFit="1"/>
      <protection locked="0"/>
    </xf>
    <xf numFmtId="0" fontId="13" fillId="2" borderId="79" xfId="3" applyFont="1" applyFill="1" applyBorder="1" applyAlignment="1" applyProtection="1">
      <alignment horizontal="center" vertical="center" shrinkToFit="1"/>
      <protection locked="0"/>
    </xf>
    <xf numFmtId="0" fontId="17" fillId="0" borderId="86" xfId="3" applyFont="1" applyBorder="1" applyAlignment="1">
      <alignment horizontal="center" vertical="center" shrinkToFit="1"/>
    </xf>
    <xf numFmtId="0" fontId="17" fillId="0" borderId="87" xfId="3" applyFont="1" applyBorder="1" applyAlignment="1">
      <alignment horizontal="center" vertical="center" shrinkToFit="1"/>
    </xf>
    <xf numFmtId="0" fontId="17" fillId="0" borderId="88" xfId="3" applyFont="1" applyBorder="1" applyAlignment="1">
      <alignment horizontal="center" vertical="center" shrinkToFit="1"/>
    </xf>
    <xf numFmtId="0" fontId="13" fillId="2" borderId="94" xfId="3" applyFont="1" applyFill="1" applyBorder="1" applyAlignment="1" applyProtection="1">
      <alignment horizontal="center" vertical="center" shrinkToFit="1"/>
      <protection locked="0"/>
    </xf>
    <xf numFmtId="0" fontId="13" fillId="2" borderId="95" xfId="3" applyFont="1" applyFill="1" applyBorder="1" applyAlignment="1" applyProtection="1">
      <alignment horizontal="center" vertical="center" shrinkToFit="1"/>
      <protection locked="0"/>
    </xf>
    <xf numFmtId="0" fontId="13" fillId="2" borderId="96" xfId="3" applyFont="1" applyFill="1" applyBorder="1" applyAlignment="1" applyProtection="1">
      <alignment horizontal="center" vertical="center" shrinkToFit="1"/>
      <protection locked="0"/>
    </xf>
    <xf numFmtId="0" fontId="10" fillId="5" borderId="0" xfId="3" applyFont="1" applyFill="1" applyAlignment="1">
      <alignment horizontal="left" vertical="center"/>
    </xf>
    <xf numFmtId="0" fontId="13" fillId="5" borderId="0" xfId="3" applyFont="1" applyFill="1" applyAlignment="1">
      <alignment horizontal="left" vertical="center"/>
    </xf>
    <xf numFmtId="0" fontId="13" fillId="5" borderId="0" xfId="3" applyFont="1" applyFill="1">
      <alignment vertical="center"/>
    </xf>
    <xf numFmtId="0" fontId="13" fillId="4" borderId="12" xfId="3" applyFont="1" applyFill="1" applyBorder="1" applyAlignment="1">
      <alignment horizontal="left" vertical="center"/>
    </xf>
    <xf numFmtId="0" fontId="13" fillId="2" borderId="12" xfId="3" applyFont="1" applyFill="1" applyBorder="1" applyAlignment="1">
      <alignment horizontal="left" vertical="center"/>
    </xf>
    <xf numFmtId="0" fontId="18" fillId="5" borderId="0" xfId="3" applyFont="1" applyFill="1" applyAlignment="1">
      <alignment horizontal="left" vertical="center"/>
    </xf>
    <xf numFmtId="0" fontId="13" fillId="5" borderId="12" xfId="3" applyFont="1" applyFill="1" applyBorder="1" applyAlignment="1">
      <alignment horizontal="center" vertical="center"/>
    </xf>
    <xf numFmtId="0" fontId="13" fillId="5" borderId="12" xfId="3" applyFont="1" applyFill="1" applyBorder="1" applyAlignment="1">
      <alignment horizontal="left" vertical="center"/>
    </xf>
    <xf numFmtId="0" fontId="19" fillId="5" borderId="0" xfId="3" applyFont="1" applyFill="1" applyAlignment="1">
      <alignment horizontal="left" vertical="center"/>
    </xf>
    <xf numFmtId="0" fontId="13" fillId="5" borderId="0" xfId="3" applyFont="1" applyFill="1" applyAlignment="1">
      <alignment horizontal="left" vertical="center" wrapText="1"/>
    </xf>
    <xf numFmtId="0" fontId="19" fillId="5" borderId="0" xfId="3" applyFont="1" applyFill="1">
      <alignment vertical="center"/>
    </xf>
    <xf numFmtId="0" fontId="12" fillId="5" borderId="0" xfId="3" applyFont="1" applyFill="1">
      <alignment vertical="center"/>
    </xf>
    <xf numFmtId="0" fontId="19" fillId="5" borderId="0" xfId="3" applyFont="1" applyFill="1" applyAlignment="1">
      <alignment vertical="center" shrinkToFit="1"/>
    </xf>
    <xf numFmtId="0" fontId="22" fillId="5" borderId="0" xfId="3" applyFont="1" applyFill="1" applyAlignment="1">
      <alignment vertical="center" shrinkToFit="1"/>
    </xf>
    <xf numFmtId="0" fontId="13" fillId="5" borderId="0" xfId="3" applyFont="1" applyFill="1" applyAlignment="1">
      <alignment vertical="center" wrapText="1"/>
    </xf>
    <xf numFmtId="0" fontId="13" fillId="5" borderId="0" xfId="3" applyFont="1" applyFill="1" applyAlignment="1">
      <alignment vertical="center" textRotation="90"/>
    </xf>
    <xf numFmtId="0" fontId="2" fillId="5" borderId="12" xfId="3" applyFill="1" applyBorder="1" applyAlignment="1">
      <alignment vertical="center" shrinkToFit="1"/>
    </xf>
    <xf numFmtId="0" fontId="2" fillId="5" borderId="60" xfId="3" applyFill="1" applyBorder="1" applyAlignment="1">
      <alignment horizontal="center" vertical="center"/>
    </xf>
    <xf numFmtId="0" fontId="13" fillId="5" borderId="9" xfId="3" applyFont="1" applyFill="1" applyBorder="1" applyAlignment="1">
      <alignment horizontal="center" vertical="center"/>
    </xf>
    <xf numFmtId="0" fontId="13" fillId="5" borderId="10" xfId="3" applyFont="1" applyFill="1" applyBorder="1" applyAlignment="1">
      <alignment horizontal="center" vertical="center"/>
    </xf>
    <xf numFmtId="0" fontId="13" fillId="5" borderId="102" xfId="3" applyFont="1" applyFill="1" applyBorder="1" applyAlignment="1">
      <alignment horizontal="center" vertical="center"/>
    </xf>
    <xf numFmtId="0" fontId="2" fillId="5" borderId="10" xfId="3" applyFill="1" applyBorder="1" applyAlignment="1">
      <alignment horizontal="center" vertical="center"/>
    </xf>
    <xf numFmtId="0" fontId="13" fillId="5" borderId="5" xfId="3" applyFont="1" applyFill="1" applyBorder="1">
      <alignment vertical="center"/>
    </xf>
    <xf numFmtId="0" fontId="13" fillId="5" borderId="103" xfId="3" applyFont="1" applyFill="1" applyBorder="1">
      <alignment vertical="center"/>
    </xf>
    <xf numFmtId="0" fontId="2" fillId="5" borderId="5" xfId="3" applyFill="1" applyBorder="1">
      <alignment vertical="center"/>
    </xf>
    <xf numFmtId="0" fontId="2" fillId="5" borderId="59" xfId="3" applyFill="1" applyBorder="1">
      <alignment vertical="center"/>
    </xf>
    <xf numFmtId="0" fontId="2" fillId="5" borderId="12" xfId="3" applyFill="1" applyBorder="1">
      <alignment vertical="center"/>
    </xf>
    <xf numFmtId="0" fontId="2" fillId="5" borderId="13" xfId="3" applyFill="1" applyBorder="1">
      <alignment vertical="center"/>
    </xf>
    <xf numFmtId="0" fontId="13" fillId="5" borderId="12" xfId="3" applyFont="1" applyFill="1" applyBorder="1">
      <alignment vertical="center"/>
    </xf>
    <xf numFmtId="0" fontId="13" fillId="5" borderId="15" xfId="3" applyFont="1" applyFill="1" applyBorder="1">
      <alignment vertical="center"/>
    </xf>
    <xf numFmtId="0" fontId="2" fillId="5" borderId="15" xfId="3" applyFill="1" applyBorder="1">
      <alignment vertical="center"/>
    </xf>
    <xf numFmtId="0" fontId="2" fillId="5" borderId="16" xfId="3" applyFill="1" applyBorder="1">
      <alignment vertical="center"/>
    </xf>
    <xf numFmtId="0" fontId="24" fillId="0" borderId="0" xfId="0" applyFont="1" applyAlignment="1">
      <alignment horizontal="center" vertical="center"/>
    </xf>
    <xf numFmtId="0" fontId="24" fillId="5" borderId="0" xfId="0" applyFont="1" applyFill="1" applyAlignment="1">
      <alignment vertical="center"/>
    </xf>
    <xf numFmtId="0" fontId="13" fillId="5" borderId="113" xfId="3" applyFont="1" applyFill="1" applyBorder="1">
      <alignment vertical="center"/>
    </xf>
    <xf numFmtId="0" fontId="13" fillId="5" borderId="61" xfId="3" applyFont="1" applyFill="1" applyBorder="1">
      <alignment vertical="center"/>
    </xf>
    <xf numFmtId="0" fontId="13" fillId="5" borderId="54" xfId="3" applyFont="1" applyFill="1" applyBorder="1">
      <alignment vertical="center"/>
    </xf>
    <xf numFmtId="0" fontId="13" fillId="5" borderId="35" xfId="3" applyFont="1" applyFill="1" applyBorder="1">
      <alignment vertical="center"/>
    </xf>
    <xf numFmtId="0" fontId="13" fillId="5" borderId="101" xfId="3" applyFont="1" applyFill="1" applyBorder="1">
      <alignment vertical="center"/>
    </xf>
    <xf numFmtId="0" fontId="2" fillId="5" borderId="8" xfId="3" applyFill="1" applyBorder="1" applyAlignment="1">
      <alignment vertical="center" shrinkToFit="1"/>
    </xf>
    <xf numFmtId="0" fontId="14" fillId="5" borderId="12" xfId="3" applyFont="1" applyFill="1" applyBorder="1">
      <alignment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24" fillId="0" borderId="23" xfId="0" applyFont="1" applyBorder="1" applyAlignment="1">
      <alignment horizontal="center" vertical="center"/>
    </xf>
    <xf numFmtId="0" fontId="24" fillId="0" borderId="29" xfId="0" applyFont="1" applyBorder="1" applyAlignment="1">
      <alignment horizontal="center" vertical="center"/>
    </xf>
    <xf numFmtId="0" fontId="25" fillId="0" borderId="0" xfId="0" applyFont="1"/>
    <xf numFmtId="0" fontId="26" fillId="0" borderId="0" xfId="0" applyFont="1" applyAlignment="1">
      <alignment horizontal="center" vertical="center"/>
    </xf>
    <xf numFmtId="0" fontId="27" fillId="0" borderId="0" xfId="0" applyFont="1"/>
    <xf numFmtId="0" fontId="23" fillId="0" borderId="20" xfId="0" applyFont="1" applyBorder="1" applyAlignment="1">
      <alignment horizontal="left" vertical="center"/>
    </xf>
    <xf numFmtId="0" fontId="23" fillId="0" borderId="32" xfId="0" applyFont="1" applyBorder="1" applyAlignment="1">
      <alignment horizontal="left" vertical="center"/>
    </xf>
    <xf numFmtId="0" fontId="23" fillId="0" borderId="20" xfId="0" applyFont="1" applyBorder="1" applyAlignment="1">
      <alignment vertical="center"/>
    </xf>
    <xf numFmtId="0" fontId="23" fillId="0" borderId="20" xfId="0" applyFont="1" applyBorder="1"/>
    <xf numFmtId="0" fontId="24" fillId="0" borderId="20" xfId="0" applyFont="1" applyBorder="1"/>
    <xf numFmtId="0" fontId="24" fillId="0" borderId="28" xfId="0" applyFont="1" applyBorder="1"/>
    <xf numFmtId="0" fontId="30" fillId="0" borderId="0" xfId="0" applyFont="1" applyAlignment="1">
      <alignment horizontal="center" vertical="center"/>
    </xf>
    <xf numFmtId="0" fontId="31" fillId="0" borderId="0" xfId="0" applyFont="1" applyAlignment="1">
      <alignment horizontal="left" vertical="center"/>
    </xf>
    <xf numFmtId="0" fontId="32" fillId="0" borderId="0" xfId="0" applyFont="1" applyAlignment="1">
      <alignment horizontal="center" vertical="center" shrinkToFit="1"/>
    </xf>
    <xf numFmtId="0" fontId="23" fillId="0" borderId="0" xfId="0" applyFont="1" applyAlignment="1">
      <alignment horizontal="center" vertical="center"/>
    </xf>
    <xf numFmtId="0" fontId="23" fillId="0" borderId="0" xfId="0" applyFont="1" applyAlignment="1">
      <alignment horizontal="left" vertical="center"/>
    </xf>
    <xf numFmtId="0" fontId="23" fillId="0" borderId="20" xfId="0" applyFont="1" applyBorder="1" applyAlignment="1">
      <alignment horizontal="center" vertical="center"/>
    </xf>
    <xf numFmtId="0" fontId="26" fillId="0" borderId="0" xfId="0" applyFont="1" applyAlignment="1">
      <alignment horizontal="left" vertical="center"/>
    </xf>
    <xf numFmtId="0" fontId="25" fillId="0" borderId="28" xfId="0" applyFont="1" applyBorder="1"/>
    <xf numFmtId="0" fontId="34" fillId="0" borderId="24" xfId="0" applyFont="1" applyBorder="1" applyAlignment="1">
      <alignment vertical="center"/>
    </xf>
    <xf numFmtId="0" fontId="34" fillId="0" borderId="0" xfId="0" applyFont="1" applyAlignment="1">
      <alignment horizontal="center" vertical="center"/>
    </xf>
    <xf numFmtId="0" fontId="23" fillId="0" borderId="0" xfId="0" applyFont="1"/>
    <xf numFmtId="0" fontId="34" fillId="0" borderId="0" xfId="0" applyFont="1" applyAlignment="1">
      <alignment vertical="center"/>
    </xf>
    <xf numFmtId="0" fontId="34" fillId="0" borderId="21" xfId="0" applyFont="1" applyBorder="1" applyAlignment="1">
      <alignment vertical="center"/>
    </xf>
    <xf numFmtId="0" fontId="32" fillId="0" borderId="29" xfId="0" applyFont="1" applyBorder="1" applyAlignment="1">
      <alignment horizontal="center" vertical="center"/>
    </xf>
    <xf numFmtId="0" fontId="32" fillId="0" borderId="0" xfId="0" applyFont="1" applyAlignment="1">
      <alignment shrinkToFit="1"/>
    </xf>
    <xf numFmtId="0" fontId="24" fillId="0" borderId="0" xfId="0" applyFont="1"/>
    <xf numFmtId="0" fontId="26" fillId="0" borderId="0" xfId="0" applyFont="1" applyAlignment="1">
      <alignment vertical="center"/>
    </xf>
    <xf numFmtId="0" fontId="32" fillId="0" borderId="0" xfId="0" applyFont="1" applyAlignment="1">
      <alignment vertical="center" shrinkToFit="1"/>
    </xf>
    <xf numFmtId="0" fontId="23" fillId="0" borderId="0" xfId="0" applyFont="1" applyAlignment="1">
      <alignment vertical="center"/>
    </xf>
    <xf numFmtId="0" fontId="36" fillId="0" borderId="0" xfId="0" applyFont="1" applyAlignment="1">
      <alignment vertical="center"/>
    </xf>
    <xf numFmtId="0" fontId="23" fillId="0" borderId="22" xfId="0" applyFont="1" applyBorder="1" applyAlignment="1">
      <alignment vertical="center"/>
    </xf>
    <xf numFmtId="0" fontId="32" fillId="0" borderId="0" xfId="0" applyFont="1" applyAlignment="1">
      <alignment horizontal="center" vertical="center"/>
    </xf>
    <xf numFmtId="0" fontId="32" fillId="0" borderId="8" xfId="0" applyFont="1" applyBorder="1" applyAlignment="1">
      <alignment horizontal="center" vertical="center" shrinkToFit="1"/>
    </xf>
    <xf numFmtId="0" fontId="24" fillId="0" borderId="20" xfId="0" applyFont="1" applyBorder="1" applyAlignment="1">
      <alignment horizontal="center" vertical="center"/>
    </xf>
    <xf numFmtId="0" fontId="32" fillId="0" borderId="0" xfId="0" applyFont="1" applyAlignment="1">
      <alignment vertical="top" wrapText="1"/>
    </xf>
    <xf numFmtId="0" fontId="25" fillId="0" borderId="0" xfId="0" applyFont="1" applyAlignment="1">
      <alignment vertical="top" wrapText="1"/>
    </xf>
    <xf numFmtId="0" fontId="24" fillId="0" borderId="22" xfId="0" applyFont="1" applyBorder="1" applyAlignment="1">
      <alignment horizontal="center" vertical="center"/>
    </xf>
    <xf numFmtId="0" fontId="25" fillId="0" borderId="22" xfId="0" applyFont="1" applyBorder="1" applyAlignment="1">
      <alignment vertical="center"/>
    </xf>
    <xf numFmtId="0" fontId="23" fillId="0" borderId="0" xfId="0" applyFont="1" applyAlignment="1">
      <alignment wrapText="1"/>
    </xf>
    <xf numFmtId="0" fontId="24" fillId="0" borderId="0" xfId="0" applyFont="1" applyAlignment="1">
      <alignment vertical="center"/>
    </xf>
    <xf numFmtId="0" fontId="36" fillId="0" borderId="0" xfId="0" applyFont="1" applyAlignment="1">
      <alignment horizontal="left" vertical="center"/>
    </xf>
    <xf numFmtId="0" fontId="32" fillId="0" borderId="11" xfId="0" applyFont="1" applyBorder="1" applyAlignment="1">
      <alignment horizontal="center" vertical="center"/>
    </xf>
    <xf numFmtId="0" fontId="32" fillId="0" borderId="0" xfId="0" applyFont="1"/>
    <xf numFmtId="0" fontId="32" fillId="0" borderId="24" xfId="0" applyFont="1" applyBorder="1" applyAlignment="1">
      <alignment horizontal="left" vertical="center"/>
    </xf>
    <xf numFmtId="0" fontId="32" fillId="0" borderId="0" xfId="0" applyFont="1" applyAlignment="1">
      <alignment horizontal="left" vertical="center"/>
    </xf>
    <xf numFmtId="0" fontId="32" fillId="0" borderId="0" xfId="0" applyFont="1" applyAlignment="1">
      <alignment horizontal="center" wrapText="1"/>
    </xf>
    <xf numFmtId="0" fontId="32" fillId="0" borderId="21" xfId="0" applyFont="1" applyBorder="1" applyAlignment="1">
      <alignment horizontal="center" wrapText="1"/>
    </xf>
    <xf numFmtId="0" fontId="24" fillId="0" borderId="24" xfId="0" applyFont="1" applyBorder="1" applyAlignment="1">
      <alignment horizontal="center" vertical="center"/>
    </xf>
    <xf numFmtId="0" fontId="24" fillId="0" borderId="21" xfId="0" applyFont="1" applyBorder="1" applyAlignment="1">
      <alignment horizontal="center" vertical="center"/>
    </xf>
    <xf numFmtId="0" fontId="32" fillId="0" borderId="23" xfId="0" applyFont="1" applyBorder="1" applyAlignment="1">
      <alignment horizontal="left" wrapText="1"/>
    </xf>
    <xf numFmtId="0" fontId="32" fillId="0" borderId="22" xfId="0" applyFont="1" applyBorder="1" applyAlignment="1">
      <alignment horizontal="left" vertical="center"/>
    </xf>
    <xf numFmtId="0" fontId="32" fillId="0" borderId="22" xfId="0" applyFont="1" applyBorder="1" applyAlignment="1">
      <alignment horizontal="center" wrapText="1"/>
    </xf>
    <xf numFmtId="0" fontId="32" fillId="0" borderId="29" xfId="0" applyFont="1" applyBorder="1" applyAlignment="1">
      <alignment horizontal="center" wrapText="1"/>
    </xf>
    <xf numFmtId="0" fontId="32" fillId="0" borderId="30" xfId="0" applyFont="1" applyBorder="1" applyAlignment="1">
      <alignment vertical="top"/>
    </xf>
    <xf numFmtId="0" fontId="32" fillId="0" borderId="31" xfId="0" applyFont="1" applyBorder="1" applyAlignment="1">
      <alignment vertical="top"/>
    </xf>
    <xf numFmtId="0" fontId="23" fillId="0" borderId="0" xfId="0" applyFont="1" applyAlignment="1">
      <alignment vertical="center" wrapText="1"/>
    </xf>
    <xf numFmtId="0" fontId="34" fillId="0" borderId="0" xfId="0" applyFont="1" applyAlignment="1">
      <alignment horizontal="left" vertical="center"/>
    </xf>
    <xf numFmtId="0" fontId="23" fillId="0" borderId="0" xfId="0" applyFont="1" applyAlignment="1">
      <alignment horizontal="left" vertical="center" wrapText="1"/>
    </xf>
    <xf numFmtId="0" fontId="32" fillId="0" borderId="24" xfId="0" applyFont="1" applyBorder="1" applyAlignment="1">
      <alignment horizontal="left" vertical="top" wrapText="1"/>
    </xf>
    <xf numFmtId="0" fontId="32" fillId="0" borderId="0" xfId="0" applyFont="1" applyAlignment="1">
      <alignment horizontal="left" vertical="top" wrapText="1"/>
    </xf>
    <xf numFmtId="0" fontId="32" fillId="0" borderId="12" xfId="0" applyFont="1" applyBorder="1" applyAlignment="1">
      <alignment horizontal="center" vertical="center"/>
    </xf>
    <xf numFmtId="0" fontId="32" fillId="0" borderId="0" xfId="0" applyFont="1" applyAlignment="1">
      <alignment horizontal="left" vertical="center" wrapText="1"/>
    </xf>
    <xf numFmtId="49" fontId="32" fillId="0" borderId="0" xfId="0" applyNumberFormat="1" applyFont="1" applyAlignment="1">
      <alignment horizontal="left" vertical="top"/>
    </xf>
    <xf numFmtId="0" fontId="32" fillId="0" borderId="0" xfId="0" applyFont="1" applyAlignment="1">
      <alignment vertical="center" wrapText="1"/>
    </xf>
    <xf numFmtId="49" fontId="32" fillId="0" borderId="0" xfId="0" applyNumberFormat="1" applyFont="1" applyAlignment="1">
      <alignment horizontal="right" vertical="top"/>
    </xf>
    <xf numFmtId="0" fontId="32" fillId="0" borderId="23" xfId="0" applyFont="1" applyBorder="1" applyAlignment="1">
      <alignment horizontal="left" vertical="top"/>
    </xf>
    <xf numFmtId="49" fontId="32" fillId="0" borderId="22" xfId="0" applyNumberFormat="1" applyFont="1" applyBorder="1" applyAlignment="1">
      <alignment horizontal="left" vertical="top"/>
    </xf>
    <xf numFmtId="49" fontId="32" fillId="0" borderId="22" xfId="0" applyNumberFormat="1" applyFont="1" applyBorder="1" applyAlignment="1">
      <alignment horizontal="center" vertical="center"/>
    </xf>
    <xf numFmtId="49" fontId="32" fillId="0" borderId="22" xfId="0" applyNumberFormat="1" applyFont="1" applyBorder="1"/>
    <xf numFmtId="0" fontId="32" fillId="0" borderId="0" xfId="0" applyFont="1" applyAlignment="1">
      <alignment horizontal="left"/>
    </xf>
    <xf numFmtId="0" fontId="32" fillId="0" borderId="23" xfId="0" applyFont="1" applyBorder="1"/>
    <xf numFmtId="0" fontId="32" fillId="0" borderId="22" xfId="0" applyFont="1" applyBorder="1"/>
    <xf numFmtId="0" fontId="32" fillId="0" borderId="12" xfId="0" applyFont="1" applyBorder="1" applyAlignment="1">
      <alignment horizontal="center" vertical="center" shrinkToFit="1"/>
    </xf>
    <xf numFmtId="0" fontId="34" fillId="0" borderId="0" xfId="0" applyFont="1" applyAlignment="1">
      <alignment vertical="top"/>
    </xf>
    <xf numFmtId="0" fontId="32" fillId="0" borderId="1" xfId="0" applyFont="1" applyBorder="1" applyAlignment="1">
      <alignment horizontal="center" vertical="center" shrinkToFit="1"/>
    </xf>
    <xf numFmtId="0" fontId="32" fillId="0" borderId="21" xfId="0" applyFont="1" applyBorder="1" applyAlignment="1">
      <alignment horizontal="center" vertical="center"/>
    </xf>
    <xf numFmtId="0" fontId="32" fillId="0" borderId="1" xfId="0" applyFont="1" applyBorder="1"/>
    <xf numFmtId="49" fontId="32" fillId="0" borderId="0" xfId="0" applyNumberFormat="1" applyFont="1" applyAlignment="1">
      <alignment horizontal="center" vertical="center"/>
    </xf>
    <xf numFmtId="0" fontId="32" fillId="0" borderId="0" xfId="0" applyFont="1" applyAlignment="1">
      <alignment vertical="center"/>
    </xf>
    <xf numFmtId="0" fontId="32" fillId="0" borderId="21" xfId="0" applyFont="1" applyBorder="1" applyAlignment="1">
      <alignment vertical="center"/>
    </xf>
    <xf numFmtId="49" fontId="32" fillId="0" borderId="23" xfId="0" applyNumberFormat="1" applyFont="1" applyBorder="1" applyAlignment="1">
      <alignment horizontal="center" vertical="center"/>
    </xf>
    <xf numFmtId="0" fontId="32" fillId="0" borderId="22" xfId="0" applyFont="1" applyBorder="1" applyAlignment="1">
      <alignment vertical="center"/>
    </xf>
    <xf numFmtId="0" fontId="32" fillId="0" borderId="29" xfId="0" applyFont="1" applyBorder="1" applyAlignment="1">
      <alignment vertical="center"/>
    </xf>
    <xf numFmtId="49" fontId="32" fillId="0" borderId="0" xfId="0" applyNumberFormat="1" applyFont="1" applyAlignment="1">
      <alignment vertical="center"/>
    </xf>
    <xf numFmtId="0" fontId="32" fillId="0" borderId="28" xfId="0" applyFont="1" applyBorder="1" applyAlignment="1">
      <alignment vertical="center"/>
    </xf>
    <xf numFmtId="0" fontId="32" fillId="0" borderId="11" xfId="0" applyFont="1" applyBorder="1"/>
    <xf numFmtId="0" fontId="32" fillId="0" borderId="20" xfId="0" applyFont="1" applyBorder="1" applyAlignment="1">
      <alignment shrinkToFit="1"/>
    </xf>
    <xf numFmtId="0" fontId="24" fillId="0" borderId="20" xfId="0" applyFont="1" applyBorder="1" applyAlignment="1">
      <alignment vertical="center"/>
    </xf>
    <xf numFmtId="0" fontId="39" fillId="0" borderId="23" xfId="0" applyFont="1" applyBorder="1" applyAlignment="1">
      <alignment horizontal="center" vertical="center"/>
    </xf>
    <xf numFmtId="0" fontId="39" fillId="0" borderId="29" xfId="0" applyFont="1" applyBorder="1" applyAlignment="1">
      <alignment horizontal="center" vertical="center"/>
    </xf>
    <xf numFmtId="0" fontId="23" fillId="0" borderId="0" xfId="0" applyFont="1" applyAlignment="1">
      <alignment horizontal="right" vertical="center"/>
    </xf>
    <xf numFmtId="0" fontId="32" fillId="0" borderId="33" xfId="0" applyFont="1" applyBorder="1" applyAlignment="1">
      <alignment horizontal="center" vertical="top"/>
    </xf>
    <xf numFmtId="0" fontId="32" fillId="0" borderId="23" xfId="0" applyFont="1" applyBorder="1" applyAlignment="1">
      <alignment horizontal="center" vertical="top"/>
    </xf>
    <xf numFmtId="0" fontId="32" fillId="0" borderId="0" xfId="0" applyFont="1" applyAlignment="1">
      <alignment horizontal="center" vertical="top"/>
    </xf>
    <xf numFmtId="0" fontId="25" fillId="0" borderId="0" xfId="0" applyFont="1" applyAlignment="1">
      <alignment horizontal="center" vertical="center"/>
    </xf>
    <xf numFmtId="0" fontId="32" fillId="0" borderId="0" xfId="0" applyFont="1" applyAlignment="1">
      <alignment vertical="top"/>
    </xf>
    <xf numFmtId="0" fontId="25" fillId="0" borderId="0" xfId="0" applyFont="1" applyAlignment="1">
      <alignment horizontal="left" vertical="center" wrapText="1"/>
    </xf>
    <xf numFmtId="0" fontId="25" fillId="0" borderId="0" xfId="0" applyFont="1" applyAlignment="1">
      <alignment vertical="top"/>
    </xf>
    <xf numFmtId="0" fontId="34" fillId="5" borderId="0" xfId="0" applyFont="1" applyFill="1" applyAlignment="1">
      <alignment vertical="center"/>
    </xf>
    <xf numFmtId="0" fontId="32" fillId="5" borderId="0" xfId="0" applyFont="1" applyFill="1" applyAlignment="1">
      <alignment vertical="center"/>
    </xf>
    <xf numFmtId="0" fontId="32" fillId="5" borderId="0" xfId="0" applyFont="1" applyFill="1" applyAlignment="1">
      <alignment horizontal="center" vertical="center"/>
    </xf>
    <xf numFmtId="0" fontId="25" fillId="5" borderId="0" xfId="0" applyFont="1" applyFill="1"/>
    <xf numFmtId="0" fontId="30" fillId="0" borderId="0" xfId="0" applyFont="1" applyAlignment="1">
      <alignment vertical="center"/>
    </xf>
    <xf numFmtId="0" fontId="29" fillId="0" borderId="26" xfId="0" applyFont="1" applyBorder="1" applyAlignment="1">
      <alignment horizontal="right" vertical="top"/>
    </xf>
    <xf numFmtId="0" fontId="23" fillId="0" borderId="0" xfId="0" applyFont="1" applyAlignment="1">
      <alignment vertical="top"/>
    </xf>
    <xf numFmtId="0" fontId="23" fillId="0" borderId="25" xfId="0" applyFont="1" applyBorder="1" applyAlignment="1">
      <alignment vertical="top"/>
    </xf>
    <xf numFmtId="0" fontId="41" fillId="0" borderId="0" xfId="0" applyFont="1" applyAlignment="1">
      <alignment vertical="center" wrapText="1"/>
    </xf>
    <xf numFmtId="0" fontId="25" fillId="0" borderId="104" xfId="0" applyFont="1" applyBorder="1"/>
    <xf numFmtId="0" fontId="32" fillId="0" borderId="105" xfId="0" applyFont="1" applyBorder="1" applyAlignment="1">
      <alignment vertical="top"/>
    </xf>
    <xf numFmtId="0" fontId="23" fillId="0" borderId="105" xfId="0" applyFont="1" applyBorder="1" applyAlignment="1">
      <alignment vertical="top"/>
    </xf>
    <xf numFmtId="0" fontId="35" fillId="0" borderId="105" xfId="0" applyFont="1" applyBorder="1" applyAlignment="1">
      <alignment vertical="top"/>
    </xf>
    <xf numFmtId="0" fontId="35" fillId="0" borderId="106" xfId="0" applyFont="1" applyBorder="1" applyAlignment="1">
      <alignment vertical="top"/>
    </xf>
    <xf numFmtId="0" fontId="32" fillId="0" borderId="8" xfId="0" applyFont="1" applyBorder="1" applyAlignment="1">
      <alignment horizontal="center" vertical="center" shrinkToFit="1"/>
    </xf>
    <xf numFmtId="0" fontId="32" fillId="0" borderId="11" xfId="0" applyFont="1" applyBorder="1" applyAlignment="1">
      <alignment horizontal="center" vertical="center" shrinkToFit="1"/>
    </xf>
    <xf numFmtId="0" fontId="23" fillId="0" borderId="27" xfId="0" applyFont="1" applyBorder="1" applyAlignment="1">
      <alignment horizontal="left" vertical="center" wrapText="1"/>
    </xf>
    <xf numFmtId="0" fontId="23" fillId="0" borderId="20" xfId="0" applyFont="1" applyBorder="1" applyAlignment="1">
      <alignment horizontal="left" vertical="center" wrapText="1"/>
    </xf>
    <xf numFmtId="0" fontId="23" fillId="0" borderId="28" xfId="0" applyFont="1" applyBorder="1" applyAlignment="1">
      <alignment horizontal="left" vertical="center" wrapText="1"/>
    </xf>
    <xf numFmtId="0" fontId="23" fillId="0" borderId="23" xfId="0" applyFont="1" applyBorder="1" applyAlignment="1">
      <alignment horizontal="left" vertical="center" wrapText="1"/>
    </xf>
    <xf numFmtId="0" fontId="23" fillId="0" borderId="22" xfId="0" applyFont="1" applyBorder="1" applyAlignment="1">
      <alignment horizontal="left" vertical="center" wrapText="1"/>
    </xf>
    <xf numFmtId="0" fontId="23" fillId="0" borderId="29" xfId="0" applyFont="1" applyBorder="1" applyAlignment="1">
      <alignment horizontal="left" vertical="center" wrapText="1"/>
    </xf>
    <xf numFmtId="0" fontId="24" fillId="0" borderId="27" xfId="0" applyFont="1" applyBorder="1" applyAlignment="1">
      <alignment horizontal="center" vertical="center"/>
    </xf>
    <xf numFmtId="0" fontId="24" fillId="0" borderId="20" xfId="0" applyFont="1" applyBorder="1" applyAlignment="1">
      <alignment horizontal="center" vertical="center"/>
    </xf>
    <xf numFmtId="0" fontId="24" fillId="0" borderId="28" xfId="0" applyFont="1" applyBorder="1" applyAlignment="1">
      <alignment horizontal="center" vertical="center"/>
    </xf>
    <xf numFmtId="0" fontId="24" fillId="0" borderId="23" xfId="0" applyFont="1" applyBorder="1" applyAlignment="1">
      <alignment horizontal="center" vertical="center"/>
    </xf>
    <xf numFmtId="0" fontId="24" fillId="0" borderId="22" xfId="0" applyFont="1" applyBorder="1" applyAlignment="1">
      <alignment horizontal="center" vertical="center"/>
    </xf>
    <xf numFmtId="0" fontId="24" fillId="0" borderId="29" xfId="0" applyFont="1" applyBorder="1" applyAlignment="1">
      <alignment horizontal="center" vertical="center"/>
    </xf>
    <xf numFmtId="0" fontId="32" fillId="0" borderId="0" xfId="0" applyFont="1" applyAlignment="1">
      <alignment vertical="center" wrapText="1"/>
    </xf>
    <xf numFmtId="0" fontId="32" fillId="0" borderId="21" xfId="0" applyFont="1" applyBorder="1" applyAlignment="1">
      <alignment vertical="center" wrapText="1"/>
    </xf>
    <xf numFmtId="0" fontId="32" fillId="0" borderId="1" xfId="0" applyFont="1" applyBorder="1" applyAlignment="1">
      <alignment horizontal="center" vertical="center" shrinkToFit="1"/>
    </xf>
    <xf numFmtId="0" fontId="32" fillId="0" borderId="34" xfId="0" applyFont="1" applyBorder="1" applyAlignment="1">
      <alignment vertical="top" wrapText="1"/>
    </xf>
    <xf numFmtId="0" fontId="32" fillId="0" borderId="35" xfId="0" applyFont="1" applyBorder="1" applyAlignment="1">
      <alignment vertical="top" wrapText="1"/>
    </xf>
    <xf numFmtId="0" fontId="32" fillId="0" borderId="22" xfId="0" applyFont="1" applyBorder="1" applyAlignment="1">
      <alignment vertical="top" wrapText="1"/>
    </xf>
    <xf numFmtId="0" fontId="32" fillId="0" borderId="29" xfId="0" applyFont="1" applyBorder="1" applyAlignment="1">
      <alignment vertical="top" wrapText="1"/>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3" fillId="0" borderId="27" xfId="0" applyFont="1" applyBorder="1" applyAlignment="1">
      <alignment vertical="center" wrapText="1"/>
    </xf>
    <xf numFmtId="0" fontId="23" fillId="0" borderId="20" xfId="0" applyFont="1" applyBorder="1" applyAlignment="1">
      <alignment vertical="center" wrapText="1"/>
    </xf>
    <xf numFmtId="0" fontId="23" fillId="0" borderId="28" xfId="0" applyFont="1" applyBorder="1" applyAlignment="1">
      <alignment vertical="center" wrapText="1"/>
    </xf>
    <xf numFmtId="0" fontId="23" fillId="0" borderId="23" xfId="0" applyFont="1" applyBorder="1" applyAlignment="1">
      <alignment vertical="center" wrapText="1"/>
    </xf>
    <xf numFmtId="0" fontId="23" fillId="0" borderId="22" xfId="0" applyFont="1" applyBorder="1" applyAlignment="1">
      <alignment vertical="center" wrapText="1"/>
    </xf>
    <xf numFmtId="0" fontId="23" fillId="0" borderId="29" xfId="0" applyFont="1" applyBorder="1" applyAlignment="1">
      <alignment vertical="center" wrapText="1"/>
    </xf>
    <xf numFmtId="0" fontId="24" fillId="0" borderId="107" xfId="0" applyFont="1" applyBorder="1" applyAlignment="1">
      <alignment horizontal="center" vertical="center"/>
    </xf>
    <xf numFmtId="0" fontId="24" fillId="0" borderId="108" xfId="0" applyFont="1" applyBorder="1" applyAlignment="1">
      <alignment horizontal="center" vertical="center"/>
    </xf>
    <xf numFmtId="0" fontId="24" fillId="0" borderId="109" xfId="0" applyFont="1" applyBorder="1" applyAlignment="1">
      <alignment horizontal="center" vertical="center"/>
    </xf>
    <xf numFmtId="0" fontId="24" fillId="0" borderId="110" xfId="0" applyFont="1" applyBorder="1" applyAlignment="1">
      <alignment horizontal="center" vertical="center"/>
    </xf>
    <xf numFmtId="0" fontId="24" fillId="0" borderId="111" xfId="0" applyFont="1" applyBorder="1" applyAlignment="1">
      <alignment horizontal="center" vertical="center"/>
    </xf>
    <xf numFmtId="0" fontId="24" fillId="0" borderId="112" xfId="0" applyFont="1" applyBorder="1" applyAlignment="1">
      <alignment horizontal="center" vertical="center"/>
    </xf>
    <xf numFmtId="0" fontId="23" fillId="0" borderId="33" xfId="0" applyFont="1" applyBorder="1" applyAlignment="1">
      <alignment horizontal="left" vertical="center" wrapText="1"/>
    </xf>
    <xf numFmtId="0" fontId="23" fillId="0" borderId="34" xfId="0" applyFont="1" applyBorder="1" applyAlignment="1">
      <alignment horizontal="left" vertical="center" wrapText="1"/>
    </xf>
    <xf numFmtId="0" fontId="23" fillId="0" borderId="35" xfId="0" applyFont="1" applyBorder="1" applyAlignment="1">
      <alignment horizontal="left" vertical="center" wrapText="1"/>
    </xf>
    <xf numFmtId="0" fontId="39" fillId="0" borderId="33" xfId="0" applyFont="1" applyBorder="1" applyAlignment="1">
      <alignment horizontal="center" vertical="center"/>
    </xf>
    <xf numFmtId="0" fontId="39" fillId="0" borderId="35" xfId="0" applyFont="1" applyBorder="1" applyAlignment="1">
      <alignment horizontal="center" vertical="center"/>
    </xf>
    <xf numFmtId="0" fontId="23" fillId="0" borderId="12" xfId="0" applyFont="1" applyBorder="1" applyAlignment="1">
      <alignment horizontal="left" vertical="center" wrapText="1"/>
    </xf>
    <xf numFmtId="0" fontId="32" fillId="0" borderId="8" xfId="0" applyFont="1" applyBorder="1" applyAlignment="1">
      <alignment horizontal="center" vertical="center"/>
    </xf>
    <xf numFmtId="0" fontId="32" fillId="0" borderId="11" xfId="0" applyFont="1" applyBorder="1" applyAlignment="1">
      <alignment horizontal="center" vertical="center"/>
    </xf>
    <xf numFmtId="0" fontId="25" fillId="0" borderId="27" xfId="0" applyFont="1" applyBorder="1" applyAlignment="1">
      <alignment vertical="center" wrapText="1"/>
    </xf>
    <xf numFmtId="0" fontId="25" fillId="0" borderId="20" xfId="0" applyFont="1" applyBorder="1" applyAlignment="1">
      <alignment vertical="center" wrapText="1"/>
    </xf>
    <xf numFmtId="0" fontId="25" fillId="0" borderId="28" xfId="0" applyFont="1" applyBorder="1" applyAlignment="1">
      <alignment vertical="center" wrapText="1"/>
    </xf>
    <xf numFmtId="0" fontId="25" fillId="0" borderId="23" xfId="0" applyFont="1" applyBorder="1" applyAlignment="1">
      <alignment vertical="center" wrapText="1"/>
    </xf>
    <xf numFmtId="0" fontId="25" fillId="0" borderId="22" xfId="0" applyFont="1" applyBorder="1" applyAlignment="1">
      <alignment vertical="center" wrapText="1"/>
    </xf>
    <xf numFmtId="0" fontId="25" fillId="0" borderId="29" xfId="0" applyFont="1" applyBorder="1" applyAlignment="1">
      <alignment vertical="center" wrapText="1"/>
    </xf>
    <xf numFmtId="0" fontId="32" fillId="5" borderId="8" xfId="0" applyFont="1" applyFill="1" applyBorder="1" applyAlignment="1">
      <alignment horizontal="center" vertical="center"/>
    </xf>
    <xf numFmtId="0" fontId="32" fillId="5" borderId="11" xfId="0" applyFont="1" applyFill="1" applyBorder="1" applyAlignment="1">
      <alignment horizontal="center" vertical="center"/>
    </xf>
    <xf numFmtId="0" fontId="23" fillId="5" borderId="27" xfId="0" applyFont="1" applyFill="1" applyBorder="1" applyAlignment="1">
      <alignment horizontal="left" vertical="center" wrapText="1"/>
    </xf>
    <xf numFmtId="0" fontId="23" fillId="5" borderId="20" xfId="0" applyFont="1" applyFill="1" applyBorder="1" applyAlignment="1">
      <alignment horizontal="left" vertical="center" wrapText="1"/>
    </xf>
    <xf numFmtId="0" fontId="23" fillId="5" borderId="28" xfId="0" applyFont="1" applyFill="1" applyBorder="1" applyAlignment="1">
      <alignment horizontal="left" vertical="center" wrapText="1"/>
    </xf>
    <xf numFmtId="0" fontId="23" fillId="5" borderId="24" xfId="0" applyFont="1" applyFill="1" applyBorder="1" applyAlignment="1">
      <alignment horizontal="left" vertical="center" wrapText="1"/>
    </xf>
    <xf numFmtId="0" fontId="23" fillId="5" borderId="0" xfId="0" applyFont="1" applyFill="1" applyAlignment="1">
      <alignment horizontal="left" vertical="center" wrapText="1"/>
    </xf>
    <xf numFmtId="0" fontId="23" fillId="5" borderId="21" xfId="0" applyFont="1" applyFill="1" applyBorder="1" applyAlignment="1">
      <alignment horizontal="left" vertical="center" wrapText="1"/>
    </xf>
    <xf numFmtId="0" fontId="24" fillId="5" borderId="27" xfId="0" applyFont="1" applyFill="1" applyBorder="1" applyAlignment="1">
      <alignment horizontal="center" vertical="center"/>
    </xf>
    <xf numFmtId="0" fontId="24" fillId="5" borderId="28" xfId="0" applyFont="1" applyFill="1" applyBorder="1" applyAlignment="1">
      <alignment horizontal="center" vertical="center"/>
    </xf>
    <xf numFmtId="0" fontId="24" fillId="5" borderId="23" xfId="0" applyFont="1" applyFill="1" applyBorder="1" applyAlignment="1">
      <alignment horizontal="center" vertical="center"/>
    </xf>
    <xf numFmtId="0" fontId="24" fillId="5" borderId="29" xfId="0" applyFont="1" applyFill="1" applyBorder="1" applyAlignment="1">
      <alignment horizontal="center" vertical="center"/>
    </xf>
    <xf numFmtId="0" fontId="23" fillId="5" borderId="23" xfId="0" applyFont="1" applyFill="1" applyBorder="1" applyAlignment="1">
      <alignment horizontal="left" vertical="center" wrapText="1"/>
    </xf>
    <xf numFmtId="0" fontId="23" fillId="5" borderId="22" xfId="0" applyFont="1" applyFill="1" applyBorder="1" applyAlignment="1">
      <alignment horizontal="left" vertical="center" wrapText="1"/>
    </xf>
    <xf numFmtId="0" fontId="23" fillId="5" borderId="29" xfId="0" applyFont="1" applyFill="1" applyBorder="1" applyAlignment="1">
      <alignment horizontal="left" vertical="center" wrapText="1"/>
    </xf>
    <xf numFmtId="0" fontId="23" fillId="0" borderId="24" xfId="0" applyFont="1" applyBorder="1" applyAlignment="1">
      <alignment horizontal="left" vertical="center" wrapText="1"/>
    </xf>
    <xf numFmtId="0" fontId="23" fillId="0" borderId="0" xfId="0" applyFont="1" applyAlignment="1">
      <alignment horizontal="left" vertical="center" wrapText="1"/>
    </xf>
    <xf numFmtId="0" fontId="23" fillId="0" borderId="21" xfId="0" applyFont="1" applyBorder="1" applyAlignment="1">
      <alignment horizontal="left" vertical="center" wrapText="1"/>
    </xf>
    <xf numFmtId="0" fontId="32" fillId="0" borderId="27" xfId="0" applyFont="1" applyBorder="1" applyAlignment="1">
      <alignment horizontal="left" vertical="center" wrapText="1"/>
    </xf>
    <xf numFmtId="0" fontId="32" fillId="0" borderId="20" xfId="0" applyFont="1" applyBorder="1" applyAlignment="1">
      <alignment horizontal="left" vertical="center"/>
    </xf>
    <xf numFmtId="0" fontId="32" fillId="0" borderId="28" xfId="0" applyFont="1" applyBorder="1" applyAlignment="1">
      <alignment horizontal="left" vertical="center"/>
    </xf>
    <xf numFmtId="0" fontId="32" fillId="0" borderId="23" xfId="0" applyFont="1" applyBorder="1" applyAlignment="1">
      <alignment horizontal="left" vertical="center"/>
    </xf>
    <xf numFmtId="0" fontId="32" fillId="0" borderId="22" xfId="0" applyFont="1" applyBorder="1" applyAlignment="1">
      <alignment horizontal="left" vertical="center"/>
    </xf>
    <xf numFmtId="0" fontId="32" fillId="0" borderId="29" xfId="0" applyFont="1" applyBorder="1" applyAlignment="1">
      <alignment horizontal="left" vertical="center"/>
    </xf>
    <xf numFmtId="0" fontId="32" fillId="0" borderId="20" xfId="0" applyFont="1" applyBorder="1" applyAlignment="1">
      <alignment horizontal="left" vertical="center" wrapText="1"/>
    </xf>
    <xf numFmtId="0" fontId="32" fillId="0" borderId="28" xfId="0" applyFont="1" applyBorder="1" applyAlignment="1">
      <alignment horizontal="left" vertical="center" wrapText="1"/>
    </xf>
    <xf numFmtId="0" fontId="32" fillId="0" borderId="23" xfId="0" applyFont="1" applyBorder="1" applyAlignment="1">
      <alignment horizontal="left" vertical="center" wrapText="1"/>
    </xf>
    <xf numFmtId="0" fontId="32" fillId="0" borderId="22" xfId="0" applyFont="1" applyBorder="1" applyAlignment="1">
      <alignment horizontal="left" vertical="center" wrapText="1"/>
    </xf>
    <xf numFmtId="0" fontId="32" fillId="0" borderId="29" xfId="0" applyFont="1" applyBorder="1" applyAlignment="1">
      <alignment horizontal="left" vertical="center" wrapText="1"/>
    </xf>
    <xf numFmtId="0" fontId="23" fillId="0" borderId="20" xfId="0" applyFont="1" applyBorder="1"/>
    <xf numFmtId="0" fontId="23" fillId="0" borderId="28" xfId="0" applyFont="1" applyBorder="1"/>
    <xf numFmtId="0" fontId="24" fillId="0" borderId="24" xfId="0" applyFont="1" applyBorder="1" applyAlignment="1">
      <alignment horizontal="center" vertical="center"/>
    </xf>
    <xf numFmtId="0" fontId="24" fillId="0" borderId="0" xfId="0" applyFont="1" applyAlignment="1">
      <alignment horizontal="center" vertical="center"/>
    </xf>
    <xf numFmtId="0" fontId="24" fillId="0" borderId="21" xfId="0" applyFont="1" applyBorder="1" applyAlignment="1">
      <alignment horizontal="center" vertical="center"/>
    </xf>
    <xf numFmtId="0" fontId="34" fillId="0" borderId="0" xfId="0" applyFont="1" applyAlignment="1">
      <alignment horizontal="left" vertical="center"/>
    </xf>
    <xf numFmtId="0" fontId="32" fillId="0" borderId="1" xfId="0" applyFont="1" applyBorder="1" applyAlignment="1">
      <alignment horizontal="center" vertical="center"/>
    </xf>
    <xf numFmtId="0" fontId="24" fillId="0" borderId="12" xfId="0" applyFont="1" applyBorder="1" applyAlignment="1">
      <alignment horizontal="center" vertical="center"/>
    </xf>
    <xf numFmtId="0" fontId="23" fillId="0" borderId="52" xfId="0" applyFont="1" applyBorder="1" applyAlignment="1">
      <alignment horizontal="center" vertical="center"/>
    </xf>
    <xf numFmtId="0" fontId="23" fillId="0" borderId="50" xfId="0" applyFont="1" applyBorder="1" applyAlignment="1">
      <alignment horizontal="center" vertical="center"/>
    </xf>
    <xf numFmtId="0" fontId="23" fillId="0" borderId="51" xfId="0" applyFont="1" applyBorder="1" applyAlignment="1">
      <alignment horizontal="center" vertical="center"/>
    </xf>
    <xf numFmtId="0" fontId="23" fillId="0" borderId="27" xfId="0" applyFont="1" applyBorder="1" applyAlignment="1">
      <alignment horizontal="center" vertical="center"/>
    </xf>
    <xf numFmtId="0" fontId="23" fillId="0" borderId="20" xfId="0" applyFont="1" applyBorder="1" applyAlignment="1">
      <alignment horizontal="center" vertical="center"/>
    </xf>
    <xf numFmtId="0" fontId="23" fillId="0" borderId="28" xfId="0" applyFont="1" applyBorder="1" applyAlignment="1">
      <alignment horizontal="center" vertical="center"/>
    </xf>
    <xf numFmtId="0" fontId="23" fillId="0" borderId="23" xfId="0" applyFont="1" applyBorder="1" applyAlignment="1">
      <alignment horizontal="center" vertical="center"/>
    </xf>
    <xf numFmtId="0" fontId="23" fillId="0" borderId="22" xfId="0" applyFont="1" applyBorder="1" applyAlignment="1">
      <alignment horizontal="center" vertical="center"/>
    </xf>
    <xf numFmtId="0" fontId="23" fillId="0" borderId="29" xfId="0" applyFont="1" applyBorder="1" applyAlignment="1">
      <alignment horizontal="center" vertical="center"/>
    </xf>
    <xf numFmtId="0" fontId="30" fillId="0" borderId="27" xfId="0" applyFont="1" applyBorder="1" applyAlignment="1">
      <alignment horizontal="center" vertical="center" textRotation="255"/>
    </xf>
    <xf numFmtId="0" fontId="30" fillId="0" borderId="28" xfId="0" applyFont="1" applyBorder="1" applyAlignment="1">
      <alignment horizontal="center" vertical="center" textRotation="255"/>
    </xf>
    <xf numFmtId="0" fontId="30" fillId="0" borderId="24" xfId="0" applyFont="1" applyBorder="1" applyAlignment="1">
      <alignment horizontal="center" vertical="center" textRotation="255"/>
    </xf>
    <xf numFmtId="0" fontId="30" fillId="0" borderId="21" xfId="0" applyFont="1" applyBorder="1" applyAlignment="1">
      <alignment horizontal="center" vertical="center" textRotation="255"/>
    </xf>
    <xf numFmtId="0" fontId="30" fillId="0" borderId="23" xfId="0" applyFont="1" applyBorder="1" applyAlignment="1">
      <alignment horizontal="center" vertical="center" textRotation="255"/>
    </xf>
    <xf numFmtId="0" fontId="30" fillId="0" borderId="29" xfId="0" applyFont="1" applyBorder="1" applyAlignment="1">
      <alignment horizontal="center" vertical="center" textRotation="255"/>
    </xf>
    <xf numFmtId="0" fontId="25" fillId="0" borderId="20" xfId="0" applyFont="1" applyBorder="1" applyAlignment="1">
      <alignment wrapText="1"/>
    </xf>
    <xf numFmtId="0" fontId="25" fillId="0" borderId="28" xfId="0" applyFont="1" applyBorder="1" applyAlignment="1">
      <alignment wrapText="1"/>
    </xf>
    <xf numFmtId="0" fontId="25" fillId="0" borderId="23" xfId="0" applyFont="1" applyBorder="1" applyAlignment="1">
      <alignment wrapText="1"/>
    </xf>
    <xf numFmtId="0" fontId="25" fillId="0" borderId="22" xfId="0" applyFont="1" applyBorder="1" applyAlignment="1">
      <alignment wrapText="1"/>
    </xf>
    <xf numFmtId="0" fontId="25" fillId="0" borderId="29" xfId="0" applyFont="1" applyBorder="1" applyAlignment="1">
      <alignment wrapText="1"/>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Alignment="1">
      <alignment horizontal="center" vertical="center"/>
    </xf>
    <xf numFmtId="0" fontId="23" fillId="0" borderId="21" xfId="0" applyFont="1" applyBorder="1" applyAlignment="1">
      <alignment horizontal="center" vertical="center"/>
    </xf>
    <xf numFmtId="0" fontId="34" fillId="0" borderId="20" xfId="0" applyFont="1" applyBorder="1" applyAlignment="1">
      <alignment horizontal="center" vertical="center"/>
    </xf>
    <xf numFmtId="0" fontId="34" fillId="0" borderId="28" xfId="0" applyFont="1" applyBorder="1" applyAlignment="1">
      <alignment horizontal="center" vertical="center"/>
    </xf>
    <xf numFmtId="0" fontId="34" fillId="0" borderId="22" xfId="0" applyFont="1" applyBorder="1" applyAlignment="1">
      <alignment horizontal="center" vertical="center"/>
    </xf>
    <xf numFmtId="0" fontId="34" fillId="0" borderId="29" xfId="0" applyFont="1" applyBorder="1" applyAlignment="1">
      <alignment horizontal="center" vertical="center"/>
    </xf>
    <xf numFmtId="0" fontId="24" fillId="0" borderId="27" xfId="0" applyFont="1" applyBorder="1" applyAlignment="1">
      <alignment horizontal="left" vertical="center"/>
    </xf>
    <xf numFmtId="0" fontId="24" fillId="0" borderId="20" xfId="0" applyFont="1" applyBorder="1" applyAlignment="1">
      <alignment horizontal="left" vertical="center"/>
    </xf>
    <xf numFmtId="0" fontId="24" fillId="0" borderId="28" xfId="0" applyFont="1" applyBorder="1" applyAlignment="1">
      <alignment horizontal="left" vertical="center"/>
    </xf>
    <xf numFmtId="0" fontId="24" fillId="0" borderId="23" xfId="0" applyFont="1" applyBorder="1" applyAlignment="1">
      <alignment horizontal="left" vertical="center"/>
    </xf>
    <xf numFmtId="0" fontId="24" fillId="0" borderId="22" xfId="0" applyFont="1" applyBorder="1" applyAlignment="1">
      <alignment horizontal="left" vertical="center"/>
    </xf>
    <xf numFmtId="0" fontId="24" fillId="0" borderId="29" xfId="0" applyFont="1" applyBorder="1" applyAlignment="1">
      <alignment horizontal="left" vertical="center"/>
    </xf>
    <xf numFmtId="0" fontId="23" fillId="0" borderId="20" xfId="0" applyFont="1" applyBorder="1" applyAlignment="1">
      <alignment wrapText="1"/>
    </xf>
    <xf numFmtId="0" fontId="23" fillId="0" borderId="28" xfId="0" applyFont="1" applyBorder="1" applyAlignment="1">
      <alignment wrapText="1"/>
    </xf>
    <xf numFmtId="0" fontId="23" fillId="0" borderId="23" xfId="0" applyFont="1" applyBorder="1" applyAlignment="1">
      <alignment wrapText="1"/>
    </xf>
    <xf numFmtId="0" fontId="23" fillId="0" borderId="22" xfId="0" applyFont="1" applyBorder="1" applyAlignment="1">
      <alignment wrapText="1"/>
    </xf>
    <xf numFmtId="0" fontId="23" fillId="0" borderId="29" xfId="0" applyFont="1" applyBorder="1" applyAlignment="1">
      <alignment wrapText="1"/>
    </xf>
    <xf numFmtId="0" fontId="30" fillId="0" borderId="0" xfId="0" applyFont="1" applyAlignment="1">
      <alignment horizontal="left" vertical="center"/>
    </xf>
    <xf numFmtId="0" fontId="30" fillId="0" borderId="21" xfId="0" applyFont="1" applyBorder="1" applyAlignment="1">
      <alignment horizontal="left" vertical="center"/>
    </xf>
    <xf numFmtId="0" fontId="30" fillId="0" borderId="22" xfId="0" applyFont="1" applyBorder="1" applyAlignment="1">
      <alignment horizontal="left" vertical="center"/>
    </xf>
    <xf numFmtId="0" fontId="30" fillId="0" borderId="29" xfId="0" applyFont="1" applyBorder="1" applyAlignment="1">
      <alignment horizontal="left" vertical="center"/>
    </xf>
    <xf numFmtId="0" fontId="23" fillId="0" borderId="27"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9" xfId="0" applyFont="1" applyBorder="1" applyAlignment="1">
      <alignment horizontal="center" vertical="center" wrapText="1"/>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33" fillId="0" borderId="27" xfId="0" applyFont="1" applyBorder="1" applyAlignment="1">
      <alignment horizontal="center" vertical="center"/>
    </xf>
    <xf numFmtId="0" fontId="33" fillId="0" borderId="20" xfId="0" applyFont="1" applyBorder="1" applyAlignment="1">
      <alignment horizontal="center" vertical="center"/>
    </xf>
    <xf numFmtId="0" fontId="33" fillId="0" borderId="28"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Alignment="1">
      <alignment horizontal="center" vertical="center"/>
    </xf>
    <xf numFmtId="0" fontId="33" fillId="0" borderId="21" xfId="0" applyFont="1" applyBorder="1" applyAlignment="1">
      <alignment horizontal="center" vertical="center"/>
    </xf>
    <xf numFmtId="0" fontId="33" fillId="0" borderId="23" xfId="0" applyFont="1" applyBorder="1" applyAlignment="1">
      <alignment horizontal="center" vertical="center"/>
    </xf>
    <xf numFmtId="0" fontId="33" fillId="0" borderId="22" xfId="0" applyFont="1" applyBorder="1" applyAlignment="1">
      <alignment horizontal="center" vertical="center"/>
    </xf>
    <xf numFmtId="0" fontId="33" fillId="0" borderId="29" xfId="0" applyFont="1" applyBorder="1" applyAlignment="1">
      <alignment horizontal="center" vertical="center"/>
    </xf>
    <xf numFmtId="0" fontId="34" fillId="0" borderId="0" xfId="0" applyFont="1" applyAlignment="1">
      <alignment horizontal="center" vertical="center"/>
    </xf>
    <xf numFmtId="0" fontId="32" fillId="0" borderId="23" xfId="0" applyFont="1" applyBorder="1" applyAlignment="1">
      <alignment horizontal="center" vertical="center"/>
    </xf>
    <xf numFmtId="0" fontId="32" fillId="0" borderId="22" xfId="0" applyFont="1" applyBorder="1" applyAlignment="1">
      <alignment horizontal="center" vertical="center"/>
    </xf>
    <xf numFmtId="0" fontId="32" fillId="0" borderId="29" xfId="0" applyFont="1" applyBorder="1" applyAlignment="1">
      <alignment horizontal="center" vertical="center"/>
    </xf>
    <xf numFmtId="0" fontId="32" fillId="0" borderId="27" xfId="0" applyFont="1" applyBorder="1" applyAlignment="1">
      <alignment horizontal="center" vertical="center"/>
    </xf>
    <xf numFmtId="0" fontId="32" fillId="0" borderId="20" xfId="0" applyFont="1" applyBorder="1" applyAlignment="1">
      <alignment horizontal="center" vertical="center"/>
    </xf>
    <xf numFmtId="0" fontId="32" fillId="0" borderId="28" xfId="0" applyFont="1" applyBorder="1" applyAlignment="1">
      <alignment horizontal="center" vertical="center"/>
    </xf>
    <xf numFmtId="0" fontId="35" fillId="0" borderId="0" xfId="0" applyFont="1" applyAlignment="1">
      <alignment horizontal="center" vertical="center"/>
    </xf>
    <xf numFmtId="0" fontId="23" fillId="0" borderId="0" xfId="0" applyFont="1" applyAlignment="1">
      <alignment horizontal="left" vertical="top" wrapText="1"/>
    </xf>
    <xf numFmtId="0" fontId="23" fillId="0" borderId="25" xfId="0" applyFont="1" applyBorder="1" applyAlignment="1">
      <alignment horizontal="left" vertical="top" wrapText="1"/>
    </xf>
    <xf numFmtId="0" fontId="35" fillId="0" borderId="42" xfId="0" applyFont="1" applyBorder="1" applyAlignment="1">
      <alignment horizontal="center" vertical="center"/>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2" fillId="0" borderId="22" xfId="0" applyFont="1" applyBorder="1" applyAlignment="1">
      <alignment horizontal="left" vertical="top" wrapText="1"/>
    </xf>
    <xf numFmtId="0" fontId="32" fillId="0" borderId="29" xfId="0" applyFont="1" applyBorder="1" applyAlignment="1">
      <alignment horizontal="left" vertical="top" wrapText="1"/>
    </xf>
    <xf numFmtId="0" fontId="24" fillId="0" borderId="0" xfId="0" applyFont="1" applyAlignment="1">
      <alignment horizontal="center"/>
    </xf>
    <xf numFmtId="0" fontId="26" fillId="0" borderId="0" xfId="0" applyFont="1" applyAlignment="1">
      <alignment horizontal="center" vertical="center"/>
    </xf>
    <xf numFmtId="0" fontId="28" fillId="0" borderId="27" xfId="0" applyFont="1" applyBorder="1" applyAlignment="1">
      <alignment horizontal="left" vertical="center"/>
    </xf>
    <xf numFmtId="0" fontId="28" fillId="0" borderId="20" xfId="0" applyFont="1" applyBorder="1" applyAlignment="1">
      <alignment horizontal="left" vertical="center"/>
    </xf>
    <xf numFmtId="0" fontId="30" fillId="0" borderId="24" xfId="0" applyFont="1" applyBorder="1" applyAlignment="1">
      <alignment horizontal="center" vertical="center"/>
    </xf>
    <xf numFmtId="0" fontId="30" fillId="0" borderId="0" xfId="0" applyFont="1" applyAlignment="1">
      <alignment horizontal="center" vertical="center"/>
    </xf>
    <xf numFmtId="0" fontId="30" fillId="0" borderId="38" xfId="0" applyFont="1" applyBorder="1" applyAlignment="1">
      <alignment horizontal="center" vertical="center"/>
    </xf>
    <xf numFmtId="0" fontId="30" fillId="0" borderId="23" xfId="0" applyFont="1" applyBorder="1" applyAlignment="1">
      <alignment horizontal="center" vertical="center"/>
    </xf>
    <xf numFmtId="0" fontId="30" fillId="0" borderId="22" xfId="0" applyFont="1" applyBorder="1" applyAlignment="1">
      <alignment horizontal="center" vertical="center"/>
    </xf>
    <xf numFmtId="0" fontId="30" fillId="0" borderId="39" xfId="0" applyFont="1" applyBorder="1" applyAlignment="1">
      <alignment horizontal="center" vertical="center"/>
    </xf>
    <xf numFmtId="0" fontId="31" fillId="0" borderId="40" xfId="0" applyFont="1" applyBorder="1" applyAlignment="1">
      <alignment horizontal="left" vertical="center"/>
    </xf>
    <xf numFmtId="0" fontId="31" fillId="0" borderId="0" xfId="0" applyFont="1" applyAlignment="1">
      <alignment horizontal="left" vertical="center"/>
    </xf>
    <xf numFmtId="0" fontId="31" fillId="0" borderId="21" xfId="0" applyFont="1" applyBorder="1" applyAlignment="1">
      <alignment horizontal="left" vertical="center"/>
    </xf>
    <xf numFmtId="0" fontId="31" fillId="0" borderId="41" xfId="0" applyFont="1" applyBorder="1" applyAlignment="1">
      <alignment horizontal="left" vertical="center"/>
    </xf>
    <xf numFmtId="0" fontId="31" fillId="0" borderId="22" xfId="0" applyFont="1" applyBorder="1" applyAlignment="1">
      <alignment horizontal="left" vertical="center"/>
    </xf>
    <xf numFmtId="0" fontId="31" fillId="0" borderId="29" xfId="0" applyFont="1" applyBorder="1" applyAlignment="1">
      <alignment horizontal="left" vertical="center"/>
    </xf>
    <xf numFmtId="0" fontId="23" fillId="0" borderId="27" xfId="0" applyFont="1" applyBorder="1" applyAlignment="1">
      <alignment horizontal="left" wrapText="1"/>
    </xf>
    <xf numFmtId="0" fontId="23" fillId="0" borderId="20" xfId="0" applyFont="1" applyBorder="1" applyAlignment="1">
      <alignment horizontal="left" wrapText="1"/>
    </xf>
    <xf numFmtId="0" fontId="23" fillId="0" borderId="28" xfId="0" applyFont="1" applyBorder="1" applyAlignment="1">
      <alignment horizontal="left" wrapText="1"/>
    </xf>
    <xf numFmtId="0" fontId="23" fillId="0" borderId="23" xfId="0" applyFont="1" applyBorder="1" applyAlignment="1">
      <alignment horizontal="left" wrapText="1"/>
    </xf>
    <xf numFmtId="0" fontId="23" fillId="0" borderId="22" xfId="0" applyFont="1" applyBorder="1" applyAlignment="1">
      <alignment horizontal="left" wrapText="1"/>
    </xf>
    <xf numFmtId="0" fontId="23" fillId="0" borderId="29" xfId="0" applyFont="1" applyBorder="1" applyAlignment="1">
      <alignment horizontal="left" wrapText="1"/>
    </xf>
    <xf numFmtId="0" fontId="32" fillId="0" borderId="0" xfId="0" applyFont="1" applyAlignment="1">
      <alignment horizontal="left" vertical="top" wrapText="1"/>
    </xf>
    <xf numFmtId="0" fontId="32" fillId="0" borderId="21" xfId="0" applyFont="1" applyBorder="1" applyAlignment="1">
      <alignment horizontal="left" vertical="top" wrapText="1"/>
    </xf>
    <xf numFmtId="0" fontId="23" fillId="0" borderId="12" xfId="0" applyFont="1" applyBorder="1" applyAlignment="1">
      <alignment horizontal="center" vertical="center" wrapText="1"/>
    </xf>
    <xf numFmtId="0" fontId="32" fillId="0" borderId="45" xfId="0" applyFont="1" applyBorder="1" applyAlignment="1">
      <alignment horizontal="left" vertical="top" wrapText="1"/>
    </xf>
    <xf numFmtId="0" fontId="32" fillId="0" borderId="46" xfId="0" applyFont="1" applyBorder="1" applyAlignment="1">
      <alignment horizontal="left" vertical="top" wrapText="1"/>
    </xf>
    <xf numFmtId="0" fontId="23" fillId="0" borderId="27" xfId="0" applyFont="1" applyBorder="1" applyAlignment="1">
      <alignment horizontal="left" vertical="center"/>
    </xf>
    <xf numFmtId="0" fontId="23" fillId="0" borderId="20" xfId="0" applyFont="1" applyBorder="1" applyAlignment="1">
      <alignment horizontal="left" vertical="center"/>
    </xf>
    <xf numFmtId="0" fontId="23" fillId="0" borderId="28" xfId="0" applyFont="1" applyBorder="1" applyAlignment="1">
      <alignment horizontal="left" vertical="center"/>
    </xf>
    <xf numFmtId="0" fontId="23" fillId="0" borderId="23" xfId="0" applyFont="1" applyBorder="1" applyAlignment="1">
      <alignment horizontal="left" vertical="center"/>
    </xf>
    <xf numFmtId="0" fontId="23" fillId="0" borderId="22" xfId="0" applyFont="1" applyBorder="1" applyAlignment="1">
      <alignment horizontal="left" vertical="center"/>
    </xf>
    <xf numFmtId="0" fontId="23" fillId="0" borderId="29" xfId="0" applyFont="1" applyBorder="1" applyAlignment="1">
      <alignment horizontal="left" vertical="center"/>
    </xf>
    <xf numFmtId="0" fontId="32" fillId="0" borderId="0" xfId="0" applyFont="1" applyAlignment="1">
      <alignment horizontal="left"/>
    </xf>
    <xf numFmtId="0" fontId="39" fillId="0" borderId="27" xfId="0" applyFont="1" applyBorder="1" applyAlignment="1">
      <alignment horizontal="center" vertical="center"/>
    </xf>
    <xf numFmtId="0" fontId="39" fillId="0" borderId="28" xfId="0" applyFont="1" applyBorder="1" applyAlignment="1">
      <alignment horizontal="center" vertical="center"/>
    </xf>
    <xf numFmtId="0" fontId="39" fillId="0" borderId="23" xfId="0" applyFont="1" applyBorder="1" applyAlignment="1">
      <alignment horizontal="center" vertical="center"/>
    </xf>
    <xf numFmtId="0" fontId="39" fillId="0" borderId="29" xfId="0" applyFont="1" applyBorder="1" applyAlignment="1">
      <alignment horizontal="center" vertical="center"/>
    </xf>
    <xf numFmtId="0" fontId="32" fillId="0" borderId="12" xfId="0" applyFont="1" applyBorder="1" applyAlignment="1">
      <alignment horizontal="center" vertical="center"/>
    </xf>
    <xf numFmtId="0" fontId="32" fillId="0" borderId="36" xfId="0" applyFont="1" applyBorder="1" applyAlignment="1">
      <alignment horizontal="left" vertical="top" wrapText="1" shrinkToFit="1"/>
    </xf>
    <xf numFmtId="0" fontId="32" fillId="0" borderId="37" xfId="0" applyFont="1" applyBorder="1" applyAlignment="1">
      <alignment horizontal="left" vertical="top" wrapText="1" shrinkToFit="1"/>
    </xf>
    <xf numFmtId="0" fontId="32" fillId="0" borderId="24" xfId="0" applyFont="1" applyBorder="1" applyAlignment="1">
      <alignment horizontal="left" vertical="center" wrapText="1"/>
    </xf>
    <xf numFmtId="0" fontId="32" fillId="0" borderId="0" xfId="0" applyFont="1" applyAlignment="1">
      <alignment horizontal="left" vertical="center" wrapText="1"/>
    </xf>
    <xf numFmtId="0" fontId="32" fillId="0" borderId="21" xfId="0" applyFont="1" applyBorder="1" applyAlignment="1">
      <alignment horizontal="left" vertical="center" wrapText="1"/>
    </xf>
    <xf numFmtId="0" fontId="23" fillId="0" borderId="24"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176" fontId="12" fillId="5" borderId="61" xfId="4" applyNumberFormat="1" applyFont="1" applyFill="1" applyBorder="1" applyAlignment="1">
      <alignment horizontal="center" vertical="center" wrapText="1"/>
    </xf>
    <xf numFmtId="176" fontId="12" fillId="5" borderId="62" xfId="4" applyNumberFormat="1" applyFont="1" applyFill="1" applyBorder="1" applyAlignment="1">
      <alignment horizontal="center" vertical="center" wrapText="1"/>
    </xf>
    <xf numFmtId="0" fontId="13" fillId="4" borderId="97" xfId="3" applyFont="1" applyFill="1" applyBorder="1" applyAlignment="1" applyProtection="1">
      <alignment horizontal="left" vertical="center" wrapText="1"/>
      <protection locked="0"/>
    </xf>
    <xf numFmtId="0" fontId="13" fillId="4" borderId="20" xfId="3" applyFont="1" applyFill="1" applyBorder="1" applyAlignment="1" applyProtection="1">
      <alignment horizontal="left" vertical="center" wrapText="1"/>
      <protection locked="0"/>
    </xf>
    <xf numFmtId="0" fontId="13" fillId="4" borderId="90" xfId="3" applyFont="1" applyFill="1" applyBorder="1" applyAlignment="1" applyProtection="1">
      <alignment horizontal="left" vertical="center" wrapText="1"/>
      <protection locked="0"/>
    </xf>
    <xf numFmtId="0" fontId="13" fillId="4" borderId="89" xfId="3" applyFont="1" applyFill="1" applyBorder="1" applyAlignment="1" applyProtection="1">
      <alignment horizontal="left" vertical="center" wrapText="1"/>
      <protection locked="0"/>
    </xf>
    <xf numFmtId="0" fontId="13" fillId="4" borderId="22" xfId="3" applyFont="1" applyFill="1" applyBorder="1" applyAlignment="1" applyProtection="1">
      <alignment horizontal="left" vertical="center" wrapText="1"/>
      <protection locked="0"/>
    </xf>
    <xf numFmtId="0" fontId="13" fillId="4" borderId="82" xfId="3" applyFont="1" applyFill="1" applyBorder="1" applyAlignment="1" applyProtection="1">
      <alignment horizontal="left" vertical="center" wrapText="1"/>
      <protection locked="0"/>
    </xf>
    <xf numFmtId="0" fontId="13" fillId="0" borderId="83" xfId="3" applyFont="1" applyBorder="1" applyAlignment="1">
      <alignment horizontal="center" vertical="center" wrapText="1"/>
    </xf>
    <xf numFmtId="0" fontId="13" fillId="0" borderId="84" xfId="3" applyFont="1" applyBorder="1" applyAlignment="1">
      <alignment horizontal="center" vertical="center" wrapText="1"/>
    </xf>
    <xf numFmtId="0" fontId="13" fillId="0" borderId="85" xfId="3" applyFont="1" applyBorder="1" applyAlignment="1">
      <alignment horizontal="center" vertical="center" wrapText="1"/>
    </xf>
    <xf numFmtId="0" fontId="15" fillId="0" borderId="17" xfId="3" applyFont="1" applyBorder="1" applyAlignment="1">
      <alignment horizontal="center" vertical="center" wrapText="1"/>
    </xf>
    <xf numFmtId="0" fontId="15" fillId="0" borderId="53" xfId="3" applyFont="1" applyBorder="1" applyAlignment="1">
      <alignment horizontal="center" vertical="center" wrapText="1"/>
    </xf>
    <xf numFmtId="0" fontId="12" fillId="5" borderId="17" xfId="3" applyFont="1" applyFill="1" applyBorder="1" applyAlignment="1">
      <alignment horizontal="center" vertical="center" wrapText="1"/>
    </xf>
    <xf numFmtId="0" fontId="12" fillId="5" borderId="18" xfId="3" applyFont="1" applyFill="1" applyBorder="1" applyAlignment="1">
      <alignment horizontal="center" vertical="center" wrapText="1"/>
    </xf>
    <xf numFmtId="176" fontId="12" fillId="5" borderId="17" xfId="4" applyNumberFormat="1" applyFont="1" applyFill="1" applyBorder="1" applyAlignment="1">
      <alignment horizontal="center" vertical="center" wrapText="1"/>
    </xf>
    <xf numFmtId="176" fontId="12" fillId="5" borderId="18" xfId="4" applyNumberFormat="1" applyFont="1" applyFill="1" applyBorder="1" applyAlignment="1">
      <alignment horizontal="center" vertical="center" wrapText="1"/>
    </xf>
    <xf numFmtId="0" fontId="13" fillId="0" borderId="17" xfId="3" applyFont="1" applyBorder="1" applyAlignment="1">
      <alignment horizontal="center" vertical="center" wrapText="1"/>
    </xf>
    <xf numFmtId="0" fontId="13" fillId="0" borderId="53" xfId="3" applyFont="1" applyBorder="1" applyAlignment="1">
      <alignment horizontal="center" vertical="center" wrapText="1"/>
    </xf>
    <xf numFmtId="0" fontId="13" fillId="0" borderId="18" xfId="3" applyFont="1" applyBorder="1" applyAlignment="1">
      <alignment horizontal="center" vertical="center" wrapText="1"/>
    </xf>
    <xf numFmtId="0" fontId="13" fillId="0" borderId="81" xfId="3" applyFont="1" applyBorder="1" applyAlignment="1">
      <alignment horizontal="center" vertical="center"/>
    </xf>
    <xf numFmtId="0" fontId="13" fillId="2" borderId="61" xfId="3" applyFont="1" applyFill="1" applyBorder="1" applyAlignment="1" applyProtection="1">
      <alignment horizontal="center" vertical="center" wrapText="1"/>
      <protection locked="0"/>
    </xf>
    <xf numFmtId="0" fontId="13" fillId="3" borderId="35" xfId="3" applyFont="1" applyFill="1" applyBorder="1" applyAlignment="1" applyProtection="1">
      <alignment horizontal="center" vertical="center" wrapText="1"/>
      <protection locked="0"/>
    </xf>
    <xf numFmtId="0" fontId="13" fillId="3" borderId="54" xfId="3" applyFont="1" applyFill="1" applyBorder="1" applyAlignment="1" applyProtection="1">
      <alignment horizontal="center" vertical="center" wrapText="1"/>
      <protection locked="0"/>
    </xf>
    <xf numFmtId="0" fontId="13" fillId="3" borderId="101" xfId="3" applyFont="1" applyFill="1" applyBorder="1" applyAlignment="1" applyProtection="1">
      <alignment horizontal="center" vertical="center" wrapText="1"/>
      <protection locked="0"/>
    </xf>
    <xf numFmtId="0" fontId="13" fillId="2" borderId="33" xfId="3" applyFont="1" applyFill="1" applyBorder="1" applyAlignment="1" applyProtection="1">
      <alignment horizontal="center" vertical="center" wrapText="1"/>
      <protection locked="0"/>
    </xf>
    <xf numFmtId="0" fontId="13" fillId="3" borderId="33" xfId="3" applyFont="1" applyFill="1" applyBorder="1" applyAlignment="1" applyProtection="1">
      <alignment horizontal="center" vertical="center" wrapText="1"/>
      <protection locked="0"/>
    </xf>
    <xf numFmtId="0" fontId="13" fillId="2" borderId="33" xfId="3" applyFont="1" applyFill="1" applyBorder="1" applyAlignment="1" applyProtection="1">
      <alignment horizontal="center" vertical="center" shrinkToFit="1"/>
      <protection locked="0"/>
    </xf>
    <xf numFmtId="0" fontId="13" fillId="3" borderId="34" xfId="3" applyFont="1" applyFill="1" applyBorder="1" applyAlignment="1" applyProtection="1">
      <alignment horizontal="center" vertical="center" shrinkToFit="1"/>
      <protection locked="0"/>
    </xf>
    <xf numFmtId="0" fontId="13" fillId="3" borderId="35" xfId="3" applyFont="1" applyFill="1" applyBorder="1" applyAlignment="1" applyProtection="1">
      <alignment horizontal="center" vertical="center" shrinkToFit="1"/>
      <protection locked="0"/>
    </xf>
    <xf numFmtId="0" fontId="13" fillId="3" borderId="33" xfId="3" applyFont="1" applyFill="1" applyBorder="1" applyAlignment="1" applyProtection="1">
      <alignment horizontal="center" vertical="center" shrinkToFit="1"/>
      <protection locked="0"/>
    </xf>
    <xf numFmtId="0" fontId="13" fillId="4" borderId="33" xfId="3" applyFont="1" applyFill="1" applyBorder="1" applyAlignment="1" applyProtection="1">
      <alignment horizontal="center" vertical="center" wrapText="1"/>
      <protection locked="0"/>
    </xf>
    <xf numFmtId="0" fontId="13" fillId="4" borderId="34" xfId="3" applyFont="1" applyFill="1" applyBorder="1" applyAlignment="1" applyProtection="1">
      <alignment horizontal="center" vertical="center" wrapText="1"/>
      <protection locked="0"/>
    </xf>
    <xf numFmtId="0" fontId="13" fillId="4" borderId="62" xfId="3" applyFont="1" applyFill="1" applyBorder="1" applyAlignment="1" applyProtection="1">
      <alignment horizontal="center" vertical="center" wrapText="1"/>
      <protection locked="0"/>
    </xf>
    <xf numFmtId="0" fontId="13" fillId="0" borderId="91" xfId="3" applyFont="1" applyBorder="1" applyAlignment="1">
      <alignment horizontal="center" vertical="center" wrapText="1"/>
    </xf>
    <xf numFmtId="0" fontId="13" fillId="0" borderId="92" xfId="3" applyFont="1" applyBorder="1" applyAlignment="1">
      <alignment horizontal="center" vertical="center" wrapText="1"/>
    </xf>
    <xf numFmtId="0" fontId="13" fillId="0" borderId="93" xfId="3" applyFont="1" applyBorder="1" applyAlignment="1">
      <alignment horizontal="center" vertical="center" wrapText="1"/>
    </xf>
    <xf numFmtId="0" fontId="11" fillId="0" borderId="12" xfId="3" applyFont="1" applyBorder="1" applyAlignment="1">
      <alignment horizontal="center" vertical="center"/>
    </xf>
    <xf numFmtId="0" fontId="12" fillId="5" borderId="61" xfId="3" applyFont="1" applyFill="1" applyBorder="1" applyAlignment="1">
      <alignment horizontal="center" vertical="center" wrapText="1"/>
    </xf>
    <xf numFmtId="0" fontId="12" fillId="5" borderId="62" xfId="3" applyFont="1" applyFill="1" applyBorder="1" applyAlignment="1">
      <alignment horizontal="center" vertical="center" wrapText="1"/>
    </xf>
    <xf numFmtId="0" fontId="13" fillId="0" borderId="98" xfId="3" applyFont="1" applyBorder="1" applyAlignment="1">
      <alignment horizontal="center" vertical="center"/>
    </xf>
    <xf numFmtId="0" fontId="13" fillId="3" borderId="61" xfId="3" applyFont="1" applyFill="1" applyBorder="1" applyAlignment="1" applyProtection="1">
      <alignment horizontal="center" vertical="center" wrapText="1"/>
      <protection locked="0"/>
    </xf>
    <xf numFmtId="0" fontId="13" fillId="3" borderId="27" xfId="3" applyFont="1" applyFill="1" applyBorder="1" applyAlignment="1" applyProtection="1">
      <alignment horizontal="center" vertical="center" wrapText="1"/>
      <protection locked="0"/>
    </xf>
    <xf numFmtId="0" fontId="13" fillId="3" borderId="28" xfId="3" applyFont="1" applyFill="1" applyBorder="1" applyAlignment="1" applyProtection="1">
      <alignment horizontal="center" vertical="center" wrapText="1"/>
      <protection locked="0"/>
    </xf>
    <xf numFmtId="0" fontId="13" fillId="4" borderId="27" xfId="3" applyFont="1" applyFill="1" applyBorder="1" applyAlignment="1" applyProtection="1">
      <alignment horizontal="center" vertical="center" wrapText="1"/>
      <protection locked="0"/>
    </xf>
    <xf numFmtId="0" fontId="13" fillId="4" borderId="20" xfId="3" applyFont="1" applyFill="1" applyBorder="1" applyAlignment="1" applyProtection="1">
      <alignment horizontal="center" vertical="center" wrapText="1"/>
      <protection locked="0"/>
    </xf>
    <xf numFmtId="0" fontId="13" fillId="4" borderId="90" xfId="3" applyFont="1" applyFill="1" applyBorder="1" applyAlignment="1" applyProtection="1">
      <alignment horizontal="center" vertical="center" wrapText="1"/>
      <protection locked="0"/>
    </xf>
    <xf numFmtId="0" fontId="13" fillId="4" borderId="6" xfId="3" applyFont="1" applyFill="1" applyBorder="1" applyAlignment="1" applyProtection="1">
      <alignment horizontal="left" vertical="center" wrapText="1"/>
      <protection locked="0"/>
    </xf>
    <xf numFmtId="0" fontId="13" fillId="4" borderId="0" xfId="3" applyFont="1" applyFill="1" applyAlignment="1" applyProtection="1">
      <alignment horizontal="left" vertical="center" wrapText="1"/>
      <protection locked="0"/>
    </xf>
    <xf numFmtId="0" fontId="13" fillId="4" borderId="7" xfId="3" applyFont="1" applyFill="1" applyBorder="1" applyAlignment="1" applyProtection="1">
      <alignment horizontal="left" vertical="center" wrapText="1"/>
      <protection locked="0"/>
    </xf>
    <xf numFmtId="0" fontId="13" fillId="0" borderId="99" xfId="3" applyFont="1" applyBorder="1" applyAlignment="1">
      <alignment horizontal="center" vertical="center" wrapText="1"/>
    </xf>
    <xf numFmtId="0" fontId="13" fillId="0" borderId="36" xfId="3" applyFont="1" applyBorder="1" applyAlignment="1">
      <alignment horizontal="center" vertical="center" wrapText="1"/>
    </xf>
    <xf numFmtId="0" fontId="13" fillId="0" borderId="100" xfId="3" applyFont="1" applyBorder="1" applyAlignment="1">
      <alignment horizontal="center" vertical="center" wrapText="1"/>
    </xf>
    <xf numFmtId="0" fontId="13" fillId="4" borderId="97" xfId="3" applyFont="1" applyFill="1" applyBorder="1" applyAlignment="1" applyProtection="1">
      <alignment horizontal="left" vertical="center"/>
      <protection locked="0"/>
    </xf>
    <xf numFmtId="0" fontId="13" fillId="4" borderId="20" xfId="3" applyFont="1" applyFill="1" applyBorder="1" applyAlignment="1" applyProtection="1">
      <alignment horizontal="left" vertical="center"/>
      <protection locked="0"/>
    </xf>
    <xf numFmtId="0" fontId="13" fillId="4" borderId="90" xfId="3" applyFont="1" applyFill="1" applyBorder="1" applyAlignment="1" applyProtection="1">
      <alignment horizontal="left" vertical="center"/>
      <protection locked="0"/>
    </xf>
    <xf numFmtId="0" fontId="13" fillId="4" borderId="89" xfId="3" applyFont="1" applyFill="1" applyBorder="1" applyAlignment="1" applyProtection="1">
      <alignment horizontal="left" vertical="center"/>
      <protection locked="0"/>
    </xf>
    <xf numFmtId="0" fontId="13" fillId="4" borderId="22" xfId="3" applyFont="1" applyFill="1" applyBorder="1" applyAlignment="1" applyProtection="1">
      <alignment horizontal="left" vertical="center"/>
      <protection locked="0"/>
    </xf>
    <xf numFmtId="0" fontId="13" fillId="4" borderId="82" xfId="3" applyFont="1" applyFill="1" applyBorder="1" applyAlignment="1" applyProtection="1">
      <alignment horizontal="left" vertical="center"/>
      <protection locked="0"/>
    </xf>
    <xf numFmtId="0" fontId="12" fillId="5" borderId="72" xfId="3" applyFont="1" applyFill="1" applyBorder="1" applyAlignment="1">
      <alignment horizontal="center" vertical="center" wrapText="1"/>
    </xf>
    <xf numFmtId="0" fontId="12" fillId="5" borderId="80" xfId="3" applyFont="1" applyFill="1" applyBorder="1" applyAlignment="1">
      <alignment horizontal="center" vertical="center" wrapText="1"/>
    </xf>
    <xf numFmtId="176" fontId="12" fillId="5" borderId="72" xfId="4" applyNumberFormat="1" applyFont="1" applyFill="1" applyBorder="1" applyAlignment="1">
      <alignment horizontal="center" vertical="center" wrapText="1"/>
    </xf>
    <xf numFmtId="176" fontId="12" fillId="5" borderId="80" xfId="4" applyNumberFormat="1" applyFont="1" applyFill="1" applyBorder="1" applyAlignment="1">
      <alignment horizontal="center" vertical="center" wrapText="1"/>
    </xf>
    <xf numFmtId="0" fontId="13" fillId="4" borderId="2" xfId="3" applyFont="1" applyFill="1" applyBorder="1" applyAlignment="1" applyProtection="1">
      <alignment horizontal="left" vertical="center" wrapText="1"/>
      <protection locked="0"/>
    </xf>
    <xf numFmtId="0" fontId="13" fillId="4" borderId="19" xfId="3" applyFont="1" applyFill="1" applyBorder="1" applyAlignment="1" applyProtection="1">
      <alignment horizontal="left" vertical="center" wrapText="1"/>
      <protection locked="0"/>
    </xf>
    <xf numFmtId="0" fontId="13" fillId="4" borderId="3" xfId="3" applyFont="1" applyFill="1" applyBorder="1" applyAlignment="1" applyProtection="1">
      <alignment horizontal="left" vertical="center" wrapText="1"/>
      <protection locked="0"/>
    </xf>
    <xf numFmtId="0" fontId="13" fillId="2" borderId="27" xfId="3" applyFont="1" applyFill="1" applyBorder="1" applyAlignment="1" applyProtection="1">
      <alignment horizontal="center" vertical="center" wrapText="1"/>
      <protection locked="0"/>
    </xf>
    <xf numFmtId="0" fontId="13" fillId="3" borderId="23" xfId="3" applyFont="1" applyFill="1" applyBorder="1" applyAlignment="1" applyProtection="1">
      <alignment horizontal="center" vertical="center" wrapText="1"/>
      <protection locked="0"/>
    </xf>
    <xf numFmtId="0" fontId="13" fillId="3" borderId="29" xfId="3" applyFont="1" applyFill="1" applyBorder="1" applyAlignment="1" applyProtection="1">
      <alignment horizontal="center" vertical="center" wrapText="1"/>
      <protection locked="0"/>
    </xf>
    <xf numFmtId="0" fontId="13" fillId="4" borderId="23" xfId="3" applyFont="1" applyFill="1" applyBorder="1" applyAlignment="1" applyProtection="1">
      <alignment horizontal="center" vertical="center" wrapText="1"/>
      <protection locked="0"/>
    </xf>
    <xf numFmtId="0" fontId="13" fillId="4" borderId="22" xfId="3" applyFont="1" applyFill="1" applyBorder="1" applyAlignment="1" applyProtection="1">
      <alignment horizontal="center" vertical="center" wrapText="1"/>
      <protection locked="0"/>
    </xf>
    <xf numFmtId="0" fontId="13" fillId="4" borderId="82" xfId="3" applyFont="1" applyFill="1" applyBorder="1" applyAlignment="1" applyProtection="1">
      <alignment horizontal="center" vertical="center" wrapText="1"/>
      <protection locked="0"/>
    </xf>
    <xf numFmtId="0" fontId="13" fillId="0" borderId="71" xfId="3" applyFont="1" applyBorder="1" applyAlignment="1">
      <alignment horizontal="center" vertical="center"/>
    </xf>
    <xf numFmtId="0" fontId="13" fillId="2" borderId="72" xfId="3" applyFont="1" applyFill="1" applyBorder="1" applyAlignment="1" applyProtection="1">
      <alignment horizontal="center" vertical="center" wrapText="1"/>
      <protection locked="0"/>
    </xf>
    <xf numFmtId="0" fontId="13" fillId="3" borderId="73" xfId="3" applyFont="1" applyFill="1" applyBorder="1" applyAlignment="1" applyProtection="1">
      <alignment horizontal="center" vertical="center" wrapText="1"/>
      <protection locked="0"/>
    </xf>
    <xf numFmtId="0" fontId="13" fillId="2" borderId="58" xfId="3" applyFont="1" applyFill="1" applyBorder="1" applyAlignment="1" applyProtection="1">
      <alignment horizontal="center" vertical="center" wrapText="1"/>
      <protection locked="0"/>
    </xf>
    <xf numFmtId="0" fontId="13" fillId="3" borderId="57" xfId="3" applyFont="1" applyFill="1" applyBorder="1" applyAlignment="1" applyProtection="1">
      <alignment horizontal="center" vertical="center" wrapText="1"/>
      <protection locked="0"/>
    </xf>
    <xf numFmtId="0" fontId="13" fillId="4" borderId="58" xfId="3" applyFont="1" applyFill="1" applyBorder="1" applyAlignment="1" applyProtection="1">
      <alignment horizontal="center" vertical="center" wrapText="1"/>
      <protection locked="0"/>
    </xf>
    <xf numFmtId="0" fontId="13" fillId="4" borderId="19" xfId="3" applyFont="1" applyFill="1" applyBorder="1" applyAlignment="1" applyProtection="1">
      <alignment horizontal="center" vertical="center" wrapText="1"/>
      <protection locked="0"/>
    </xf>
    <xf numFmtId="0" fontId="13" fillId="4" borderId="3" xfId="3" applyFont="1" applyFill="1" applyBorder="1" applyAlignment="1" applyProtection="1">
      <alignment horizontal="center" vertical="center" wrapText="1"/>
      <protection locked="0"/>
    </xf>
    <xf numFmtId="0" fontId="13" fillId="0" borderId="74" xfId="3" applyFont="1" applyBorder="1" applyAlignment="1">
      <alignment horizontal="center" vertical="center" wrapText="1"/>
    </xf>
    <xf numFmtId="0" fontId="13" fillId="0" borderId="75" xfId="3" applyFont="1" applyBorder="1" applyAlignment="1">
      <alignment horizontal="center" vertical="center" wrapText="1"/>
    </xf>
    <xf numFmtId="0" fontId="13" fillId="0" borderId="76" xfId="3" applyFont="1" applyBorder="1" applyAlignment="1">
      <alignment horizontal="center" vertical="center" wrapText="1"/>
    </xf>
    <xf numFmtId="0" fontId="13" fillId="0" borderId="4" xfId="3" applyFont="1" applyBorder="1" applyAlignment="1">
      <alignment horizontal="center" vertical="center" wrapText="1"/>
    </xf>
    <xf numFmtId="0" fontId="13" fillId="0" borderId="59" xfId="3" applyFont="1" applyBorder="1" applyAlignment="1">
      <alignment horizontal="center" vertical="center" wrapText="1"/>
    </xf>
    <xf numFmtId="0" fontId="13" fillId="0" borderId="63" xfId="3" applyFont="1" applyBorder="1" applyAlignment="1">
      <alignment horizontal="center" vertical="center" wrapText="1"/>
    </xf>
    <xf numFmtId="0" fontId="13" fillId="0" borderId="13" xfId="3" applyFont="1" applyBorder="1" applyAlignment="1">
      <alignment horizontal="center" vertical="center" wrapText="1"/>
    </xf>
    <xf numFmtId="0" fontId="13" fillId="0" borderId="64" xfId="3" applyFont="1" applyBorder="1" applyAlignment="1">
      <alignment horizontal="center" vertical="center" wrapText="1"/>
    </xf>
    <xf numFmtId="0" fontId="13" fillId="0" borderId="65" xfId="3" applyFont="1" applyBorder="1" applyAlignment="1">
      <alignment horizontal="center" vertical="center" wrapText="1"/>
    </xf>
    <xf numFmtId="0" fontId="13" fillId="0" borderId="14" xfId="3" applyFont="1" applyBorder="1" applyAlignment="1">
      <alignment horizontal="center" vertical="center" wrapText="1"/>
    </xf>
    <xf numFmtId="0" fontId="13" fillId="0" borderId="16" xfId="3" applyFont="1" applyBorder="1" applyAlignment="1">
      <alignment horizontal="center" vertical="center" wrapText="1"/>
    </xf>
    <xf numFmtId="0" fontId="13" fillId="0" borderId="60" xfId="3" applyFont="1" applyBorder="1" applyAlignment="1">
      <alignment horizontal="center" vertical="center" wrapText="1"/>
    </xf>
    <xf numFmtId="0" fontId="13" fillId="0" borderId="55" xfId="3" applyFont="1" applyBorder="1" applyAlignment="1">
      <alignment horizontal="center" vertical="center" wrapText="1"/>
    </xf>
    <xf numFmtId="0" fontId="13" fillId="0" borderId="61" xfId="3" applyFont="1" applyBorder="1" applyAlignment="1">
      <alignment horizontal="center" vertical="center"/>
    </xf>
    <xf numFmtId="0" fontId="13" fillId="0" borderId="34" xfId="3" applyFont="1" applyBorder="1" applyAlignment="1">
      <alignment horizontal="center" vertical="center"/>
    </xf>
    <xf numFmtId="0" fontId="13" fillId="0" borderId="62" xfId="3" applyFont="1" applyBorder="1" applyAlignment="1">
      <alignment horizontal="center" vertical="center"/>
    </xf>
    <xf numFmtId="0" fontId="13" fillId="0" borderId="55" xfId="3" applyFont="1" applyBorder="1" applyAlignment="1">
      <alignment horizontal="center" vertical="center"/>
    </xf>
    <xf numFmtId="0" fontId="13" fillId="0" borderId="56" xfId="3" applyFont="1" applyBorder="1" applyAlignment="1">
      <alignment horizontal="center" vertical="center"/>
    </xf>
    <xf numFmtId="0" fontId="13" fillId="0" borderId="66" xfId="3" applyFont="1" applyBorder="1" applyAlignment="1">
      <alignment horizontal="center" vertical="center"/>
    </xf>
    <xf numFmtId="0" fontId="13" fillId="0" borderId="19" xfId="3" applyFont="1" applyBorder="1" applyAlignment="1">
      <alignment horizontal="center" vertical="center" wrapText="1"/>
    </xf>
    <xf numFmtId="0" fontId="13" fillId="0" borderId="57" xfId="3" applyFont="1" applyBorder="1" applyAlignment="1">
      <alignment horizontal="center" vertical="center" wrapText="1"/>
    </xf>
    <xf numFmtId="0" fontId="13" fillId="0" borderId="0" xfId="3" applyFont="1" applyAlignment="1">
      <alignment horizontal="center" vertical="center" wrapText="1"/>
    </xf>
    <xf numFmtId="0" fontId="13" fillId="0" borderId="21" xfId="3" applyFont="1" applyBorder="1" applyAlignment="1">
      <alignment horizontal="center" vertical="center" wrapText="1"/>
    </xf>
    <xf numFmtId="0" fontId="13" fillId="0" borderId="67" xfId="3" applyFont="1" applyBorder="1" applyAlignment="1">
      <alignment horizontal="center" vertical="center" wrapText="1"/>
    </xf>
    <xf numFmtId="0" fontId="13" fillId="0" borderId="68" xfId="3" applyFont="1" applyBorder="1" applyAlignment="1">
      <alignment horizontal="center" vertical="center" wrapText="1"/>
    </xf>
    <xf numFmtId="0" fontId="13" fillId="0" borderId="58" xfId="3" applyFont="1" applyBorder="1" applyAlignment="1">
      <alignment horizontal="center" vertical="center" wrapText="1"/>
    </xf>
    <xf numFmtId="0" fontId="13" fillId="0" borderId="24" xfId="3" applyFont="1" applyBorder="1" applyAlignment="1">
      <alignment horizontal="center" vertical="center" wrapText="1"/>
    </xf>
    <xf numFmtId="0" fontId="13" fillId="0" borderId="69" xfId="3" applyFont="1" applyBorder="1" applyAlignment="1">
      <alignment horizontal="center" vertical="center" wrapText="1"/>
    </xf>
    <xf numFmtId="0" fontId="13" fillId="0" borderId="3" xfId="3" applyFont="1" applyBorder="1" applyAlignment="1">
      <alignment horizontal="center" vertical="center" wrapText="1"/>
    </xf>
    <xf numFmtId="0" fontId="13" fillId="0" borderId="7" xfId="3" applyFont="1" applyBorder="1" applyAlignment="1">
      <alignment horizontal="center" vertical="center" wrapText="1"/>
    </xf>
    <xf numFmtId="0" fontId="13" fillId="0" borderId="70" xfId="3" applyFont="1" applyBorder="1" applyAlignment="1">
      <alignment horizontal="center" vertical="center" wrapText="1"/>
    </xf>
    <xf numFmtId="0" fontId="13" fillId="0" borderId="2" xfId="3" applyFont="1" applyBorder="1" applyAlignment="1">
      <alignment horizontal="center" vertical="center"/>
    </xf>
    <xf numFmtId="0" fontId="13" fillId="0" borderId="19" xfId="3" applyFont="1" applyBorder="1" applyAlignment="1">
      <alignment horizontal="center" vertical="center"/>
    </xf>
    <xf numFmtId="0" fontId="8" fillId="2" borderId="0" xfId="3" applyFont="1" applyFill="1" applyAlignment="1" applyProtection="1">
      <alignment horizontal="center" vertical="center"/>
      <protection locked="0"/>
    </xf>
    <xf numFmtId="0" fontId="8" fillId="3" borderId="0" xfId="3" applyFont="1" applyFill="1" applyAlignment="1" applyProtection="1">
      <alignment horizontal="center" vertical="center"/>
      <protection locked="0"/>
    </xf>
    <xf numFmtId="0" fontId="10" fillId="4" borderId="0" xfId="3" applyFont="1" applyFill="1" applyAlignment="1" applyProtection="1">
      <alignment horizontal="center" vertical="center"/>
      <protection locked="0"/>
    </xf>
    <xf numFmtId="0" fontId="10" fillId="0" borderId="0" xfId="3" applyFont="1" applyAlignment="1">
      <alignment horizontal="center" vertical="center"/>
    </xf>
    <xf numFmtId="0" fontId="8" fillId="4" borderId="0" xfId="3" applyFont="1" applyFill="1" applyAlignment="1" applyProtection="1">
      <alignment horizontal="center" vertical="center"/>
      <protection locked="0"/>
    </xf>
    <xf numFmtId="0" fontId="7" fillId="2" borderId="12" xfId="3" applyFont="1" applyFill="1" applyBorder="1" applyAlignment="1" applyProtection="1">
      <alignment horizontal="center" vertical="center"/>
      <protection locked="0"/>
    </xf>
    <xf numFmtId="0" fontId="7" fillId="3" borderId="12" xfId="3" applyFont="1" applyFill="1" applyBorder="1" applyAlignment="1" applyProtection="1">
      <alignment horizontal="center" vertical="center"/>
      <protection locked="0"/>
    </xf>
    <xf numFmtId="0" fontId="7" fillId="5" borderId="12" xfId="3" applyFont="1" applyFill="1" applyBorder="1" applyAlignment="1">
      <alignment horizontal="center" vertical="center"/>
    </xf>
    <xf numFmtId="0" fontId="7" fillId="4" borderId="12" xfId="3" applyFont="1" applyFill="1" applyBorder="1" applyAlignment="1" applyProtection="1">
      <alignment horizontal="center" vertical="center"/>
      <protection locked="0"/>
    </xf>
    <xf numFmtId="0" fontId="13" fillId="5" borderId="0" xfId="3" applyFont="1" applyFill="1" applyAlignment="1">
      <alignment horizontal="left" vertical="center" indent="1"/>
    </xf>
    <xf numFmtId="0" fontId="2" fillId="5" borderId="56" xfId="3" applyFill="1" applyBorder="1" applyAlignment="1">
      <alignment horizontal="center" vertical="center"/>
    </xf>
    <xf numFmtId="0" fontId="2" fillId="5" borderId="66" xfId="3" applyFill="1" applyBorder="1" applyAlignment="1">
      <alignment horizontal="center" vertical="center"/>
    </xf>
  </cellXfs>
  <cellStyles count="5">
    <cellStyle name="桁区切り 2" xfId="1" xr:uid="{00000000-0005-0000-0000-000000000000}"/>
    <cellStyle name="桁区切り 3"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26</xdr:row>
      <xdr:rowOff>19051</xdr:rowOff>
    </xdr:from>
    <xdr:to>
      <xdr:col>26</xdr:col>
      <xdr:colOff>9525</xdr:colOff>
      <xdr:row>31</xdr:row>
      <xdr:rowOff>104776</xdr:rowOff>
    </xdr:to>
    <xdr:sp macro="" textlink="">
      <xdr:nvSpPr>
        <xdr:cNvPr id="1042" name="AutoShape 18">
          <a:extLst>
            <a:ext uri="{FF2B5EF4-FFF2-40B4-BE49-F238E27FC236}">
              <a16:creationId xmlns:a16="http://schemas.microsoft.com/office/drawing/2014/main" id="{00000000-0008-0000-0000-000012040000}"/>
            </a:ext>
          </a:extLst>
        </xdr:cNvPr>
        <xdr:cNvSpPr>
          <a:spLocks noChangeArrowheads="1"/>
        </xdr:cNvSpPr>
      </xdr:nvSpPr>
      <xdr:spPr bwMode="auto">
        <a:xfrm>
          <a:off x="180975" y="4953001"/>
          <a:ext cx="6238875" cy="895350"/>
        </a:xfrm>
        <a:prstGeom prst="foldedCorner">
          <a:avLst>
            <a:gd name="adj" fmla="val 148"/>
          </a:avLst>
        </a:prstGeom>
        <a:solidFill>
          <a:srgbClr val="FFFFFF"/>
        </a:solidFill>
        <a:ln w="9525">
          <a:solidFill>
            <a:srgbClr val="000000"/>
          </a:solidFill>
          <a:round/>
          <a:headEnd/>
          <a:tailEnd/>
        </a:ln>
      </xdr:spPr>
      <xdr:txBody>
        <a:bodyPr vertOverflow="clip" wrap="square" lIns="75600" tIns="115200" rIns="75600" bIns="7200" anchor="t" upright="1"/>
        <a:lstStyle/>
        <a:p>
          <a:pPr algn="ctr" rtl="0">
            <a:lnSpc>
              <a:spcPts val="1400"/>
            </a:lnSpc>
            <a:defRPr sz="1000"/>
          </a:pPr>
          <a:r>
            <a:rPr lang="ja-JP" altLang="en-US" sz="1200" b="0" i="0" u="none" strike="noStrike" baseline="0">
              <a:solidFill>
                <a:srgbClr val="000000"/>
              </a:solidFill>
              <a:latin typeface="ＭＳ ゴシック"/>
              <a:ea typeface="ＭＳ ゴシック"/>
            </a:rPr>
            <a:t>以下の点検項目について、○</a:t>
          </a:r>
          <a:r>
            <a:rPr lang="en-US" altLang="ja-JP" sz="1200" b="0" i="0" u="none" strike="noStrike" baseline="0">
              <a:solidFill>
                <a:srgbClr val="000000"/>
              </a:solidFill>
              <a:latin typeface="ＭＳ ゴシック"/>
              <a:ea typeface="ＭＳ ゴシック"/>
            </a:rPr>
            <a:t>×</a:t>
          </a:r>
          <a:r>
            <a:rPr lang="ja-JP" altLang="en-US" sz="1200" b="0" i="0" u="none" strike="noStrike" baseline="0">
              <a:solidFill>
                <a:srgbClr val="000000"/>
              </a:solidFill>
              <a:latin typeface="ＭＳ ゴシック"/>
              <a:ea typeface="ＭＳ ゴシック"/>
            </a:rPr>
            <a:t>で記載してください。</a:t>
          </a:r>
        </a:p>
        <a:p>
          <a:pPr algn="ctr" rtl="0">
            <a:lnSpc>
              <a:spcPts val="1400"/>
            </a:lnSpc>
            <a:defRPr sz="1000"/>
          </a:pPr>
          <a:r>
            <a:rPr lang="ja-JP" altLang="en-US" sz="1200" b="0" i="0" u="none" strike="noStrike" baseline="0">
              <a:solidFill>
                <a:srgbClr val="000000"/>
              </a:solidFill>
              <a:latin typeface="ＭＳ ゴシック"/>
              <a:ea typeface="ＭＳ ゴシック"/>
            </a:rPr>
            <a:t>（対象となる事例がない場合は、斜線を引いてください。）</a:t>
          </a:r>
        </a:p>
        <a:p>
          <a:pPr algn="ctr" rtl="0">
            <a:lnSpc>
              <a:spcPts val="1400"/>
            </a:lnSpc>
            <a:defRPr sz="1000"/>
          </a:pPr>
          <a:r>
            <a:rPr lang="ja-JP" altLang="en-US" sz="1200" b="0" i="0" u="none" strike="noStrike" baseline="0">
              <a:solidFill>
                <a:srgbClr val="000000"/>
              </a:solidFill>
              <a:latin typeface="ＭＳ ゴシック"/>
              <a:ea typeface="ＭＳ ゴシック"/>
            </a:rPr>
            <a:t>点検した結果</a:t>
          </a:r>
          <a:r>
            <a:rPr lang="en-US" altLang="ja-JP" sz="1200" b="0" i="0" u="none" strike="noStrike" baseline="0">
              <a:solidFill>
                <a:srgbClr val="000000"/>
              </a:solidFill>
              <a:latin typeface="ＭＳ ゴシック"/>
              <a:ea typeface="ＭＳ ゴシック"/>
            </a:rPr>
            <a:t>×</a:t>
          </a:r>
          <a:r>
            <a:rPr lang="ja-JP" altLang="en-US" sz="1200" b="0" i="0" u="none" strike="noStrike" baseline="0">
              <a:solidFill>
                <a:srgbClr val="000000"/>
              </a:solidFill>
              <a:latin typeface="ＭＳ ゴシック"/>
              <a:ea typeface="ＭＳ ゴシック"/>
            </a:rPr>
            <a:t>がついたところは基準等の違反となります。</a:t>
          </a:r>
        </a:p>
        <a:p>
          <a:pPr algn="ctr" rtl="0">
            <a:lnSpc>
              <a:spcPts val="1300"/>
            </a:lnSpc>
            <a:defRPr sz="1000"/>
          </a:pPr>
          <a:r>
            <a:rPr lang="ja-JP" altLang="en-US" sz="1200" b="0" i="0" u="none" strike="noStrike" baseline="0">
              <a:solidFill>
                <a:srgbClr val="000000"/>
              </a:solidFill>
              <a:latin typeface="ＭＳ ゴシック"/>
              <a:ea typeface="ＭＳ ゴシック"/>
            </a:rPr>
            <a:t>速やかに改善を行ってください。</a:t>
          </a:r>
        </a:p>
      </xdr:txBody>
    </xdr:sp>
    <xdr:clientData/>
  </xdr:twoCellAnchor>
  <xdr:twoCellAnchor>
    <xdr:from>
      <xdr:col>0</xdr:col>
      <xdr:colOff>104775</xdr:colOff>
      <xdr:row>515</xdr:row>
      <xdr:rowOff>66675</xdr:rowOff>
    </xdr:from>
    <xdr:to>
      <xdr:col>26</xdr:col>
      <xdr:colOff>123825</xdr:colOff>
      <xdr:row>517</xdr:row>
      <xdr:rowOff>9525</xdr:rowOff>
    </xdr:to>
    <xdr:sp macro="" textlink="">
      <xdr:nvSpPr>
        <xdr:cNvPr id="5" name="AutoShape 20">
          <a:extLst>
            <a:ext uri="{FF2B5EF4-FFF2-40B4-BE49-F238E27FC236}">
              <a16:creationId xmlns:a16="http://schemas.microsoft.com/office/drawing/2014/main" id="{00000000-0008-0000-0000-000005000000}"/>
            </a:ext>
          </a:extLst>
        </xdr:cNvPr>
        <xdr:cNvSpPr>
          <a:spLocks noChangeArrowheads="1"/>
        </xdr:cNvSpPr>
      </xdr:nvSpPr>
      <xdr:spPr bwMode="auto">
        <a:xfrm>
          <a:off x="104775" y="208407000"/>
          <a:ext cx="6429375" cy="666750"/>
        </a:xfrm>
        <a:prstGeom prst="foldedCorner">
          <a:avLst>
            <a:gd name="adj" fmla="val 7329"/>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明朝"/>
              <a:ea typeface="ＭＳ 明朝"/>
            </a:rPr>
            <a:t>　</a:t>
          </a:r>
          <a:r>
            <a:rPr lang="ja-JP" altLang="en-US" sz="1100" b="0" i="0" u="none" strike="noStrike" baseline="0">
              <a:solidFill>
                <a:srgbClr val="000000"/>
              </a:solidFill>
              <a:latin typeface="HG丸ｺﾞｼｯｸM-PRO"/>
              <a:ea typeface="HG丸ｺﾞｼｯｸM-PRO"/>
            </a:rPr>
            <a:t>加算の算定要件を満たしていない場合、加算算定に係る届出の取下げ手続が必要になる場合がありますので、まずは福祉基盤課にご相談ください。</a:t>
          </a:r>
        </a:p>
        <a:p>
          <a:pPr algn="l" rtl="0">
            <a:defRPr sz="1000"/>
          </a:pPr>
          <a:r>
            <a:rPr lang="ja-JP" altLang="en-US" sz="1100" b="0" i="0" u="none" strike="noStrike" baseline="0">
              <a:solidFill>
                <a:srgbClr val="000000"/>
              </a:solidFill>
              <a:latin typeface="HG丸ｺﾞｼｯｸM-PRO"/>
              <a:ea typeface="HG丸ｺﾞｼｯｸM-PRO"/>
            </a:rPr>
            <a:t>　</a:t>
          </a:r>
          <a:endParaRPr lang="ja-JP" altLang="en-US" sz="1050" b="0" i="0" u="none" strike="noStrike" baseline="0">
            <a:solidFill>
              <a:srgbClr val="000000"/>
            </a:solidFill>
            <a:latin typeface="Times New Roman"/>
            <a:ea typeface="HG丸ｺﾞｼｯｸM-PRO"/>
            <a:cs typeface="Times New Roman"/>
          </a:endParaRPr>
        </a:p>
        <a:p>
          <a:pPr algn="l" rtl="0">
            <a:lnSpc>
              <a:spcPts val="1100"/>
            </a:lnSpc>
            <a:defRPr sz="1000"/>
          </a:pPr>
          <a:endParaRPr lang="ja-JP" altLang="en-US"/>
        </a:p>
      </xdr:txBody>
    </xdr:sp>
    <xdr:clientData/>
  </xdr:twoCellAnchor>
  <xdr:twoCellAnchor>
    <xdr:from>
      <xdr:col>0</xdr:col>
      <xdr:colOff>133350</xdr:colOff>
      <xdr:row>514</xdr:row>
      <xdr:rowOff>81643</xdr:rowOff>
    </xdr:from>
    <xdr:to>
      <xdr:col>5</xdr:col>
      <xdr:colOff>0</xdr:colOff>
      <xdr:row>515</xdr:row>
      <xdr:rowOff>201384</xdr:rowOff>
    </xdr:to>
    <xdr:sp macro="" textlink="">
      <xdr:nvSpPr>
        <xdr:cNvPr id="6" name="AutoShape 21">
          <a:extLst>
            <a:ext uri="{FF2B5EF4-FFF2-40B4-BE49-F238E27FC236}">
              <a16:creationId xmlns:a16="http://schemas.microsoft.com/office/drawing/2014/main" id="{00000000-0008-0000-0000-000006000000}"/>
            </a:ext>
          </a:extLst>
        </xdr:cNvPr>
        <xdr:cNvSpPr>
          <a:spLocks noChangeArrowheads="1"/>
        </xdr:cNvSpPr>
      </xdr:nvSpPr>
      <xdr:spPr bwMode="auto">
        <a:xfrm>
          <a:off x="133350" y="205222929"/>
          <a:ext cx="1159329" cy="459919"/>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1" i="0" u="none" strike="noStrike" baseline="0">
              <a:solidFill>
                <a:srgbClr val="000000"/>
              </a:solidFill>
              <a:latin typeface="HG丸ｺﾞｼｯｸM-PRO"/>
              <a:ea typeface="HG丸ｺﾞｼｯｸM-PRO"/>
            </a:rPr>
            <a:t>注意</a:t>
          </a:r>
          <a:endParaRPr lang="ja-JP" altLang="en-US" sz="1600" b="0" i="0" u="none" strike="noStrike" baseline="0">
            <a:solidFill>
              <a:srgbClr val="000000"/>
            </a:solidFill>
            <a:latin typeface="Times New Roman"/>
            <a:ea typeface="HG丸ｺﾞｼｯｸM-PRO"/>
            <a:cs typeface="Times New Roman"/>
          </a:endParaRPr>
        </a:p>
        <a:p>
          <a:pPr algn="ct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279400</xdr:colOff>
      <xdr:row>2</xdr:row>
      <xdr:rowOff>165100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0" y="3333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381000</xdr:colOff>
      <xdr:row>3</xdr:row>
      <xdr:rowOff>85725</xdr:rowOff>
    </xdr:from>
    <xdr:to>
      <xdr:col>3</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2445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pageSetUpPr autoPageBreaks="0" fitToPage="1"/>
  </sheetPr>
  <dimension ref="A1:AZ524"/>
  <sheetViews>
    <sheetView tabSelected="1" view="pageBreakPreview" zoomScaleNormal="100" zoomScaleSheetLayoutView="100" workbookViewId="0">
      <selection activeCell="A2" sqref="A2:AA2"/>
    </sheetView>
  </sheetViews>
  <sheetFormatPr defaultColWidth="3.54296875" defaultRowHeight="12.75" customHeight="1" x14ac:dyDescent="0.35"/>
  <cols>
    <col min="1" max="1" width="2.7265625" style="121" customWidth="1"/>
    <col min="2" max="2" width="5.7265625" style="144" customWidth="1"/>
    <col min="3" max="24" width="3.7265625" style="140" customWidth="1"/>
    <col min="25" max="27" width="3" style="145" customWidth="1"/>
    <col min="28" max="16384" width="3.54296875" style="121"/>
  </cols>
  <sheetData>
    <row r="1" spans="1:27" ht="23.5" x14ac:dyDescent="0.35">
      <c r="A1" s="397" t="s">
        <v>613</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row>
    <row r="2" spans="1:27" ht="23.25" customHeight="1" x14ac:dyDescent="0.2">
      <c r="A2" s="398" t="s">
        <v>180</v>
      </c>
      <c r="B2" s="398"/>
      <c r="C2" s="398"/>
      <c r="D2" s="398"/>
      <c r="E2" s="398"/>
      <c r="F2" s="398"/>
      <c r="G2" s="398"/>
      <c r="H2" s="398"/>
      <c r="I2" s="398"/>
      <c r="J2" s="398"/>
      <c r="K2" s="398"/>
      <c r="L2" s="398"/>
      <c r="M2" s="398"/>
      <c r="N2" s="398"/>
      <c r="O2" s="398"/>
      <c r="P2" s="398"/>
      <c r="Q2" s="398"/>
      <c r="R2" s="398"/>
      <c r="S2" s="398"/>
      <c r="T2" s="398"/>
      <c r="U2" s="398"/>
      <c r="V2" s="398"/>
      <c r="W2" s="398"/>
      <c r="X2" s="398"/>
      <c r="Y2" s="398"/>
      <c r="Z2" s="398"/>
      <c r="AA2" s="398"/>
    </row>
    <row r="3" spans="1:27" ht="12" customHeight="1" x14ac:dyDescent="0.2">
      <c r="A3" s="122"/>
      <c r="B3" s="122"/>
      <c r="C3" s="122"/>
      <c r="D3" s="122"/>
      <c r="E3" s="122"/>
      <c r="F3" s="122"/>
      <c r="G3" s="122"/>
      <c r="H3" s="122"/>
      <c r="I3" s="122"/>
      <c r="J3" s="122"/>
      <c r="K3" s="122"/>
      <c r="L3" s="122"/>
      <c r="M3" s="122"/>
      <c r="N3" s="122"/>
      <c r="O3" s="122"/>
      <c r="P3" s="122"/>
      <c r="Q3" s="122"/>
      <c r="R3" s="122"/>
      <c r="S3" s="122"/>
      <c r="T3" s="122"/>
      <c r="U3" s="122"/>
      <c r="V3" s="122"/>
      <c r="W3" s="123" t="s">
        <v>566</v>
      </c>
      <c r="X3" s="122"/>
      <c r="Y3" s="122"/>
      <c r="Z3" s="122"/>
      <c r="AA3" s="122"/>
    </row>
    <row r="4" spans="1:27" ht="15" customHeight="1" x14ac:dyDescent="0.35">
      <c r="A4" s="399" t="s">
        <v>42</v>
      </c>
      <c r="B4" s="400"/>
      <c r="C4" s="400"/>
      <c r="D4" s="400"/>
      <c r="E4" s="400"/>
      <c r="F4" s="400"/>
      <c r="G4" s="400"/>
      <c r="H4" s="124"/>
      <c r="I4" s="124"/>
      <c r="J4" s="125"/>
      <c r="K4" s="126" t="s">
        <v>577</v>
      </c>
      <c r="L4" s="124"/>
      <c r="M4" s="124"/>
      <c r="N4" s="124"/>
      <c r="O4" s="124"/>
      <c r="P4" s="124"/>
      <c r="Q4" s="124"/>
      <c r="R4" s="124"/>
      <c r="S4" s="124"/>
      <c r="T4" s="124"/>
      <c r="U4" s="127"/>
      <c r="V4" s="127"/>
      <c r="W4" s="127"/>
      <c r="X4" s="127"/>
      <c r="Y4" s="128"/>
      <c r="Z4" s="128"/>
      <c r="AA4" s="129"/>
    </row>
    <row r="5" spans="1:27" ht="15" customHeight="1" x14ac:dyDescent="0.2">
      <c r="A5" s="401" t="s">
        <v>179</v>
      </c>
      <c r="B5" s="402"/>
      <c r="C5" s="402"/>
      <c r="D5" s="402"/>
      <c r="E5" s="402"/>
      <c r="F5" s="402"/>
      <c r="G5" s="402"/>
      <c r="H5" s="402"/>
      <c r="I5" s="402"/>
      <c r="J5" s="403"/>
      <c r="K5" s="407"/>
      <c r="L5" s="408"/>
      <c r="M5" s="408"/>
      <c r="N5" s="408"/>
      <c r="O5" s="408"/>
      <c r="P5" s="408"/>
      <c r="Q5" s="408"/>
      <c r="R5" s="408"/>
      <c r="S5" s="408"/>
      <c r="T5" s="408"/>
      <c r="U5" s="408"/>
      <c r="V5" s="408"/>
      <c r="W5" s="408"/>
      <c r="X5" s="408"/>
      <c r="Y5" s="408"/>
      <c r="Z5" s="408"/>
      <c r="AA5" s="409"/>
    </row>
    <row r="6" spans="1:27" ht="15" customHeight="1" x14ac:dyDescent="0.2">
      <c r="A6" s="404"/>
      <c r="B6" s="405"/>
      <c r="C6" s="405"/>
      <c r="D6" s="405"/>
      <c r="E6" s="405"/>
      <c r="F6" s="405"/>
      <c r="G6" s="405"/>
      <c r="H6" s="405"/>
      <c r="I6" s="405"/>
      <c r="J6" s="406"/>
      <c r="K6" s="410"/>
      <c r="L6" s="411"/>
      <c r="M6" s="411"/>
      <c r="N6" s="411"/>
      <c r="O6" s="411"/>
      <c r="P6" s="411"/>
      <c r="Q6" s="411"/>
      <c r="R6" s="411"/>
      <c r="S6" s="411"/>
      <c r="T6" s="411"/>
      <c r="U6" s="411"/>
      <c r="V6" s="411"/>
      <c r="W6" s="411"/>
      <c r="X6" s="411"/>
      <c r="Y6" s="411"/>
      <c r="Z6" s="411"/>
      <c r="AA6" s="412"/>
    </row>
    <row r="7" spans="1:27" ht="15" customHeight="1" x14ac:dyDescent="0.2">
      <c r="A7" s="130"/>
      <c r="B7" s="132" t="s">
        <v>171</v>
      </c>
      <c r="C7" s="133"/>
      <c r="D7" s="133"/>
      <c r="E7" s="133"/>
      <c r="F7" s="133"/>
      <c r="G7" s="133"/>
      <c r="H7" s="133"/>
      <c r="I7" s="133"/>
      <c r="J7" s="133"/>
      <c r="K7" s="134"/>
      <c r="L7" s="134"/>
      <c r="M7" s="134"/>
      <c r="N7" s="134"/>
      <c r="O7" s="134"/>
      <c r="P7" s="134"/>
      <c r="Q7" s="134"/>
      <c r="R7" s="134"/>
      <c r="S7" s="134"/>
      <c r="T7" s="134"/>
      <c r="U7" s="134"/>
      <c r="V7" s="134"/>
      <c r="W7" s="134"/>
      <c r="X7" s="134"/>
      <c r="Y7" s="131"/>
      <c r="Z7" s="131"/>
      <c r="AA7" s="131"/>
    </row>
    <row r="8" spans="1:27" ht="15" customHeight="1" x14ac:dyDescent="0.2">
      <c r="A8" s="328" t="s">
        <v>50</v>
      </c>
      <c r="B8" s="329"/>
      <c r="C8" s="364" t="s">
        <v>55</v>
      </c>
      <c r="D8" s="365"/>
      <c r="E8" s="365"/>
      <c r="F8" s="366"/>
      <c r="G8" s="349">
        <v>14</v>
      </c>
      <c r="H8" s="350"/>
      <c r="I8" s="350"/>
      <c r="J8" s="350"/>
      <c r="K8" s="350"/>
      <c r="L8" s="350"/>
      <c r="M8" s="350"/>
      <c r="N8" s="350"/>
      <c r="O8" s="350"/>
      <c r="P8" s="350"/>
      <c r="Q8" s="350"/>
      <c r="R8" s="350"/>
      <c r="S8" s="350"/>
      <c r="T8" s="350"/>
      <c r="U8" s="350"/>
      <c r="V8" s="350"/>
      <c r="W8" s="350"/>
      <c r="X8" s="350"/>
      <c r="Y8" s="350"/>
      <c r="Z8" s="350"/>
      <c r="AA8" s="351"/>
    </row>
    <row r="9" spans="1:27" ht="15" customHeight="1" x14ac:dyDescent="0.2">
      <c r="A9" s="330"/>
      <c r="B9" s="331"/>
      <c r="C9" s="367"/>
      <c r="D9" s="368"/>
      <c r="E9" s="368"/>
      <c r="F9" s="369"/>
      <c r="G9" s="352"/>
      <c r="H9" s="353"/>
      <c r="I9" s="353"/>
      <c r="J9" s="353"/>
      <c r="K9" s="353"/>
      <c r="L9" s="353"/>
      <c r="M9" s="353"/>
      <c r="N9" s="353"/>
      <c r="O9" s="353"/>
      <c r="P9" s="353"/>
      <c r="Q9" s="353"/>
      <c r="R9" s="353"/>
      <c r="S9" s="353"/>
      <c r="T9" s="353"/>
      <c r="U9" s="353"/>
      <c r="V9" s="353"/>
      <c r="W9" s="353"/>
      <c r="X9" s="353"/>
      <c r="Y9" s="353"/>
      <c r="Z9" s="353"/>
      <c r="AA9" s="354"/>
    </row>
    <row r="10" spans="1:27" ht="15" customHeight="1" x14ac:dyDescent="0.2">
      <c r="A10" s="330"/>
      <c r="B10" s="331"/>
      <c r="C10" s="319" t="s">
        <v>43</v>
      </c>
      <c r="D10" s="320"/>
      <c r="E10" s="320"/>
      <c r="F10" s="321"/>
      <c r="G10" s="320"/>
      <c r="H10" s="320"/>
      <c r="I10" s="320"/>
      <c r="J10" s="320"/>
      <c r="K10" s="320"/>
      <c r="L10" s="320"/>
      <c r="M10" s="320"/>
      <c r="N10" s="320"/>
      <c r="O10" s="320"/>
      <c r="P10" s="320"/>
      <c r="Q10" s="320"/>
      <c r="R10" s="320"/>
      <c r="S10" s="320"/>
      <c r="T10" s="320"/>
      <c r="U10" s="320"/>
      <c r="V10" s="320"/>
      <c r="W10" s="320"/>
      <c r="X10" s="320"/>
      <c r="Y10" s="320"/>
      <c r="Z10" s="320"/>
      <c r="AA10" s="321"/>
    </row>
    <row r="11" spans="1:27" ht="15" customHeight="1" x14ac:dyDescent="0.2">
      <c r="A11" s="330"/>
      <c r="B11" s="331"/>
      <c r="C11" s="339" t="s">
        <v>44</v>
      </c>
      <c r="D11" s="340"/>
      <c r="E11" s="340"/>
      <c r="F11" s="341"/>
      <c r="G11" s="340"/>
      <c r="H11" s="340"/>
      <c r="I11" s="340"/>
      <c r="J11" s="340"/>
      <c r="K11" s="340"/>
      <c r="L11" s="340"/>
      <c r="M11" s="340"/>
      <c r="N11" s="340"/>
      <c r="O11" s="340"/>
      <c r="P11" s="340"/>
      <c r="Q11" s="340"/>
      <c r="R11" s="340"/>
      <c r="S11" s="340"/>
      <c r="T11" s="340"/>
      <c r="U11" s="340"/>
      <c r="V11" s="340"/>
      <c r="W11" s="340"/>
      <c r="X11" s="340"/>
      <c r="Y11" s="340"/>
      <c r="Z11" s="340"/>
      <c r="AA11" s="341"/>
    </row>
    <row r="12" spans="1:27" ht="15" customHeight="1" x14ac:dyDescent="0.2">
      <c r="A12" s="330"/>
      <c r="B12" s="331"/>
      <c r="C12" s="325"/>
      <c r="D12" s="326"/>
      <c r="E12" s="326"/>
      <c r="F12" s="327"/>
      <c r="G12" s="326"/>
      <c r="H12" s="326"/>
      <c r="I12" s="326"/>
      <c r="J12" s="326"/>
      <c r="K12" s="326"/>
      <c r="L12" s="326"/>
      <c r="M12" s="326"/>
      <c r="N12" s="326"/>
      <c r="O12" s="326"/>
      <c r="P12" s="326"/>
      <c r="Q12" s="326"/>
      <c r="R12" s="326"/>
      <c r="S12" s="326"/>
      <c r="T12" s="326"/>
      <c r="U12" s="326"/>
      <c r="V12" s="326"/>
      <c r="W12" s="326"/>
      <c r="X12" s="326"/>
      <c r="Y12" s="326"/>
      <c r="Z12" s="326"/>
      <c r="AA12" s="327"/>
    </row>
    <row r="13" spans="1:27" ht="15" customHeight="1" x14ac:dyDescent="0.2">
      <c r="A13" s="330"/>
      <c r="B13" s="331"/>
      <c r="C13" s="322" t="s">
        <v>41</v>
      </c>
      <c r="D13" s="323"/>
      <c r="E13" s="323"/>
      <c r="F13" s="324"/>
      <c r="G13" s="126" t="s">
        <v>51</v>
      </c>
      <c r="H13" s="323"/>
      <c r="I13" s="323"/>
      <c r="J13" s="135" t="s">
        <v>52</v>
      </c>
      <c r="K13" s="323"/>
      <c r="L13" s="323"/>
      <c r="M13" s="323"/>
      <c r="N13" s="323"/>
      <c r="O13" s="134"/>
      <c r="P13" s="134"/>
      <c r="Q13" s="134"/>
      <c r="R13" s="134"/>
      <c r="S13" s="134"/>
      <c r="T13" s="134"/>
      <c r="U13" s="134"/>
      <c r="V13" s="134"/>
      <c r="W13" s="134"/>
      <c r="X13" s="136"/>
      <c r="Y13" s="136"/>
      <c r="Z13" s="136"/>
      <c r="AA13" s="137"/>
    </row>
    <row r="14" spans="1:27" ht="15" customHeight="1" x14ac:dyDescent="0.2">
      <c r="A14" s="330"/>
      <c r="B14" s="331"/>
      <c r="C14" s="342"/>
      <c r="D14" s="343"/>
      <c r="E14" s="343"/>
      <c r="F14" s="344"/>
      <c r="G14" s="360" t="s">
        <v>53</v>
      </c>
      <c r="H14" s="360"/>
      <c r="I14" s="360"/>
      <c r="J14" s="360"/>
      <c r="K14" s="360"/>
      <c r="L14" s="360"/>
      <c r="M14" s="360"/>
      <c r="N14" s="360"/>
      <c r="O14" s="360"/>
      <c r="P14" s="360"/>
      <c r="Q14" s="360"/>
      <c r="R14" s="360"/>
      <c r="S14" s="360"/>
      <c r="T14" s="360"/>
      <c r="U14" s="360"/>
      <c r="V14" s="360"/>
      <c r="W14" s="360"/>
      <c r="X14" s="360"/>
      <c r="Y14" s="360"/>
      <c r="Z14" s="360"/>
      <c r="AA14" s="361"/>
    </row>
    <row r="15" spans="1:27" ht="15" customHeight="1" x14ac:dyDescent="0.2">
      <c r="A15" s="330"/>
      <c r="B15" s="331"/>
      <c r="C15" s="325"/>
      <c r="D15" s="326"/>
      <c r="E15" s="326"/>
      <c r="F15" s="327"/>
      <c r="G15" s="362"/>
      <c r="H15" s="362"/>
      <c r="I15" s="362"/>
      <c r="J15" s="362"/>
      <c r="K15" s="362"/>
      <c r="L15" s="362"/>
      <c r="M15" s="362"/>
      <c r="N15" s="362"/>
      <c r="O15" s="362"/>
      <c r="P15" s="362"/>
      <c r="Q15" s="362"/>
      <c r="R15" s="362"/>
      <c r="S15" s="362"/>
      <c r="T15" s="362"/>
      <c r="U15" s="362"/>
      <c r="V15" s="362"/>
      <c r="W15" s="362"/>
      <c r="X15" s="362"/>
      <c r="Y15" s="362"/>
      <c r="Z15" s="362"/>
      <c r="AA15" s="363"/>
    </row>
    <row r="16" spans="1:27" ht="15" customHeight="1" x14ac:dyDescent="0.2">
      <c r="A16" s="330"/>
      <c r="B16" s="331"/>
      <c r="C16" s="322" t="s">
        <v>54</v>
      </c>
      <c r="D16" s="323"/>
      <c r="E16" s="323"/>
      <c r="F16" s="324"/>
      <c r="G16" s="323"/>
      <c r="H16" s="323"/>
      <c r="I16" s="323"/>
      <c r="J16" s="323"/>
      <c r="K16" s="323"/>
      <c r="L16" s="323"/>
      <c r="M16" s="323"/>
      <c r="N16" s="323"/>
      <c r="O16" s="323"/>
      <c r="P16" s="323"/>
      <c r="Q16" s="323"/>
      <c r="R16" s="323"/>
      <c r="S16" s="323"/>
      <c r="T16" s="323"/>
      <c r="U16" s="323"/>
      <c r="V16" s="323"/>
      <c r="W16" s="323"/>
      <c r="X16" s="323"/>
      <c r="Y16" s="323"/>
      <c r="Z16" s="323"/>
      <c r="AA16" s="324"/>
    </row>
    <row r="17" spans="1:27" ht="15" customHeight="1" x14ac:dyDescent="0.2">
      <c r="A17" s="332"/>
      <c r="B17" s="333"/>
      <c r="C17" s="325"/>
      <c r="D17" s="326"/>
      <c r="E17" s="326"/>
      <c r="F17" s="327"/>
      <c r="G17" s="326"/>
      <c r="H17" s="326"/>
      <c r="I17" s="326"/>
      <c r="J17" s="326"/>
      <c r="K17" s="326"/>
      <c r="L17" s="326"/>
      <c r="M17" s="326"/>
      <c r="N17" s="326"/>
      <c r="O17" s="326"/>
      <c r="P17" s="326"/>
      <c r="Q17" s="326"/>
      <c r="R17" s="326"/>
      <c r="S17" s="326"/>
      <c r="T17" s="326"/>
      <c r="U17" s="326"/>
      <c r="V17" s="326"/>
      <c r="W17" s="326"/>
      <c r="X17" s="326"/>
      <c r="Y17" s="326"/>
      <c r="Z17" s="326"/>
      <c r="AA17" s="327"/>
    </row>
    <row r="18" spans="1:27" ht="12.75" customHeight="1" x14ac:dyDescent="0.2">
      <c r="A18" s="130"/>
      <c r="B18" s="132"/>
      <c r="C18" s="133"/>
      <c r="D18" s="133"/>
      <c r="E18" s="133"/>
      <c r="F18" s="133"/>
      <c r="G18" s="133"/>
      <c r="H18" s="133"/>
      <c r="I18" s="133"/>
      <c r="J18" s="133"/>
      <c r="K18" s="134"/>
      <c r="L18" s="134"/>
      <c r="M18" s="134"/>
      <c r="N18" s="134"/>
      <c r="O18" s="134"/>
      <c r="P18" s="134"/>
      <c r="Q18" s="134"/>
      <c r="R18" s="134"/>
      <c r="S18" s="134"/>
      <c r="T18" s="134"/>
      <c r="U18" s="134"/>
      <c r="V18" s="134"/>
      <c r="W18" s="134"/>
      <c r="X18" s="134"/>
      <c r="Y18" s="131"/>
      <c r="Z18" s="131"/>
      <c r="AA18" s="131"/>
    </row>
    <row r="19" spans="1:27" ht="9.75" customHeight="1" x14ac:dyDescent="0.2">
      <c r="A19" s="373" t="s">
        <v>578</v>
      </c>
      <c r="B19" s="374"/>
      <c r="C19" s="374"/>
      <c r="D19" s="374"/>
      <c r="E19" s="374"/>
      <c r="F19" s="374"/>
      <c r="G19" s="374"/>
      <c r="H19" s="374"/>
      <c r="I19" s="374"/>
      <c r="J19" s="374"/>
      <c r="K19" s="374"/>
      <c r="L19" s="374"/>
      <c r="M19" s="374"/>
      <c r="N19" s="374"/>
      <c r="O19" s="374"/>
      <c r="P19" s="374"/>
      <c r="Q19" s="375"/>
      <c r="R19" s="386"/>
      <c r="S19" s="387"/>
      <c r="T19" s="387"/>
      <c r="U19" s="387"/>
      <c r="V19" s="387"/>
      <c r="W19" s="387"/>
      <c r="X19" s="387"/>
      <c r="Y19" s="387"/>
      <c r="Z19" s="387"/>
      <c r="AA19" s="388"/>
    </row>
    <row r="20" spans="1:27" ht="18" customHeight="1" x14ac:dyDescent="0.2">
      <c r="A20" s="376"/>
      <c r="B20" s="377"/>
      <c r="C20" s="377"/>
      <c r="D20" s="377"/>
      <c r="E20" s="377"/>
      <c r="F20" s="377"/>
      <c r="G20" s="377"/>
      <c r="H20" s="377"/>
      <c r="I20" s="377"/>
      <c r="J20" s="377"/>
      <c r="K20" s="377"/>
      <c r="L20" s="377"/>
      <c r="M20" s="377"/>
      <c r="N20" s="377"/>
      <c r="O20" s="377"/>
      <c r="P20" s="377"/>
      <c r="Q20" s="378"/>
      <c r="R20" s="138"/>
      <c r="S20" s="382" t="s">
        <v>56</v>
      </c>
      <c r="T20" s="382"/>
      <c r="V20" s="141" t="s">
        <v>57</v>
      </c>
      <c r="X20" s="382" t="s">
        <v>58</v>
      </c>
      <c r="Y20" s="382"/>
      <c r="Z20" s="139"/>
      <c r="AA20" s="142"/>
    </row>
    <row r="21" spans="1:27" ht="9.75" customHeight="1" x14ac:dyDescent="0.2">
      <c r="A21" s="379"/>
      <c r="B21" s="380"/>
      <c r="C21" s="380"/>
      <c r="D21" s="380"/>
      <c r="E21" s="380"/>
      <c r="F21" s="380"/>
      <c r="G21" s="380"/>
      <c r="H21" s="380"/>
      <c r="I21" s="380"/>
      <c r="J21" s="380"/>
      <c r="K21" s="380"/>
      <c r="L21" s="380"/>
      <c r="M21" s="380"/>
      <c r="N21" s="380"/>
      <c r="O21" s="380"/>
      <c r="P21" s="380"/>
      <c r="Q21" s="381"/>
      <c r="R21" s="383"/>
      <c r="S21" s="384"/>
      <c r="T21" s="384"/>
      <c r="U21" s="384"/>
      <c r="V21" s="384"/>
      <c r="W21" s="384"/>
      <c r="X21" s="384"/>
      <c r="Y21" s="384"/>
      <c r="Z21" s="384"/>
      <c r="AA21" s="385"/>
    </row>
    <row r="22" spans="1:27" ht="12.75" customHeight="1" x14ac:dyDescent="0.2">
      <c r="A22" s="130"/>
      <c r="B22" s="132"/>
      <c r="C22" s="133"/>
      <c r="D22" s="133"/>
      <c r="E22" s="133"/>
      <c r="F22" s="133"/>
      <c r="G22" s="133"/>
      <c r="H22" s="133"/>
      <c r="I22" s="133"/>
      <c r="J22" s="133"/>
      <c r="K22" s="134"/>
      <c r="L22" s="134"/>
      <c r="M22" s="134"/>
      <c r="N22" s="134"/>
      <c r="O22" s="134"/>
      <c r="P22" s="134"/>
      <c r="Q22" s="134"/>
      <c r="R22" s="134"/>
      <c r="S22" s="134"/>
      <c r="T22" s="134"/>
      <c r="U22" s="134"/>
      <c r="V22" s="134"/>
      <c r="W22" s="134"/>
      <c r="X22" s="134"/>
      <c r="Y22" s="131"/>
      <c r="Z22" s="131"/>
      <c r="AA22" s="131"/>
    </row>
    <row r="23" spans="1:27" ht="18" customHeight="1" x14ac:dyDescent="0.2">
      <c r="A23" s="322" t="s">
        <v>154</v>
      </c>
      <c r="B23" s="323"/>
      <c r="C23" s="323"/>
      <c r="D23" s="323"/>
      <c r="E23" s="323"/>
      <c r="F23" s="323"/>
      <c r="G23" s="323"/>
      <c r="H23" s="323"/>
      <c r="I23" s="324"/>
      <c r="J23" s="345" t="s">
        <v>628</v>
      </c>
      <c r="K23" s="345"/>
      <c r="L23" s="345"/>
      <c r="M23" s="345"/>
      <c r="N23" s="345"/>
      <c r="O23" s="345"/>
      <c r="P23" s="345"/>
      <c r="Q23" s="345"/>
      <c r="R23" s="345"/>
      <c r="S23" s="345"/>
      <c r="T23" s="345"/>
      <c r="U23" s="345"/>
      <c r="V23" s="345"/>
      <c r="W23" s="345"/>
      <c r="X23" s="345"/>
      <c r="Y23" s="345"/>
      <c r="Z23" s="345"/>
      <c r="AA23" s="346"/>
    </row>
    <row r="24" spans="1:27" ht="18" customHeight="1" x14ac:dyDescent="0.2">
      <c r="A24" s="325"/>
      <c r="B24" s="326"/>
      <c r="C24" s="326"/>
      <c r="D24" s="326"/>
      <c r="E24" s="326"/>
      <c r="F24" s="326"/>
      <c r="G24" s="326"/>
      <c r="H24" s="326"/>
      <c r="I24" s="327"/>
      <c r="J24" s="347"/>
      <c r="K24" s="347"/>
      <c r="L24" s="347"/>
      <c r="M24" s="347"/>
      <c r="N24" s="347"/>
      <c r="O24" s="347"/>
      <c r="P24" s="347"/>
      <c r="Q24" s="347"/>
      <c r="R24" s="347"/>
      <c r="S24" s="347"/>
      <c r="T24" s="347"/>
      <c r="U24" s="347"/>
      <c r="V24" s="347"/>
      <c r="W24" s="347"/>
      <c r="X24" s="347"/>
      <c r="Y24" s="347"/>
      <c r="Z24" s="347"/>
      <c r="AA24" s="348"/>
    </row>
    <row r="25" spans="1:27" ht="17.25" customHeight="1" x14ac:dyDescent="0.35"/>
    <row r="26" spans="1:27" ht="15.5" x14ac:dyDescent="0.2">
      <c r="A26" s="389" t="s">
        <v>49</v>
      </c>
      <c r="B26" s="389"/>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row>
    <row r="27" spans="1:27" ht="12.75" customHeight="1" x14ac:dyDescent="0.2">
      <c r="A27" s="122"/>
      <c r="B27" s="132"/>
      <c r="C27" s="133"/>
      <c r="D27" s="133"/>
      <c r="E27" s="133"/>
      <c r="F27" s="133"/>
      <c r="G27" s="133"/>
      <c r="H27" s="133"/>
      <c r="I27" s="133"/>
      <c r="J27" s="133"/>
      <c r="K27" s="133"/>
      <c r="L27" s="133"/>
      <c r="M27" s="133"/>
      <c r="N27" s="133"/>
      <c r="O27" s="133"/>
      <c r="P27" s="133"/>
      <c r="Q27" s="133"/>
      <c r="R27" s="133"/>
      <c r="S27" s="133"/>
      <c r="T27" s="133"/>
      <c r="U27" s="133"/>
      <c r="V27" s="133"/>
      <c r="W27" s="133"/>
      <c r="X27" s="133"/>
      <c r="Y27" s="122"/>
      <c r="Z27" s="122"/>
      <c r="AA27" s="122"/>
    </row>
    <row r="28" spans="1:27" ht="12.75" customHeight="1" x14ac:dyDescent="0.35">
      <c r="A28" s="146"/>
      <c r="B28" s="147"/>
      <c r="C28" s="133"/>
      <c r="D28" s="133"/>
      <c r="E28" s="133"/>
      <c r="F28" s="133"/>
      <c r="G28" s="133"/>
      <c r="H28" s="133"/>
      <c r="I28" s="133"/>
      <c r="J28" s="133"/>
      <c r="K28" s="133"/>
      <c r="L28" s="133"/>
      <c r="M28" s="133"/>
      <c r="N28" s="133"/>
      <c r="O28" s="133"/>
      <c r="P28" s="133"/>
      <c r="Q28" s="148"/>
      <c r="S28" s="134"/>
    </row>
    <row r="29" spans="1:27" ht="12.75" customHeight="1" x14ac:dyDescent="0.35">
      <c r="A29" s="146"/>
      <c r="B29" s="147"/>
      <c r="C29" s="133"/>
      <c r="D29" s="133"/>
      <c r="E29" s="133"/>
      <c r="F29" s="133"/>
      <c r="G29" s="133"/>
      <c r="H29" s="133"/>
      <c r="I29" s="133"/>
      <c r="J29" s="133"/>
      <c r="K29" s="133"/>
      <c r="L29" s="133"/>
      <c r="M29" s="133"/>
      <c r="N29" s="133"/>
      <c r="O29" s="133"/>
      <c r="P29" s="133"/>
      <c r="Q29" s="148"/>
      <c r="S29" s="134"/>
    </row>
    <row r="30" spans="1:27" ht="12.75" customHeight="1" x14ac:dyDescent="0.35">
      <c r="A30" s="146"/>
      <c r="B30" s="147"/>
      <c r="C30" s="133"/>
      <c r="D30" s="133"/>
      <c r="E30" s="133"/>
      <c r="F30" s="133"/>
      <c r="G30" s="133"/>
      <c r="H30" s="133"/>
      <c r="I30" s="133"/>
      <c r="J30" s="133"/>
      <c r="K30" s="133"/>
      <c r="L30" s="133"/>
      <c r="M30" s="133"/>
      <c r="N30" s="133"/>
      <c r="O30" s="133"/>
      <c r="P30" s="133"/>
      <c r="Q30" s="148"/>
      <c r="S30" s="134"/>
    </row>
    <row r="31" spans="1:27" ht="12.75" customHeight="1" x14ac:dyDescent="0.35">
      <c r="A31" s="146"/>
      <c r="B31" s="147"/>
      <c r="C31" s="133"/>
      <c r="D31" s="133"/>
      <c r="E31" s="133"/>
      <c r="F31" s="133"/>
      <c r="G31" s="133"/>
      <c r="H31" s="133"/>
      <c r="I31" s="133"/>
      <c r="J31" s="133"/>
      <c r="K31" s="133"/>
      <c r="L31" s="133"/>
      <c r="M31" s="133"/>
      <c r="N31" s="133"/>
      <c r="O31" s="133"/>
      <c r="P31" s="133"/>
      <c r="Q31" s="148"/>
      <c r="S31" s="134"/>
    </row>
    <row r="32" spans="1:27" ht="12.75" customHeight="1" x14ac:dyDescent="0.35">
      <c r="A32" s="146"/>
      <c r="B32" s="147"/>
      <c r="C32" s="133"/>
      <c r="D32" s="133"/>
      <c r="E32" s="133"/>
      <c r="F32" s="133"/>
      <c r="G32" s="133"/>
      <c r="H32" s="133"/>
      <c r="I32" s="133"/>
      <c r="J32" s="133"/>
      <c r="K32" s="133"/>
      <c r="L32" s="133"/>
      <c r="M32" s="133"/>
      <c r="N32" s="133"/>
      <c r="O32" s="133"/>
      <c r="P32" s="133"/>
      <c r="Q32" s="148"/>
      <c r="S32" s="134"/>
    </row>
    <row r="33" spans="1:50" ht="12.75" customHeight="1" x14ac:dyDescent="0.35">
      <c r="A33" s="146"/>
      <c r="B33" s="147"/>
      <c r="C33" s="133"/>
      <c r="D33" s="133"/>
      <c r="E33" s="133"/>
      <c r="F33" s="133"/>
      <c r="G33" s="133"/>
      <c r="H33" s="133"/>
      <c r="I33" s="133"/>
      <c r="J33" s="133"/>
      <c r="K33" s="133"/>
      <c r="L33" s="133"/>
      <c r="M33" s="133"/>
      <c r="N33" s="133"/>
      <c r="O33" s="133"/>
      <c r="P33" s="133"/>
      <c r="Q33" s="148"/>
      <c r="S33" s="134"/>
    </row>
    <row r="34" spans="1:50" ht="24" customHeight="1" x14ac:dyDescent="0.2">
      <c r="A34" s="149" t="s">
        <v>579</v>
      </c>
      <c r="B34" s="132"/>
      <c r="C34" s="133"/>
      <c r="D34" s="133"/>
      <c r="E34" s="133"/>
      <c r="F34" s="133"/>
      <c r="G34" s="133"/>
      <c r="H34" s="133"/>
      <c r="I34" s="133"/>
      <c r="J34" s="133"/>
      <c r="K34" s="133"/>
      <c r="L34" s="133"/>
      <c r="M34" s="133"/>
      <c r="N34" s="133"/>
      <c r="O34" s="133"/>
      <c r="P34" s="133"/>
      <c r="Q34" s="148"/>
      <c r="S34" s="134"/>
      <c r="V34" s="133"/>
      <c r="W34" s="133"/>
      <c r="X34" s="133"/>
      <c r="Y34" s="108"/>
      <c r="Z34" s="108"/>
      <c r="AA34" s="108"/>
    </row>
    <row r="35" spans="1:50" ht="18" customHeight="1" x14ac:dyDescent="0.2">
      <c r="A35" s="141" t="s">
        <v>35</v>
      </c>
      <c r="B35" s="147"/>
      <c r="C35" s="133"/>
      <c r="D35" s="133"/>
      <c r="E35" s="133"/>
      <c r="F35" s="133"/>
      <c r="G35" s="133"/>
      <c r="H35" s="133"/>
      <c r="I35" s="133"/>
      <c r="U35" s="150"/>
      <c r="V35" s="150"/>
      <c r="W35" s="150"/>
      <c r="X35" s="150"/>
      <c r="Y35" s="370" t="s">
        <v>16</v>
      </c>
      <c r="Z35" s="371"/>
      <c r="AA35" s="372"/>
    </row>
    <row r="36" spans="1:50" ht="67.5" customHeight="1" x14ac:dyDescent="0.2">
      <c r="A36" s="151"/>
      <c r="B36" s="232" t="s">
        <v>6</v>
      </c>
      <c r="C36" s="256" t="s">
        <v>619</v>
      </c>
      <c r="D36" s="257"/>
      <c r="E36" s="257"/>
      <c r="F36" s="257"/>
      <c r="G36" s="257"/>
      <c r="H36" s="257"/>
      <c r="I36" s="257"/>
      <c r="J36" s="257"/>
      <c r="K36" s="257"/>
      <c r="L36" s="257"/>
      <c r="M36" s="257"/>
      <c r="N36" s="257"/>
      <c r="O36" s="257"/>
      <c r="P36" s="257"/>
      <c r="Q36" s="257"/>
      <c r="R36" s="257"/>
      <c r="S36" s="257"/>
      <c r="T36" s="257"/>
      <c r="U36" s="257"/>
      <c r="V36" s="257"/>
      <c r="W36" s="257"/>
      <c r="X36" s="258"/>
      <c r="Y36" s="240"/>
      <c r="Z36" s="241"/>
      <c r="AA36" s="242"/>
      <c r="AC36" s="154"/>
      <c r="AD36" s="155"/>
      <c r="AE36" s="155"/>
      <c r="AF36" s="155"/>
      <c r="AG36" s="155"/>
      <c r="AH36" s="155"/>
      <c r="AI36" s="155"/>
      <c r="AJ36" s="155"/>
      <c r="AK36" s="155"/>
      <c r="AL36" s="155"/>
      <c r="AM36" s="155"/>
      <c r="AN36" s="155"/>
      <c r="AO36" s="155"/>
      <c r="AP36" s="155"/>
      <c r="AQ36" s="155"/>
      <c r="AR36" s="155"/>
      <c r="AS36" s="155"/>
      <c r="AT36" s="155"/>
      <c r="AU36" s="155"/>
      <c r="AV36" s="155"/>
      <c r="AW36" s="155"/>
      <c r="AX36" s="155"/>
    </row>
    <row r="37" spans="1:50" ht="56.25" customHeight="1" x14ac:dyDescent="0.2">
      <c r="A37" s="151"/>
      <c r="B37" s="233"/>
      <c r="C37" s="259"/>
      <c r="D37" s="260"/>
      <c r="E37" s="260"/>
      <c r="F37" s="260"/>
      <c r="G37" s="260"/>
      <c r="H37" s="260"/>
      <c r="I37" s="260"/>
      <c r="J37" s="260"/>
      <c r="K37" s="260"/>
      <c r="L37" s="260"/>
      <c r="M37" s="260"/>
      <c r="N37" s="260"/>
      <c r="O37" s="260"/>
      <c r="P37" s="260"/>
      <c r="Q37" s="260"/>
      <c r="R37" s="260"/>
      <c r="S37" s="260"/>
      <c r="T37" s="260"/>
      <c r="U37" s="260"/>
      <c r="V37" s="260"/>
      <c r="W37" s="260"/>
      <c r="X37" s="261"/>
      <c r="Y37" s="243"/>
      <c r="Z37" s="244"/>
      <c r="AA37" s="24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row>
    <row r="38" spans="1:50" ht="10.5" customHeight="1" x14ac:dyDescent="0.2">
      <c r="A38" s="151"/>
      <c r="B38" s="232" t="s">
        <v>32</v>
      </c>
      <c r="C38" s="256" t="s">
        <v>580</v>
      </c>
      <c r="D38" s="257"/>
      <c r="E38" s="257"/>
      <c r="F38" s="257"/>
      <c r="G38" s="257"/>
      <c r="H38" s="257"/>
      <c r="I38" s="257"/>
      <c r="J38" s="257"/>
      <c r="K38" s="257"/>
      <c r="L38" s="257"/>
      <c r="M38" s="257"/>
      <c r="N38" s="257"/>
      <c r="O38" s="257"/>
      <c r="P38" s="257"/>
      <c r="Q38" s="257"/>
      <c r="R38" s="257"/>
      <c r="S38" s="257"/>
      <c r="T38" s="257"/>
      <c r="U38" s="257"/>
      <c r="V38" s="257"/>
      <c r="W38" s="257"/>
      <c r="X38" s="258"/>
      <c r="Y38" s="240"/>
      <c r="Z38" s="241"/>
      <c r="AA38" s="242"/>
    </row>
    <row r="39" spans="1:50" ht="11.25" customHeight="1" x14ac:dyDescent="0.2">
      <c r="A39" s="151"/>
      <c r="B39" s="233"/>
      <c r="C39" s="259"/>
      <c r="D39" s="260"/>
      <c r="E39" s="260"/>
      <c r="F39" s="260"/>
      <c r="G39" s="260"/>
      <c r="H39" s="260"/>
      <c r="I39" s="260"/>
      <c r="J39" s="260"/>
      <c r="K39" s="260"/>
      <c r="L39" s="260"/>
      <c r="M39" s="260"/>
      <c r="N39" s="260"/>
      <c r="O39" s="260"/>
      <c r="P39" s="260"/>
      <c r="Q39" s="260"/>
      <c r="R39" s="260"/>
      <c r="S39" s="260"/>
      <c r="T39" s="260"/>
      <c r="U39" s="260"/>
      <c r="V39" s="260"/>
      <c r="W39" s="260"/>
      <c r="X39" s="261"/>
      <c r="Y39" s="243"/>
      <c r="Z39" s="244"/>
      <c r="AA39" s="245"/>
    </row>
    <row r="40" spans="1:50" ht="12" customHeight="1" x14ac:dyDescent="0.2">
      <c r="A40" s="151"/>
      <c r="B40" s="132"/>
      <c r="C40" s="133"/>
      <c r="D40" s="133"/>
      <c r="E40" s="133"/>
      <c r="F40" s="133"/>
      <c r="G40" s="133"/>
      <c r="H40" s="133"/>
      <c r="I40" s="133"/>
      <c r="V40" s="135"/>
      <c r="W40" s="135"/>
      <c r="X40" s="135"/>
      <c r="Y40" s="153"/>
      <c r="Z40" s="153"/>
      <c r="AA40" s="153"/>
    </row>
    <row r="41" spans="1:50" ht="18" customHeight="1" x14ac:dyDescent="0.2">
      <c r="A41" s="141" t="s">
        <v>36</v>
      </c>
      <c r="B41" s="132"/>
      <c r="C41" s="133"/>
      <c r="D41" s="133"/>
      <c r="E41" s="133"/>
      <c r="F41" s="133"/>
      <c r="G41" s="133"/>
      <c r="H41" s="133"/>
      <c r="I41" s="133"/>
      <c r="U41" s="150"/>
      <c r="V41" s="150"/>
      <c r="W41" s="150"/>
      <c r="X41" s="150"/>
      <c r="Y41" s="157"/>
      <c r="Z41" s="157"/>
      <c r="AA41" s="157"/>
    </row>
    <row r="42" spans="1:50" ht="15" customHeight="1" x14ac:dyDescent="0.2">
      <c r="A42" s="151"/>
      <c r="B42" s="232" t="s">
        <v>34</v>
      </c>
      <c r="C42" s="413" t="s">
        <v>532</v>
      </c>
      <c r="D42" s="414"/>
      <c r="E42" s="414"/>
      <c r="F42" s="414"/>
      <c r="G42" s="414"/>
      <c r="H42" s="414"/>
      <c r="I42" s="414"/>
      <c r="J42" s="414"/>
      <c r="K42" s="414"/>
      <c r="L42" s="414"/>
      <c r="M42" s="414"/>
      <c r="N42" s="414"/>
      <c r="O42" s="414"/>
      <c r="P42" s="414"/>
      <c r="Q42" s="414"/>
      <c r="R42" s="414"/>
      <c r="S42" s="414"/>
      <c r="T42" s="414"/>
      <c r="U42" s="414"/>
      <c r="V42" s="414"/>
      <c r="W42" s="414"/>
      <c r="X42" s="415"/>
      <c r="Y42" s="318"/>
      <c r="Z42" s="318"/>
      <c r="AA42" s="318"/>
    </row>
    <row r="43" spans="1:50" ht="15" customHeight="1" x14ac:dyDescent="0.2">
      <c r="A43" s="151"/>
      <c r="B43" s="233"/>
      <c r="C43" s="416"/>
      <c r="D43" s="417"/>
      <c r="E43" s="417"/>
      <c r="F43" s="417"/>
      <c r="G43" s="417"/>
      <c r="H43" s="417"/>
      <c r="I43" s="417"/>
      <c r="J43" s="417"/>
      <c r="K43" s="417"/>
      <c r="L43" s="417"/>
      <c r="M43" s="417"/>
      <c r="N43" s="417"/>
      <c r="O43" s="417"/>
      <c r="P43" s="417"/>
      <c r="Q43" s="417"/>
      <c r="R43" s="417"/>
      <c r="S43" s="417"/>
      <c r="T43" s="417"/>
      <c r="U43" s="417"/>
      <c r="V43" s="417"/>
      <c r="W43" s="417"/>
      <c r="X43" s="418"/>
      <c r="Y43" s="318"/>
      <c r="Z43" s="318"/>
      <c r="AA43" s="318"/>
    </row>
    <row r="44" spans="1:50" ht="12" customHeight="1" x14ac:dyDescent="0.2">
      <c r="A44" s="151"/>
      <c r="B44" s="132"/>
      <c r="C44" s="158"/>
      <c r="D44" s="158"/>
      <c r="E44" s="158"/>
      <c r="F44" s="158"/>
      <c r="G44" s="158"/>
      <c r="H44" s="158"/>
      <c r="I44" s="158"/>
      <c r="J44" s="158"/>
      <c r="K44" s="158"/>
      <c r="L44" s="158"/>
      <c r="M44" s="158"/>
      <c r="N44" s="158"/>
      <c r="O44" s="158"/>
      <c r="P44" s="158"/>
      <c r="Q44" s="158"/>
      <c r="R44" s="158"/>
      <c r="S44" s="158"/>
      <c r="T44" s="158"/>
      <c r="U44" s="158"/>
      <c r="V44" s="158"/>
      <c r="W44" s="158"/>
      <c r="X44" s="158"/>
      <c r="Y44" s="108"/>
      <c r="Z44" s="108"/>
      <c r="AA44" s="108"/>
    </row>
    <row r="45" spans="1:50" ht="24" customHeight="1" x14ac:dyDescent="0.2">
      <c r="A45" s="149" t="s">
        <v>10</v>
      </c>
      <c r="B45" s="132"/>
      <c r="C45" s="133"/>
      <c r="D45" s="133"/>
      <c r="E45" s="133"/>
      <c r="F45" s="133"/>
      <c r="G45" s="133"/>
      <c r="H45" s="133"/>
      <c r="I45" s="133"/>
      <c r="Y45" s="159"/>
      <c r="Z45" s="159"/>
      <c r="AA45" s="159"/>
    </row>
    <row r="46" spans="1:50" ht="30" customHeight="1" x14ac:dyDescent="0.2">
      <c r="A46" s="151"/>
      <c r="B46" s="232" t="s">
        <v>34</v>
      </c>
      <c r="C46" s="256" t="s">
        <v>614</v>
      </c>
      <c r="D46" s="355"/>
      <c r="E46" s="355"/>
      <c r="F46" s="355"/>
      <c r="G46" s="355"/>
      <c r="H46" s="355"/>
      <c r="I46" s="355"/>
      <c r="J46" s="355"/>
      <c r="K46" s="355"/>
      <c r="L46" s="355"/>
      <c r="M46" s="355"/>
      <c r="N46" s="355"/>
      <c r="O46" s="355"/>
      <c r="P46" s="355"/>
      <c r="Q46" s="355"/>
      <c r="R46" s="355"/>
      <c r="S46" s="355"/>
      <c r="T46" s="355"/>
      <c r="U46" s="355"/>
      <c r="V46" s="355"/>
      <c r="W46" s="355"/>
      <c r="X46" s="356"/>
      <c r="Y46" s="318"/>
      <c r="Z46" s="318"/>
      <c r="AA46" s="318"/>
    </row>
    <row r="47" spans="1:50" ht="30" customHeight="1" x14ac:dyDescent="0.2">
      <c r="A47" s="151"/>
      <c r="B47" s="233"/>
      <c r="C47" s="357"/>
      <c r="D47" s="358"/>
      <c r="E47" s="358"/>
      <c r="F47" s="358"/>
      <c r="G47" s="358"/>
      <c r="H47" s="358"/>
      <c r="I47" s="358"/>
      <c r="J47" s="358"/>
      <c r="K47" s="358"/>
      <c r="L47" s="358"/>
      <c r="M47" s="358"/>
      <c r="N47" s="358"/>
      <c r="O47" s="358"/>
      <c r="P47" s="358"/>
      <c r="Q47" s="358"/>
      <c r="R47" s="358"/>
      <c r="S47" s="358"/>
      <c r="T47" s="358"/>
      <c r="U47" s="358"/>
      <c r="V47" s="358"/>
      <c r="W47" s="358"/>
      <c r="X47" s="359"/>
      <c r="Y47" s="318"/>
      <c r="Z47" s="318"/>
      <c r="AA47" s="318"/>
    </row>
    <row r="48" spans="1:50" ht="22.5" customHeight="1" x14ac:dyDescent="0.2">
      <c r="A48" s="151"/>
      <c r="B48" s="232" t="s">
        <v>33</v>
      </c>
      <c r="C48" s="276" t="s">
        <v>181</v>
      </c>
      <c r="D48" s="277"/>
      <c r="E48" s="277"/>
      <c r="F48" s="277"/>
      <c r="G48" s="277"/>
      <c r="H48" s="277"/>
      <c r="I48" s="277"/>
      <c r="J48" s="277"/>
      <c r="K48" s="277"/>
      <c r="L48" s="277"/>
      <c r="M48" s="277"/>
      <c r="N48" s="277"/>
      <c r="O48" s="277"/>
      <c r="P48" s="277"/>
      <c r="Q48" s="277"/>
      <c r="R48" s="277"/>
      <c r="S48" s="277"/>
      <c r="T48" s="277"/>
      <c r="U48" s="277"/>
      <c r="V48" s="277"/>
      <c r="W48" s="277"/>
      <c r="X48" s="278"/>
      <c r="Y48" s="318"/>
      <c r="Z48" s="318"/>
      <c r="AA48" s="318"/>
    </row>
    <row r="49" spans="1:27" ht="22.5" customHeight="1" x14ac:dyDescent="0.2">
      <c r="A49" s="151"/>
      <c r="B49" s="233"/>
      <c r="C49" s="279"/>
      <c r="D49" s="280"/>
      <c r="E49" s="280"/>
      <c r="F49" s="280"/>
      <c r="G49" s="280"/>
      <c r="H49" s="280"/>
      <c r="I49" s="280"/>
      <c r="J49" s="280"/>
      <c r="K49" s="280"/>
      <c r="L49" s="280"/>
      <c r="M49" s="280"/>
      <c r="N49" s="280"/>
      <c r="O49" s="280"/>
      <c r="P49" s="280"/>
      <c r="Q49" s="280"/>
      <c r="R49" s="280"/>
      <c r="S49" s="280"/>
      <c r="T49" s="280"/>
      <c r="U49" s="280"/>
      <c r="V49" s="280"/>
      <c r="W49" s="280"/>
      <c r="X49" s="281"/>
      <c r="Y49" s="318"/>
      <c r="Z49" s="318"/>
      <c r="AA49" s="318"/>
    </row>
    <row r="50" spans="1:27" ht="12" customHeight="1" x14ac:dyDescent="0.2">
      <c r="A50" s="151"/>
      <c r="B50" s="132"/>
      <c r="C50" s="134"/>
      <c r="D50" s="133"/>
      <c r="E50" s="133"/>
      <c r="F50" s="133"/>
      <c r="G50" s="133"/>
      <c r="H50" s="133"/>
      <c r="I50" s="133"/>
      <c r="Y50" s="108"/>
      <c r="Z50" s="108"/>
      <c r="AA50" s="108"/>
    </row>
    <row r="51" spans="1:27" ht="24" customHeight="1" x14ac:dyDescent="0.2">
      <c r="A51" s="160" t="s">
        <v>11</v>
      </c>
      <c r="B51" s="132"/>
      <c r="C51" s="134"/>
      <c r="D51" s="133"/>
      <c r="E51" s="133"/>
      <c r="F51" s="133"/>
      <c r="G51" s="133"/>
      <c r="H51" s="133"/>
      <c r="I51" s="133"/>
      <c r="Y51" s="108"/>
      <c r="Z51" s="108"/>
      <c r="AA51" s="108"/>
    </row>
    <row r="52" spans="1:27" ht="18" customHeight="1" x14ac:dyDescent="0.2">
      <c r="A52" s="141" t="s">
        <v>581</v>
      </c>
      <c r="B52" s="147"/>
      <c r="C52" s="133"/>
      <c r="D52" s="133"/>
      <c r="E52" s="133"/>
      <c r="F52" s="133"/>
      <c r="G52" s="133"/>
      <c r="H52" s="133"/>
      <c r="I52" s="133"/>
      <c r="Y52" s="159"/>
      <c r="Z52" s="159"/>
      <c r="AA52" s="159"/>
    </row>
    <row r="53" spans="1:27" ht="30" customHeight="1" x14ac:dyDescent="0.2">
      <c r="A53" s="151"/>
      <c r="B53" s="274" t="s">
        <v>6</v>
      </c>
      <c r="C53" s="235" t="s">
        <v>59</v>
      </c>
      <c r="D53" s="235"/>
      <c r="E53" s="235"/>
      <c r="F53" s="235"/>
      <c r="G53" s="235"/>
      <c r="H53" s="235"/>
      <c r="I53" s="235"/>
      <c r="J53" s="235"/>
      <c r="K53" s="235"/>
      <c r="L53" s="235"/>
      <c r="M53" s="235"/>
      <c r="N53" s="235"/>
      <c r="O53" s="235"/>
      <c r="P53" s="235"/>
      <c r="Q53" s="235"/>
      <c r="R53" s="235"/>
      <c r="S53" s="235"/>
      <c r="T53" s="235"/>
      <c r="U53" s="235"/>
      <c r="V53" s="235"/>
      <c r="W53" s="235"/>
      <c r="X53" s="236"/>
      <c r="Y53" s="240"/>
      <c r="Z53" s="241"/>
      <c r="AA53" s="242"/>
    </row>
    <row r="54" spans="1:27" ht="30" customHeight="1" x14ac:dyDescent="0.2">
      <c r="B54" s="275"/>
      <c r="C54" s="237"/>
      <c r="D54" s="238"/>
      <c r="E54" s="238"/>
      <c r="F54" s="238"/>
      <c r="G54" s="238"/>
      <c r="H54" s="238"/>
      <c r="I54" s="238"/>
      <c r="J54" s="238"/>
      <c r="K54" s="238"/>
      <c r="L54" s="238"/>
      <c r="M54" s="238"/>
      <c r="N54" s="238"/>
      <c r="O54" s="238"/>
      <c r="P54" s="238"/>
      <c r="Q54" s="238"/>
      <c r="R54" s="238"/>
      <c r="S54" s="238"/>
      <c r="T54" s="238"/>
      <c r="U54" s="238"/>
      <c r="V54" s="238"/>
      <c r="W54" s="238"/>
      <c r="X54" s="239"/>
      <c r="Y54" s="243"/>
      <c r="Z54" s="244"/>
      <c r="AA54" s="245"/>
    </row>
    <row r="55" spans="1:27" ht="15" customHeight="1" x14ac:dyDescent="0.2">
      <c r="B55" s="274" t="s">
        <v>7</v>
      </c>
      <c r="C55" s="234" t="s">
        <v>60</v>
      </c>
      <c r="D55" s="334"/>
      <c r="E55" s="334"/>
      <c r="F55" s="334"/>
      <c r="G55" s="334"/>
      <c r="H55" s="334"/>
      <c r="I55" s="334"/>
      <c r="J55" s="334"/>
      <c r="K55" s="334"/>
      <c r="L55" s="334"/>
      <c r="M55" s="334"/>
      <c r="N55" s="334"/>
      <c r="O55" s="334"/>
      <c r="P55" s="334"/>
      <c r="Q55" s="334"/>
      <c r="R55" s="334"/>
      <c r="S55" s="334"/>
      <c r="T55" s="334"/>
      <c r="U55" s="334"/>
      <c r="V55" s="334"/>
      <c r="W55" s="334"/>
      <c r="X55" s="335"/>
      <c r="Y55" s="240"/>
      <c r="Z55" s="241"/>
      <c r="AA55" s="242"/>
    </row>
    <row r="56" spans="1:27" ht="15" customHeight="1" x14ac:dyDescent="0.2">
      <c r="B56" s="275"/>
      <c r="C56" s="336"/>
      <c r="D56" s="337"/>
      <c r="E56" s="337"/>
      <c r="F56" s="337"/>
      <c r="G56" s="337"/>
      <c r="H56" s="337"/>
      <c r="I56" s="337"/>
      <c r="J56" s="337"/>
      <c r="K56" s="337"/>
      <c r="L56" s="337"/>
      <c r="M56" s="337"/>
      <c r="N56" s="337"/>
      <c r="O56" s="337"/>
      <c r="P56" s="337"/>
      <c r="Q56" s="337"/>
      <c r="R56" s="337"/>
      <c r="S56" s="337"/>
      <c r="T56" s="337"/>
      <c r="U56" s="337"/>
      <c r="V56" s="337"/>
      <c r="W56" s="337"/>
      <c r="X56" s="338"/>
      <c r="Y56" s="243"/>
      <c r="Z56" s="244"/>
      <c r="AA56" s="245"/>
    </row>
    <row r="57" spans="1:27" ht="15" customHeight="1" x14ac:dyDescent="0.2">
      <c r="B57" s="274" t="s">
        <v>5</v>
      </c>
      <c r="C57" s="234" t="s">
        <v>61</v>
      </c>
      <c r="D57" s="235"/>
      <c r="E57" s="235"/>
      <c r="F57" s="235"/>
      <c r="G57" s="235"/>
      <c r="H57" s="235"/>
      <c r="I57" s="235"/>
      <c r="J57" s="235"/>
      <c r="K57" s="235"/>
      <c r="L57" s="235"/>
      <c r="M57" s="235"/>
      <c r="N57" s="235"/>
      <c r="O57" s="235"/>
      <c r="P57" s="235"/>
      <c r="Q57" s="235"/>
      <c r="R57" s="235"/>
      <c r="S57" s="235"/>
      <c r="T57" s="235"/>
      <c r="U57" s="235"/>
      <c r="V57" s="235"/>
      <c r="W57" s="235"/>
      <c r="X57" s="236"/>
      <c r="Y57" s="240"/>
      <c r="Z57" s="241"/>
      <c r="AA57" s="242"/>
    </row>
    <row r="58" spans="1:27" s="162" customFormat="1" ht="13.5" customHeight="1" x14ac:dyDescent="0.2">
      <c r="B58" s="317"/>
      <c r="C58" s="163" t="s">
        <v>62</v>
      </c>
      <c r="D58" s="164" t="s">
        <v>63</v>
      </c>
      <c r="E58" s="165"/>
      <c r="F58" s="165"/>
      <c r="G58" s="165"/>
      <c r="H58" s="165"/>
      <c r="I58" s="165"/>
      <c r="J58" s="165"/>
      <c r="K58" s="165"/>
      <c r="L58" s="165"/>
      <c r="M58" s="165"/>
      <c r="N58" s="165"/>
      <c r="O58" s="165"/>
      <c r="P58" s="165"/>
      <c r="Q58" s="165"/>
      <c r="R58" s="165"/>
      <c r="S58" s="165"/>
      <c r="T58" s="165"/>
      <c r="U58" s="165"/>
      <c r="V58" s="165"/>
      <c r="W58" s="165"/>
      <c r="X58" s="166"/>
      <c r="Y58" s="313"/>
      <c r="Z58" s="314"/>
      <c r="AA58" s="315"/>
    </row>
    <row r="59" spans="1:27" s="162" customFormat="1" ht="13.5" customHeight="1" x14ac:dyDescent="0.2">
      <c r="B59" s="317"/>
      <c r="C59" s="163" t="s">
        <v>64</v>
      </c>
      <c r="D59" s="164" t="s">
        <v>65</v>
      </c>
      <c r="E59" s="165"/>
      <c r="F59" s="165"/>
      <c r="G59" s="165"/>
      <c r="H59" s="165"/>
      <c r="I59" s="165"/>
      <c r="J59" s="165"/>
      <c r="K59" s="165"/>
      <c r="L59" s="165"/>
      <c r="M59" s="165"/>
      <c r="N59" s="165"/>
      <c r="O59" s="165"/>
      <c r="P59" s="165"/>
      <c r="Q59" s="165"/>
      <c r="R59" s="165"/>
      <c r="S59" s="165"/>
      <c r="T59" s="165"/>
      <c r="U59" s="165"/>
      <c r="V59" s="165"/>
      <c r="W59" s="165"/>
      <c r="X59" s="166"/>
      <c r="Y59" s="313"/>
      <c r="Z59" s="314"/>
      <c r="AA59" s="315"/>
    </row>
    <row r="60" spans="1:27" s="162" customFormat="1" ht="13.5" customHeight="1" x14ac:dyDescent="0.2">
      <c r="B60" s="317"/>
      <c r="C60" s="163" t="s">
        <v>66</v>
      </c>
      <c r="D60" s="164" t="s">
        <v>182</v>
      </c>
      <c r="E60" s="165"/>
      <c r="F60" s="165"/>
      <c r="G60" s="165"/>
      <c r="H60" s="165"/>
      <c r="I60" s="165"/>
      <c r="J60" s="165"/>
      <c r="K60" s="165"/>
      <c r="L60" s="165"/>
      <c r="M60" s="165"/>
      <c r="N60" s="165"/>
      <c r="O60" s="165"/>
      <c r="P60" s="165"/>
      <c r="Q60" s="165"/>
      <c r="R60" s="165"/>
      <c r="S60" s="165"/>
      <c r="T60" s="165"/>
      <c r="U60" s="165"/>
      <c r="V60" s="165"/>
      <c r="W60" s="165"/>
      <c r="X60" s="166"/>
      <c r="Y60" s="313"/>
      <c r="Z60" s="314"/>
      <c r="AA60" s="315"/>
    </row>
    <row r="61" spans="1:27" s="162" customFormat="1" ht="13.5" customHeight="1" x14ac:dyDescent="0.2">
      <c r="B61" s="317"/>
      <c r="C61" s="163" t="s">
        <v>67</v>
      </c>
      <c r="D61" s="164" t="s">
        <v>68</v>
      </c>
      <c r="E61" s="165"/>
      <c r="F61" s="165"/>
      <c r="G61" s="165"/>
      <c r="H61" s="165"/>
      <c r="I61" s="165"/>
      <c r="J61" s="165"/>
      <c r="K61" s="165"/>
      <c r="L61" s="165"/>
      <c r="M61" s="165"/>
      <c r="N61" s="165"/>
      <c r="O61" s="165"/>
      <c r="P61" s="165"/>
      <c r="Q61" s="165"/>
      <c r="R61" s="165"/>
      <c r="S61" s="165"/>
      <c r="T61" s="165"/>
      <c r="U61" s="165"/>
      <c r="V61" s="165"/>
      <c r="W61" s="165"/>
      <c r="X61" s="166"/>
      <c r="Y61" s="313"/>
      <c r="Z61" s="314"/>
      <c r="AA61" s="315"/>
    </row>
    <row r="62" spans="1:27" s="162" customFormat="1" ht="13.5" customHeight="1" x14ac:dyDescent="0.2">
      <c r="B62" s="317"/>
      <c r="C62" s="163" t="s">
        <v>69</v>
      </c>
      <c r="D62" s="164" t="s">
        <v>70</v>
      </c>
      <c r="E62" s="165"/>
      <c r="F62" s="165"/>
      <c r="G62" s="165"/>
      <c r="H62" s="165"/>
      <c r="I62" s="165"/>
      <c r="J62" s="165"/>
      <c r="K62" s="165"/>
      <c r="L62" s="165"/>
      <c r="M62" s="165"/>
      <c r="N62" s="165"/>
      <c r="O62" s="165"/>
      <c r="P62" s="165"/>
      <c r="Q62" s="165"/>
      <c r="R62" s="165"/>
      <c r="S62" s="165"/>
      <c r="T62" s="165"/>
      <c r="U62" s="165"/>
      <c r="V62" s="165"/>
      <c r="W62" s="165"/>
      <c r="X62" s="166"/>
      <c r="Y62" s="313"/>
      <c r="Z62" s="314"/>
      <c r="AA62" s="315"/>
    </row>
    <row r="63" spans="1:27" s="162" customFormat="1" ht="13.5" customHeight="1" x14ac:dyDescent="0.2">
      <c r="B63" s="317"/>
      <c r="C63" s="163" t="s">
        <v>71</v>
      </c>
      <c r="D63" s="164" t="s">
        <v>72</v>
      </c>
      <c r="E63" s="165"/>
      <c r="F63" s="165"/>
      <c r="G63" s="165"/>
      <c r="H63" s="165"/>
      <c r="I63" s="165"/>
      <c r="J63" s="165"/>
      <c r="K63" s="165"/>
      <c r="L63" s="165"/>
      <c r="M63" s="165"/>
      <c r="N63" s="165"/>
      <c r="O63" s="165"/>
      <c r="P63" s="165"/>
      <c r="Q63" s="165"/>
      <c r="R63" s="165"/>
      <c r="S63" s="165"/>
      <c r="T63" s="165"/>
      <c r="U63" s="165"/>
      <c r="V63" s="165"/>
      <c r="W63" s="165"/>
      <c r="X63" s="166"/>
      <c r="Y63" s="313"/>
      <c r="Z63" s="314"/>
      <c r="AA63" s="315"/>
    </row>
    <row r="64" spans="1:27" s="162" customFormat="1" ht="13.5" customHeight="1" x14ac:dyDescent="0.2">
      <c r="B64" s="317"/>
      <c r="C64" s="163" t="s">
        <v>73</v>
      </c>
      <c r="D64" s="164" t="s">
        <v>74</v>
      </c>
      <c r="E64" s="165"/>
      <c r="F64" s="165"/>
      <c r="G64" s="165"/>
      <c r="H64" s="165"/>
      <c r="I64" s="165"/>
      <c r="J64" s="165"/>
      <c r="K64" s="165"/>
      <c r="L64" s="165"/>
      <c r="M64" s="165"/>
      <c r="N64" s="165"/>
      <c r="O64" s="165"/>
      <c r="P64" s="165"/>
      <c r="Q64" s="165"/>
      <c r="R64" s="165"/>
      <c r="S64" s="165"/>
      <c r="T64" s="165"/>
      <c r="U64" s="165"/>
      <c r="V64" s="165"/>
      <c r="W64" s="165"/>
      <c r="X64" s="166"/>
      <c r="Y64" s="313"/>
      <c r="Z64" s="314"/>
      <c r="AA64" s="315"/>
    </row>
    <row r="65" spans="1:27" s="162" customFormat="1" ht="13.5" customHeight="1" x14ac:dyDescent="0.2">
      <c r="B65" s="275"/>
      <c r="C65" s="169" t="s">
        <v>75</v>
      </c>
      <c r="D65" s="170" t="s">
        <v>76</v>
      </c>
      <c r="E65" s="171"/>
      <c r="F65" s="171"/>
      <c r="G65" s="171"/>
      <c r="H65" s="171"/>
      <c r="I65" s="171"/>
      <c r="J65" s="171"/>
      <c r="K65" s="171"/>
      <c r="L65" s="171"/>
      <c r="M65" s="171"/>
      <c r="N65" s="171"/>
      <c r="O65" s="171"/>
      <c r="P65" s="171"/>
      <c r="Q65" s="171"/>
      <c r="R65" s="171"/>
      <c r="S65" s="171"/>
      <c r="T65" s="171"/>
      <c r="U65" s="171"/>
      <c r="V65" s="171"/>
      <c r="W65" s="171"/>
      <c r="X65" s="172"/>
      <c r="Y65" s="243"/>
      <c r="Z65" s="244"/>
      <c r="AA65" s="245"/>
    </row>
    <row r="66" spans="1:27" ht="15" customHeight="1" x14ac:dyDescent="0.2">
      <c r="B66" s="274" t="s">
        <v>82</v>
      </c>
      <c r="C66" s="234" t="s">
        <v>183</v>
      </c>
      <c r="D66" s="334"/>
      <c r="E66" s="334"/>
      <c r="F66" s="334"/>
      <c r="G66" s="334"/>
      <c r="H66" s="334"/>
      <c r="I66" s="334"/>
      <c r="J66" s="334"/>
      <c r="K66" s="334"/>
      <c r="L66" s="334"/>
      <c r="M66" s="334"/>
      <c r="N66" s="334"/>
      <c r="O66" s="334"/>
      <c r="P66" s="334"/>
      <c r="Q66" s="334"/>
      <c r="R66" s="334"/>
      <c r="S66" s="334"/>
      <c r="T66" s="334"/>
      <c r="U66" s="334"/>
      <c r="V66" s="334"/>
      <c r="W66" s="334"/>
      <c r="X66" s="335"/>
      <c r="Y66" s="240"/>
      <c r="Z66" s="241"/>
      <c r="AA66" s="242"/>
    </row>
    <row r="67" spans="1:27" ht="15" customHeight="1" x14ac:dyDescent="0.2">
      <c r="B67" s="275"/>
      <c r="C67" s="336"/>
      <c r="D67" s="337"/>
      <c r="E67" s="337"/>
      <c r="F67" s="337"/>
      <c r="G67" s="337"/>
      <c r="H67" s="337"/>
      <c r="I67" s="337"/>
      <c r="J67" s="337"/>
      <c r="K67" s="337"/>
      <c r="L67" s="337"/>
      <c r="M67" s="337"/>
      <c r="N67" s="337"/>
      <c r="O67" s="337"/>
      <c r="P67" s="337"/>
      <c r="Q67" s="337"/>
      <c r="R67" s="337"/>
      <c r="S67" s="337"/>
      <c r="T67" s="337"/>
      <c r="U67" s="337"/>
      <c r="V67" s="337"/>
      <c r="W67" s="337"/>
      <c r="X67" s="338"/>
      <c r="Y67" s="243"/>
      <c r="Z67" s="244"/>
      <c r="AA67" s="245"/>
    </row>
    <row r="68" spans="1:27" ht="12" customHeight="1" x14ac:dyDescent="0.2">
      <c r="A68" s="151"/>
      <c r="B68" s="132"/>
      <c r="D68" s="133"/>
      <c r="E68" s="133"/>
      <c r="F68" s="133"/>
      <c r="G68" s="133"/>
      <c r="H68" s="133"/>
      <c r="I68" s="133"/>
      <c r="Y68" s="108"/>
      <c r="Z68" s="108"/>
      <c r="AA68" s="108"/>
    </row>
    <row r="69" spans="1:27" ht="18" customHeight="1" x14ac:dyDescent="0.2">
      <c r="A69" s="141" t="s">
        <v>37</v>
      </c>
      <c r="B69" s="147"/>
      <c r="C69" s="133"/>
      <c r="D69" s="133"/>
      <c r="E69" s="133"/>
      <c r="F69" s="133"/>
      <c r="G69" s="133"/>
      <c r="H69" s="133"/>
      <c r="I69" s="133"/>
      <c r="Y69" s="159"/>
      <c r="Z69" s="159"/>
      <c r="AA69" s="159"/>
    </row>
    <row r="70" spans="1:27" ht="10.5" customHeight="1" x14ac:dyDescent="0.2">
      <c r="A70" s="151"/>
      <c r="B70" s="232" t="s">
        <v>34</v>
      </c>
      <c r="C70" s="256" t="s">
        <v>184</v>
      </c>
      <c r="D70" s="257"/>
      <c r="E70" s="257"/>
      <c r="F70" s="257"/>
      <c r="G70" s="257"/>
      <c r="H70" s="257"/>
      <c r="I70" s="257"/>
      <c r="J70" s="257"/>
      <c r="K70" s="257"/>
      <c r="L70" s="257"/>
      <c r="M70" s="257"/>
      <c r="N70" s="257"/>
      <c r="O70" s="257"/>
      <c r="P70" s="257"/>
      <c r="Q70" s="257"/>
      <c r="R70" s="257"/>
      <c r="S70" s="257"/>
      <c r="T70" s="257"/>
      <c r="U70" s="257"/>
      <c r="V70" s="257"/>
      <c r="W70" s="257"/>
      <c r="X70" s="258"/>
      <c r="Y70" s="240"/>
      <c r="Z70" s="241"/>
      <c r="AA70" s="242"/>
    </row>
    <row r="71" spans="1:27" ht="10.5" customHeight="1" x14ac:dyDescent="0.2">
      <c r="A71" s="151"/>
      <c r="B71" s="233"/>
      <c r="C71" s="259"/>
      <c r="D71" s="260"/>
      <c r="E71" s="260"/>
      <c r="F71" s="260"/>
      <c r="G71" s="260"/>
      <c r="H71" s="260"/>
      <c r="I71" s="260"/>
      <c r="J71" s="260"/>
      <c r="K71" s="260"/>
      <c r="L71" s="260"/>
      <c r="M71" s="260"/>
      <c r="N71" s="260"/>
      <c r="O71" s="260"/>
      <c r="P71" s="260"/>
      <c r="Q71" s="260"/>
      <c r="R71" s="260"/>
      <c r="S71" s="260"/>
      <c r="T71" s="260"/>
      <c r="U71" s="260"/>
      <c r="V71" s="260"/>
      <c r="W71" s="260"/>
      <c r="X71" s="261"/>
      <c r="Y71" s="243"/>
      <c r="Z71" s="244"/>
      <c r="AA71" s="245"/>
    </row>
    <row r="72" spans="1:27" ht="12" customHeight="1" x14ac:dyDescent="0.2">
      <c r="A72" s="151"/>
      <c r="B72" s="132"/>
      <c r="D72" s="133"/>
      <c r="E72" s="133"/>
      <c r="F72" s="133"/>
      <c r="G72" s="133"/>
      <c r="H72" s="133"/>
      <c r="I72" s="133"/>
      <c r="Y72" s="108"/>
      <c r="Z72" s="108"/>
      <c r="AA72" s="108"/>
    </row>
    <row r="73" spans="1:27" ht="18" customHeight="1" x14ac:dyDescent="0.2">
      <c r="A73" s="141" t="s">
        <v>83</v>
      </c>
      <c r="B73" s="147"/>
      <c r="C73" s="133"/>
      <c r="D73" s="133"/>
      <c r="E73" s="133"/>
      <c r="F73" s="133"/>
      <c r="G73" s="133"/>
      <c r="H73" s="133"/>
      <c r="I73" s="133"/>
      <c r="Y73" s="159"/>
      <c r="Z73" s="159"/>
      <c r="AA73" s="159"/>
    </row>
    <row r="74" spans="1:27" ht="30" customHeight="1" x14ac:dyDescent="0.2">
      <c r="A74" s="151"/>
      <c r="B74" s="232" t="s">
        <v>34</v>
      </c>
      <c r="C74" s="256" t="s">
        <v>185</v>
      </c>
      <c r="D74" s="257"/>
      <c r="E74" s="257"/>
      <c r="F74" s="257"/>
      <c r="G74" s="257"/>
      <c r="H74" s="257"/>
      <c r="I74" s="257"/>
      <c r="J74" s="257"/>
      <c r="K74" s="257"/>
      <c r="L74" s="257"/>
      <c r="M74" s="257"/>
      <c r="N74" s="257"/>
      <c r="O74" s="257"/>
      <c r="P74" s="257"/>
      <c r="Q74" s="257"/>
      <c r="R74" s="257"/>
      <c r="S74" s="257"/>
      <c r="T74" s="257"/>
      <c r="U74" s="257"/>
      <c r="V74" s="257"/>
      <c r="W74" s="257"/>
      <c r="X74" s="258"/>
      <c r="Y74" s="240"/>
      <c r="Z74" s="241"/>
      <c r="AA74" s="242"/>
    </row>
    <row r="75" spans="1:27" ht="30" customHeight="1" x14ac:dyDescent="0.2">
      <c r="A75" s="151"/>
      <c r="B75" s="233"/>
      <c r="C75" s="259"/>
      <c r="D75" s="260"/>
      <c r="E75" s="260"/>
      <c r="F75" s="260"/>
      <c r="G75" s="260"/>
      <c r="H75" s="260"/>
      <c r="I75" s="260"/>
      <c r="J75" s="260"/>
      <c r="K75" s="260"/>
      <c r="L75" s="260"/>
      <c r="M75" s="260"/>
      <c r="N75" s="260"/>
      <c r="O75" s="260"/>
      <c r="P75" s="260"/>
      <c r="Q75" s="260"/>
      <c r="R75" s="260"/>
      <c r="S75" s="260"/>
      <c r="T75" s="260"/>
      <c r="U75" s="260"/>
      <c r="V75" s="260"/>
      <c r="W75" s="260"/>
      <c r="X75" s="261"/>
      <c r="Y75" s="243"/>
      <c r="Z75" s="244"/>
      <c r="AA75" s="245"/>
    </row>
    <row r="76" spans="1:27" ht="12" customHeight="1" x14ac:dyDescent="0.2">
      <c r="A76" s="151"/>
      <c r="B76" s="132"/>
      <c r="D76" s="133"/>
      <c r="E76" s="133"/>
      <c r="F76" s="133"/>
      <c r="G76" s="133"/>
      <c r="H76" s="133"/>
      <c r="I76" s="133"/>
      <c r="Y76" s="108"/>
      <c r="Z76" s="108"/>
      <c r="AA76" s="108"/>
    </row>
    <row r="77" spans="1:27" ht="18" customHeight="1" x14ac:dyDescent="0.2">
      <c r="A77" s="141" t="s">
        <v>582</v>
      </c>
      <c r="B77" s="147"/>
      <c r="C77" s="133"/>
      <c r="D77" s="133"/>
      <c r="E77" s="133"/>
      <c r="F77" s="133"/>
      <c r="G77" s="133"/>
      <c r="H77" s="133"/>
      <c r="I77" s="133"/>
      <c r="Y77" s="159"/>
      <c r="Z77" s="159"/>
      <c r="AA77" s="159"/>
    </row>
    <row r="78" spans="1:27" ht="15" customHeight="1" x14ac:dyDescent="0.2">
      <c r="A78" s="151"/>
      <c r="B78" s="232" t="s">
        <v>34</v>
      </c>
      <c r="C78" s="256" t="s">
        <v>77</v>
      </c>
      <c r="D78" s="257"/>
      <c r="E78" s="257"/>
      <c r="F78" s="257"/>
      <c r="G78" s="257"/>
      <c r="H78" s="257"/>
      <c r="I78" s="257"/>
      <c r="J78" s="257"/>
      <c r="K78" s="257"/>
      <c r="L78" s="257"/>
      <c r="M78" s="257"/>
      <c r="N78" s="257"/>
      <c r="O78" s="257"/>
      <c r="P78" s="257"/>
      <c r="Q78" s="257"/>
      <c r="R78" s="257"/>
      <c r="S78" s="257"/>
      <c r="T78" s="257"/>
      <c r="U78" s="257"/>
      <c r="V78" s="257"/>
      <c r="W78" s="257"/>
      <c r="X78" s="258"/>
      <c r="Y78" s="240"/>
      <c r="Z78" s="241"/>
      <c r="AA78" s="242"/>
    </row>
    <row r="79" spans="1:27" ht="15" customHeight="1" x14ac:dyDescent="0.2">
      <c r="A79" s="151"/>
      <c r="B79" s="233"/>
      <c r="C79" s="259"/>
      <c r="D79" s="260"/>
      <c r="E79" s="260"/>
      <c r="F79" s="260"/>
      <c r="G79" s="260"/>
      <c r="H79" s="260"/>
      <c r="I79" s="260"/>
      <c r="J79" s="260"/>
      <c r="K79" s="260"/>
      <c r="L79" s="260"/>
      <c r="M79" s="260"/>
      <c r="N79" s="260"/>
      <c r="O79" s="260"/>
      <c r="P79" s="260"/>
      <c r="Q79" s="260"/>
      <c r="R79" s="260"/>
      <c r="S79" s="260"/>
      <c r="T79" s="260"/>
      <c r="U79" s="260"/>
      <c r="V79" s="260"/>
      <c r="W79" s="260"/>
      <c r="X79" s="261"/>
      <c r="Y79" s="243"/>
      <c r="Z79" s="244"/>
      <c r="AA79" s="245"/>
    </row>
    <row r="80" spans="1:27" ht="15" customHeight="1" x14ac:dyDescent="0.2">
      <c r="A80" s="151"/>
      <c r="B80" s="232" t="s">
        <v>32</v>
      </c>
      <c r="C80" s="256" t="s">
        <v>78</v>
      </c>
      <c r="D80" s="257"/>
      <c r="E80" s="257"/>
      <c r="F80" s="257"/>
      <c r="G80" s="257"/>
      <c r="H80" s="257"/>
      <c r="I80" s="257"/>
      <c r="J80" s="257"/>
      <c r="K80" s="257"/>
      <c r="L80" s="257"/>
      <c r="M80" s="257"/>
      <c r="N80" s="257"/>
      <c r="O80" s="257"/>
      <c r="P80" s="257"/>
      <c r="Q80" s="257"/>
      <c r="R80" s="257"/>
      <c r="S80" s="257"/>
      <c r="T80" s="257"/>
      <c r="U80" s="257"/>
      <c r="V80" s="257"/>
      <c r="W80" s="257"/>
      <c r="X80" s="258"/>
      <c r="Y80" s="240"/>
      <c r="Z80" s="241"/>
      <c r="AA80" s="242"/>
    </row>
    <row r="81" spans="1:27" ht="15" customHeight="1" x14ac:dyDescent="0.2">
      <c r="A81" s="151"/>
      <c r="B81" s="233"/>
      <c r="C81" s="259"/>
      <c r="D81" s="260"/>
      <c r="E81" s="260"/>
      <c r="F81" s="260"/>
      <c r="G81" s="260"/>
      <c r="H81" s="260"/>
      <c r="I81" s="260"/>
      <c r="J81" s="260"/>
      <c r="K81" s="260"/>
      <c r="L81" s="260"/>
      <c r="M81" s="260"/>
      <c r="N81" s="260"/>
      <c r="O81" s="260"/>
      <c r="P81" s="260"/>
      <c r="Q81" s="260"/>
      <c r="R81" s="260"/>
      <c r="S81" s="260"/>
      <c r="T81" s="260"/>
      <c r="U81" s="260"/>
      <c r="V81" s="260"/>
      <c r="W81" s="260"/>
      <c r="X81" s="261"/>
      <c r="Y81" s="243"/>
      <c r="Z81" s="244"/>
      <c r="AA81" s="245"/>
    </row>
    <row r="82" spans="1:27" ht="15" customHeight="1" x14ac:dyDescent="0.2">
      <c r="A82" s="151"/>
      <c r="B82" s="274" t="s">
        <v>15</v>
      </c>
      <c r="C82" s="273" t="s">
        <v>175</v>
      </c>
      <c r="D82" s="273"/>
      <c r="E82" s="273"/>
      <c r="F82" s="273"/>
      <c r="G82" s="273"/>
      <c r="H82" s="273"/>
      <c r="I82" s="273"/>
      <c r="J82" s="273"/>
      <c r="K82" s="273"/>
      <c r="L82" s="273"/>
      <c r="M82" s="273"/>
      <c r="N82" s="273"/>
      <c r="O82" s="273"/>
      <c r="P82" s="273"/>
      <c r="Q82" s="273"/>
      <c r="R82" s="273"/>
      <c r="S82" s="273"/>
      <c r="T82" s="273"/>
      <c r="U82" s="273"/>
      <c r="V82" s="273"/>
      <c r="W82" s="273"/>
      <c r="X82" s="273"/>
      <c r="Y82" s="421"/>
      <c r="Z82" s="421"/>
      <c r="AA82" s="421"/>
    </row>
    <row r="83" spans="1:27" ht="15" customHeight="1" x14ac:dyDescent="0.2">
      <c r="A83" s="151"/>
      <c r="B83" s="275"/>
      <c r="C83" s="273"/>
      <c r="D83" s="273"/>
      <c r="E83" s="273"/>
      <c r="F83" s="273"/>
      <c r="G83" s="273"/>
      <c r="H83" s="273"/>
      <c r="I83" s="273"/>
      <c r="J83" s="273"/>
      <c r="K83" s="273"/>
      <c r="L83" s="273"/>
      <c r="M83" s="273"/>
      <c r="N83" s="273"/>
      <c r="O83" s="273"/>
      <c r="P83" s="273"/>
      <c r="Q83" s="273"/>
      <c r="R83" s="273"/>
      <c r="S83" s="273"/>
      <c r="T83" s="273"/>
      <c r="U83" s="273"/>
      <c r="V83" s="273"/>
      <c r="W83" s="273"/>
      <c r="X83" s="273"/>
      <c r="Y83" s="421"/>
      <c r="Z83" s="421"/>
      <c r="AA83" s="421"/>
    </row>
    <row r="84" spans="1:27" ht="12" customHeight="1" x14ac:dyDescent="0.2">
      <c r="A84" s="151"/>
      <c r="B84" s="132"/>
      <c r="D84" s="133"/>
      <c r="E84" s="133"/>
      <c r="F84" s="133"/>
      <c r="G84" s="133"/>
      <c r="H84" s="133"/>
      <c r="I84" s="133"/>
      <c r="Y84" s="108"/>
      <c r="Z84" s="108"/>
      <c r="AA84" s="108"/>
    </row>
    <row r="85" spans="1:27" ht="18" customHeight="1" x14ac:dyDescent="0.2">
      <c r="A85" s="141" t="s">
        <v>81</v>
      </c>
      <c r="B85" s="147"/>
      <c r="C85" s="133"/>
      <c r="D85" s="133"/>
      <c r="E85" s="133"/>
      <c r="F85" s="133"/>
      <c r="G85" s="133"/>
      <c r="H85" s="133"/>
      <c r="I85" s="133"/>
      <c r="Y85" s="159"/>
      <c r="Z85" s="159"/>
      <c r="AA85" s="159"/>
    </row>
    <row r="86" spans="1:27" ht="30" customHeight="1" x14ac:dyDescent="0.2">
      <c r="A86" s="151"/>
      <c r="B86" s="232" t="s">
        <v>34</v>
      </c>
      <c r="C86" s="256" t="s">
        <v>79</v>
      </c>
      <c r="D86" s="257"/>
      <c r="E86" s="257"/>
      <c r="F86" s="257"/>
      <c r="G86" s="257"/>
      <c r="H86" s="257"/>
      <c r="I86" s="257"/>
      <c r="J86" s="257"/>
      <c r="K86" s="257"/>
      <c r="L86" s="257"/>
      <c r="M86" s="257"/>
      <c r="N86" s="257"/>
      <c r="O86" s="257"/>
      <c r="P86" s="257"/>
      <c r="Q86" s="257"/>
      <c r="R86" s="257"/>
      <c r="S86" s="257"/>
      <c r="T86" s="257"/>
      <c r="U86" s="257"/>
      <c r="V86" s="257"/>
      <c r="W86" s="257"/>
      <c r="X86" s="258"/>
      <c r="Y86" s="240"/>
      <c r="Z86" s="241"/>
      <c r="AA86" s="242"/>
    </row>
    <row r="87" spans="1:27" ht="30" customHeight="1" x14ac:dyDescent="0.2">
      <c r="A87" s="151"/>
      <c r="B87" s="233"/>
      <c r="C87" s="259"/>
      <c r="D87" s="260"/>
      <c r="E87" s="260"/>
      <c r="F87" s="260"/>
      <c r="G87" s="260"/>
      <c r="H87" s="260"/>
      <c r="I87" s="260"/>
      <c r="J87" s="260"/>
      <c r="K87" s="260"/>
      <c r="L87" s="260"/>
      <c r="M87" s="260"/>
      <c r="N87" s="260"/>
      <c r="O87" s="260"/>
      <c r="P87" s="260"/>
      <c r="Q87" s="260"/>
      <c r="R87" s="260"/>
      <c r="S87" s="260"/>
      <c r="T87" s="260"/>
      <c r="U87" s="260"/>
      <c r="V87" s="260"/>
      <c r="W87" s="260"/>
      <c r="X87" s="261"/>
      <c r="Y87" s="243"/>
      <c r="Z87" s="244"/>
      <c r="AA87" s="245"/>
    </row>
    <row r="88" spans="1:27" ht="22.5" customHeight="1" x14ac:dyDescent="0.2">
      <c r="A88" s="151"/>
      <c r="B88" s="232" t="s">
        <v>32</v>
      </c>
      <c r="C88" s="256" t="s">
        <v>80</v>
      </c>
      <c r="D88" s="257"/>
      <c r="E88" s="257"/>
      <c r="F88" s="257"/>
      <c r="G88" s="257"/>
      <c r="H88" s="257"/>
      <c r="I88" s="257"/>
      <c r="J88" s="257"/>
      <c r="K88" s="257"/>
      <c r="L88" s="257"/>
      <c r="M88" s="257"/>
      <c r="N88" s="257"/>
      <c r="O88" s="257"/>
      <c r="P88" s="257"/>
      <c r="Q88" s="257"/>
      <c r="R88" s="257"/>
      <c r="S88" s="257"/>
      <c r="T88" s="257"/>
      <c r="U88" s="257"/>
      <c r="V88" s="257"/>
      <c r="W88" s="257"/>
      <c r="X88" s="258"/>
      <c r="Y88" s="240"/>
      <c r="Z88" s="241"/>
      <c r="AA88" s="242"/>
    </row>
    <row r="89" spans="1:27" ht="22.5" customHeight="1" x14ac:dyDescent="0.2">
      <c r="A89" s="151"/>
      <c r="B89" s="233"/>
      <c r="C89" s="259"/>
      <c r="D89" s="260"/>
      <c r="E89" s="260"/>
      <c r="F89" s="260"/>
      <c r="G89" s="260"/>
      <c r="H89" s="260"/>
      <c r="I89" s="260"/>
      <c r="J89" s="260"/>
      <c r="K89" s="260"/>
      <c r="L89" s="260"/>
      <c r="M89" s="260"/>
      <c r="N89" s="260"/>
      <c r="O89" s="260"/>
      <c r="P89" s="260"/>
      <c r="Q89" s="260"/>
      <c r="R89" s="260"/>
      <c r="S89" s="260"/>
      <c r="T89" s="260"/>
      <c r="U89" s="260"/>
      <c r="V89" s="260"/>
      <c r="W89" s="260"/>
      <c r="X89" s="261"/>
      <c r="Y89" s="243"/>
      <c r="Z89" s="244"/>
      <c r="AA89" s="245"/>
    </row>
    <row r="90" spans="1:27" ht="12" customHeight="1" x14ac:dyDescent="0.2">
      <c r="A90" s="151"/>
      <c r="B90" s="132"/>
      <c r="D90" s="133"/>
      <c r="E90" s="133"/>
      <c r="F90" s="133"/>
      <c r="G90" s="133"/>
      <c r="H90" s="133"/>
      <c r="I90" s="133"/>
      <c r="Y90" s="108"/>
      <c r="Z90" s="108"/>
      <c r="AA90" s="108"/>
    </row>
    <row r="91" spans="1:27" ht="18" customHeight="1" x14ac:dyDescent="0.2">
      <c r="A91" s="141" t="s">
        <v>583</v>
      </c>
      <c r="B91" s="147"/>
      <c r="C91" s="133"/>
      <c r="D91" s="133"/>
      <c r="E91" s="133"/>
      <c r="F91" s="133"/>
      <c r="G91" s="133"/>
      <c r="H91" s="133"/>
      <c r="I91" s="133"/>
      <c r="Y91" s="159"/>
      <c r="Z91" s="159"/>
      <c r="AA91" s="159"/>
    </row>
    <row r="92" spans="1:27" ht="22.5" customHeight="1" x14ac:dyDescent="0.2">
      <c r="A92" s="151"/>
      <c r="B92" s="232" t="s">
        <v>34</v>
      </c>
      <c r="C92" s="256" t="s">
        <v>186</v>
      </c>
      <c r="D92" s="257"/>
      <c r="E92" s="257"/>
      <c r="F92" s="257"/>
      <c r="G92" s="257"/>
      <c r="H92" s="257"/>
      <c r="I92" s="257"/>
      <c r="J92" s="257"/>
      <c r="K92" s="257"/>
      <c r="L92" s="257"/>
      <c r="M92" s="257"/>
      <c r="N92" s="257"/>
      <c r="O92" s="257"/>
      <c r="P92" s="257"/>
      <c r="Q92" s="257"/>
      <c r="R92" s="257"/>
      <c r="S92" s="257"/>
      <c r="T92" s="257"/>
      <c r="U92" s="257"/>
      <c r="V92" s="257"/>
      <c r="W92" s="257"/>
      <c r="X92" s="258"/>
      <c r="Y92" s="240"/>
      <c r="Z92" s="241"/>
      <c r="AA92" s="242"/>
    </row>
    <row r="93" spans="1:27" ht="22.5" customHeight="1" x14ac:dyDescent="0.2">
      <c r="A93" s="151"/>
      <c r="B93" s="233"/>
      <c r="C93" s="259"/>
      <c r="D93" s="260"/>
      <c r="E93" s="260"/>
      <c r="F93" s="260"/>
      <c r="G93" s="260"/>
      <c r="H93" s="260"/>
      <c r="I93" s="260"/>
      <c r="J93" s="260"/>
      <c r="K93" s="260"/>
      <c r="L93" s="260"/>
      <c r="M93" s="260"/>
      <c r="N93" s="260"/>
      <c r="O93" s="260"/>
      <c r="P93" s="260"/>
      <c r="Q93" s="260"/>
      <c r="R93" s="260"/>
      <c r="S93" s="260"/>
      <c r="T93" s="260"/>
      <c r="U93" s="260"/>
      <c r="V93" s="260"/>
      <c r="W93" s="260"/>
      <c r="X93" s="261"/>
      <c r="Y93" s="243"/>
      <c r="Z93" s="244"/>
      <c r="AA93" s="245"/>
    </row>
    <row r="94" spans="1:27" ht="12" customHeight="1" x14ac:dyDescent="0.2">
      <c r="A94" s="151"/>
      <c r="B94" s="132"/>
      <c r="D94" s="133"/>
      <c r="E94" s="133"/>
      <c r="F94" s="133"/>
      <c r="G94" s="133"/>
      <c r="H94" s="133"/>
      <c r="I94" s="133"/>
      <c r="Y94" s="108"/>
      <c r="Z94" s="108"/>
      <c r="AA94" s="108"/>
    </row>
    <row r="95" spans="1:27" ht="18" customHeight="1" x14ac:dyDescent="0.2">
      <c r="A95" s="141" t="s">
        <v>584</v>
      </c>
      <c r="B95" s="147"/>
      <c r="C95" s="133"/>
      <c r="D95" s="133"/>
      <c r="E95" s="133"/>
      <c r="F95" s="133"/>
      <c r="G95" s="133"/>
      <c r="H95" s="133"/>
      <c r="I95" s="133"/>
      <c r="Y95" s="159"/>
      <c r="Z95" s="159"/>
      <c r="AA95" s="159"/>
    </row>
    <row r="96" spans="1:27" ht="22.5" customHeight="1" x14ac:dyDescent="0.2">
      <c r="A96" s="151"/>
      <c r="B96" s="232" t="s">
        <v>34</v>
      </c>
      <c r="C96" s="256" t="s">
        <v>132</v>
      </c>
      <c r="D96" s="257"/>
      <c r="E96" s="257"/>
      <c r="F96" s="257"/>
      <c r="G96" s="257"/>
      <c r="H96" s="257"/>
      <c r="I96" s="257"/>
      <c r="J96" s="257"/>
      <c r="K96" s="257"/>
      <c r="L96" s="257"/>
      <c r="M96" s="257"/>
      <c r="N96" s="257"/>
      <c r="O96" s="257"/>
      <c r="P96" s="257"/>
      <c r="Q96" s="257"/>
      <c r="R96" s="257"/>
      <c r="S96" s="257"/>
      <c r="T96" s="257"/>
      <c r="U96" s="257"/>
      <c r="V96" s="257"/>
      <c r="W96" s="257"/>
      <c r="X96" s="258"/>
      <c r="Y96" s="240"/>
      <c r="Z96" s="241"/>
      <c r="AA96" s="242"/>
    </row>
    <row r="97" spans="1:27" ht="22.5" customHeight="1" x14ac:dyDescent="0.2">
      <c r="A97" s="151"/>
      <c r="B97" s="233"/>
      <c r="C97" s="259"/>
      <c r="D97" s="260"/>
      <c r="E97" s="260"/>
      <c r="F97" s="260"/>
      <c r="G97" s="260"/>
      <c r="H97" s="260"/>
      <c r="I97" s="260"/>
      <c r="J97" s="260"/>
      <c r="K97" s="260"/>
      <c r="L97" s="260"/>
      <c r="M97" s="260"/>
      <c r="N97" s="260"/>
      <c r="O97" s="260"/>
      <c r="P97" s="260"/>
      <c r="Q97" s="260"/>
      <c r="R97" s="260"/>
      <c r="S97" s="260"/>
      <c r="T97" s="260"/>
      <c r="U97" s="260"/>
      <c r="V97" s="260"/>
      <c r="W97" s="260"/>
      <c r="X97" s="261"/>
      <c r="Y97" s="243"/>
      <c r="Z97" s="244"/>
      <c r="AA97" s="245"/>
    </row>
    <row r="98" spans="1:27" ht="22.5" customHeight="1" x14ac:dyDescent="0.2">
      <c r="A98" s="151"/>
      <c r="B98" s="232" t="s">
        <v>32</v>
      </c>
      <c r="C98" s="256" t="s">
        <v>133</v>
      </c>
      <c r="D98" s="257"/>
      <c r="E98" s="257"/>
      <c r="F98" s="257"/>
      <c r="G98" s="257"/>
      <c r="H98" s="257"/>
      <c r="I98" s="257"/>
      <c r="J98" s="257"/>
      <c r="K98" s="257"/>
      <c r="L98" s="257"/>
      <c r="M98" s="257"/>
      <c r="N98" s="257"/>
      <c r="O98" s="257"/>
      <c r="P98" s="257"/>
      <c r="Q98" s="257"/>
      <c r="R98" s="257"/>
      <c r="S98" s="257"/>
      <c r="T98" s="257"/>
      <c r="U98" s="257"/>
      <c r="V98" s="257"/>
      <c r="W98" s="257"/>
      <c r="X98" s="258"/>
      <c r="Y98" s="240"/>
      <c r="Z98" s="241"/>
      <c r="AA98" s="242"/>
    </row>
    <row r="99" spans="1:27" ht="22.5" customHeight="1" x14ac:dyDescent="0.2">
      <c r="A99" s="151"/>
      <c r="B99" s="233"/>
      <c r="C99" s="259"/>
      <c r="D99" s="260"/>
      <c r="E99" s="260"/>
      <c r="F99" s="260"/>
      <c r="G99" s="260"/>
      <c r="H99" s="260"/>
      <c r="I99" s="260"/>
      <c r="J99" s="260"/>
      <c r="K99" s="260"/>
      <c r="L99" s="260"/>
      <c r="M99" s="260"/>
      <c r="N99" s="260"/>
      <c r="O99" s="260"/>
      <c r="P99" s="260"/>
      <c r="Q99" s="260"/>
      <c r="R99" s="260"/>
      <c r="S99" s="260"/>
      <c r="T99" s="260"/>
      <c r="U99" s="260"/>
      <c r="V99" s="260"/>
      <c r="W99" s="260"/>
      <c r="X99" s="261"/>
      <c r="Y99" s="243"/>
      <c r="Z99" s="244"/>
      <c r="AA99" s="245"/>
    </row>
    <row r="100" spans="1:27" ht="7.5" customHeight="1" x14ac:dyDescent="0.2">
      <c r="Y100" s="159"/>
      <c r="Z100" s="159"/>
      <c r="AA100" s="159"/>
    </row>
    <row r="101" spans="1:27" ht="18" customHeight="1" x14ac:dyDescent="0.2">
      <c r="A101" s="141" t="s">
        <v>12</v>
      </c>
      <c r="B101" s="147"/>
      <c r="C101" s="133"/>
      <c r="D101" s="133"/>
      <c r="E101" s="133"/>
      <c r="F101" s="133"/>
      <c r="G101" s="133"/>
      <c r="H101" s="133"/>
      <c r="I101" s="133"/>
      <c r="Y101" s="159"/>
      <c r="Z101" s="159"/>
      <c r="AA101" s="159"/>
    </row>
    <row r="102" spans="1:27" ht="48" customHeight="1" x14ac:dyDescent="0.2">
      <c r="A102" s="151"/>
      <c r="B102" s="232" t="s">
        <v>34</v>
      </c>
      <c r="C102" s="256" t="s">
        <v>187</v>
      </c>
      <c r="D102" s="257"/>
      <c r="E102" s="257"/>
      <c r="F102" s="257"/>
      <c r="G102" s="257"/>
      <c r="H102" s="257"/>
      <c r="I102" s="257"/>
      <c r="J102" s="257"/>
      <c r="K102" s="257"/>
      <c r="L102" s="257"/>
      <c r="M102" s="257"/>
      <c r="N102" s="257"/>
      <c r="O102" s="257"/>
      <c r="P102" s="257"/>
      <c r="Q102" s="257"/>
      <c r="R102" s="257"/>
      <c r="S102" s="257"/>
      <c r="T102" s="257"/>
      <c r="U102" s="257"/>
      <c r="V102" s="257"/>
      <c r="W102" s="257"/>
      <c r="X102" s="258"/>
      <c r="Y102" s="240"/>
      <c r="Z102" s="241"/>
      <c r="AA102" s="242"/>
    </row>
    <row r="103" spans="1:27" ht="48" customHeight="1" x14ac:dyDescent="0.2">
      <c r="A103" s="151"/>
      <c r="B103" s="233"/>
      <c r="C103" s="259"/>
      <c r="D103" s="260"/>
      <c r="E103" s="260"/>
      <c r="F103" s="260"/>
      <c r="G103" s="260"/>
      <c r="H103" s="260"/>
      <c r="I103" s="260"/>
      <c r="J103" s="260"/>
      <c r="K103" s="260"/>
      <c r="L103" s="260"/>
      <c r="M103" s="260"/>
      <c r="N103" s="260"/>
      <c r="O103" s="260"/>
      <c r="P103" s="260"/>
      <c r="Q103" s="260"/>
      <c r="R103" s="260"/>
      <c r="S103" s="260"/>
      <c r="T103" s="260"/>
      <c r="U103" s="260"/>
      <c r="V103" s="260"/>
      <c r="W103" s="260"/>
      <c r="X103" s="261"/>
      <c r="Y103" s="243"/>
      <c r="Z103" s="244"/>
      <c r="AA103" s="245"/>
    </row>
    <row r="104" spans="1:27" ht="5.25" customHeight="1" x14ac:dyDescent="0.2">
      <c r="Y104" s="159"/>
      <c r="Z104" s="159"/>
      <c r="AA104" s="159"/>
    </row>
    <row r="105" spans="1:27" s="162" customFormat="1" ht="25.5" customHeight="1" x14ac:dyDescent="0.2">
      <c r="A105" s="151"/>
      <c r="B105" s="173" t="s">
        <v>84</v>
      </c>
      <c r="C105" s="436" t="s">
        <v>160</v>
      </c>
      <c r="D105" s="436"/>
      <c r="E105" s="436"/>
      <c r="F105" s="436"/>
      <c r="G105" s="436"/>
      <c r="H105" s="436"/>
      <c r="I105" s="436"/>
      <c r="J105" s="436"/>
      <c r="K105" s="436"/>
      <c r="L105" s="436"/>
      <c r="M105" s="436"/>
      <c r="N105" s="436"/>
      <c r="O105" s="436"/>
      <c r="P105" s="436"/>
      <c r="Q105" s="436"/>
      <c r="R105" s="436"/>
      <c r="S105" s="436"/>
      <c r="T105" s="436"/>
      <c r="U105" s="436"/>
      <c r="V105" s="436"/>
      <c r="W105" s="436"/>
      <c r="X105" s="436"/>
      <c r="Y105" s="436"/>
      <c r="Z105" s="436"/>
      <c r="AA105" s="437"/>
    </row>
    <row r="106" spans="1:27" s="162" customFormat="1" ht="38.25" customHeight="1" x14ac:dyDescent="0.2">
      <c r="A106" s="151"/>
      <c r="B106" s="174" t="s">
        <v>84</v>
      </c>
      <c r="C106" s="422" t="s">
        <v>159</v>
      </c>
      <c r="D106" s="422"/>
      <c r="E106" s="422"/>
      <c r="F106" s="422"/>
      <c r="G106" s="422"/>
      <c r="H106" s="422"/>
      <c r="I106" s="422"/>
      <c r="J106" s="422"/>
      <c r="K106" s="422"/>
      <c r="L106" s="422"/>
      <c r="M106" s="422"/>
      <c r="N106" s="422"/>
      <c r="O106" s="422"/>
      <c r="P106" s="422"/>
      <c r="Q106" s="422"/>
      <c r="R106" s="422"/>
      <c r="S106" s="422"/>
      <c r="T106" s="422"/>
      <c r="U106" s="422"/>
      <c r="V106" s="422"/>
      <c r="W106" s="422"/>
      <c r="X106" s="422"/>
      <c r="Y106" s="422"/>
      <c r="Z106" s="422"/>
      <c r="AA106" s="423"/>
    </row>
    <row r="107" spans="1:27" ht="6.75" customHeight="1" x14ac:dyDescent="0.2">
      <c r="Y107" s="159"/>
      <c r="Z107" s="159"/>
      <c r="AA107" s="159"/>
    </row>
    <row r="108" spans="1:27" ht="18" customHeight="1" x14ac:dyDescent="0.2">
      <c r="A108" s="141" t="s">
        <v>585</v>
      </c>
      <c r="B108" s="147"/>
      <c r="C108" s="133"/>
      <c r="D108" s="133"/>
      <c r="E108" s="133"/>
      <c r="F108" s="133"/>
      <c r="G108" s="133"/>
      <c r="H108" s="133"/>
      <c r="I108" s="133"/>
      <c r="Y108" s="159"/>
      <c r="Z108" s="159"/>
      <c r="AA108" s="159"/>
    </row>
    <row r="109" spans="1:27" ht="15" customHeight="1" x14ac:dyDescent="0.2">
      <c r="A109" s="151"/>
      <c r="B109" s="232" t="s">
        <v>34</v>
      </c>
      <c r="C109" s="256" t="s">
        <v>85</v>
      </c>
      <c r="D109" s="257"/>
      <c r="E109" s="257"/>
      <c r="F109" s="257"/>
      <c r="G109" s="257"/>
      <c r="H109" s="257"/>
      <c r="I109" s="257"/>
      <c r="J109" s="257"/>
      <c r="K109" s="257"/>
      <c r="L109" s="257"/>
      <c r="M109" s="257"/>
      <c r="N109" s="257"/>
      <c r="O109" s="257"/>
      <c r="P109" s="257"/>
      <c r="Q109" s="257"/>
      <c r="R109" s="257"/>
      <c r="S109" s="257"/>
      <c r="T109" s="257"/>
      <c r="U109" s="257"/>
      <c r="V109" s="257"/>
      <c r="W109" s="257"/>
      <c r="X109" s="258"/>
      <c r="Y109" s="240"/>
      <c r="Z109" s="241"/>
      <c r="AA109" s="242"/>
    </row>
    <row r="110" spans="1:27" ht="15" customHeight="1" x14ac:dyDescent="0.2">
      <c r="A110" s="151"/>
      <c r="B110" s="233"/>
      <c r="C110" s="259"/>
      <c r="D110" s="260"/>
      <c r="E110" s="260"/>
      <c r="F110" s="260"/>
      <c r="G110" s="260"/>
      <c r="H110" s="260"/>
      <c r="I110" s="260"/>
      <c r="J110" s="260"/>
      <c r="K110" s="260"/>
      <c r="L110" s="260"/>
      <c r="M110" s="260"/>
      <c r="N110" s="260"/>
      <c r="O110" s="260"/>
      <c r="P110" s="260"/>
      <c r="Q110" s="260"/>
      <c r="R110" s="260"/>
      <c r="S110" s="260"/>
      <c r="T110" s="260"/>
      <c r="U110" s="260"/>
      <c r="V110" s="260"/>
      <c r="W110" s="260"/>
      <c r="X110" s="261"/>
      <c r="Y110" s="243"/>
      <c r="Z110" s="244"/>
      <c r="AA110" s="245"/>
    </row>
    <row r="111" spans="1:27" ht="6.75" customHeight="1" x14ac:dyDescent="0.2">
      <c r="Y111" s="159"/>
      <c r="Z111" s="159"/>
      <c r="AA111" s="159"/>
    </row>
    <row r="112" spans="1:27" ht="18" customHeight="1" x14ac:dyDescent="0.2">
      <c r="A112" s="141" t="s">
        <v>13</v>
      </c>
      <c r="B112" s="147"/>
      <c r="C112" s="133"/>
      <c r="D112" s="133"/>
      <c r="E112" s="133"/>
      <c r="F112" s="133"/>
      <c r="G112" s="133"/>
      <c r="H112" s="133"/>
      <c r="I112" s="133"/>
      <c r="Y112" s="159"/>
      <c r="Z112" s="159"/>
      <c r="AA112" s="159"/>
    </row>
    <row r="113" spans="1:27" ht="15" customHeight="1" x14ac:dyDescent="0.2">
      <c r="A113" s="151"/>
      <c r="B113" s="232" t="s">
        <v>14</v>
      </c>
      <c r="C113" s="256" t="s">
        <v>86</v>
      </c>
      <c r="D113" s="257"/>
      <c r="E113" s="257"/>
      <c r="F113" s="257"/>
      <c r="G113" s="257"/>
      <c r="H113" s="257"/>
      <c r="I113" s="257"/>
      <c r="J113" s="257"/>
      <c r="K113" s="257"/>
      <c r="L113" s="257"/>
      <c r="M113" s="257"/>
      <c r="N113" s="257"/>
      <c r="O113" s="257"/>
      <c r="P113" s="257"/>
      <c r="Q113" s="257"/>
      <c r="R113" s="257"/>
      <c r="S113" s="257"/>
      <c r="T113" s="257"/>
      <c r="U113" s="257"/>
      <c r="V113" s="257"/>
      <c r="W113" s="257"/>
      <c r="X113" s="258"/>
      <c r="Y113" s="240"/>
      <c r="Z113" s="241"/>
      <c r="AA113" s="242"/>
    </row>
    <row r="114" spans="1:27" ht="15" customHeight="1" x14ac:dyDescent="0.2">
      <c r="A114" s="151"/>
      <c r="B114" s="233"/>
      <c r="C114" s="259"/>
      <c r="D114" s="260"/>
      <c r="E114" s="260"/>
      <c r="F114" s="260"/>
      <c r="G114" s="260"/>
      <c r="H114" s="260"/>
      <c r="I114" s="260"/>
      <c r="J114" s="260"/>
      <c r="K114" s="260"/>
      <c r="L114" s="260"/>
      <c r="M114" s="260"/>
      <c r="N114" s="260"/>
      <c r="O114" s="260"/>
      <c r="P114" s="260"/>
      <c r="Q114" s="260"/>
      <c r="R114" s="260"/>
      <c r="S114" s="260"/>
      <c r="T114" s="260"/>
      <c r="U114" s="260"/>
      <c r="V114" s="260"/>
      <c r="W114" s="260"/>
      <c r="X114" s="261"/>
      <c r="Y114" s="243"/>
      <c r="Z114" s="244"/>
      <c r="AA114" s="245"/>
    </row>
    <row r="115" spans="1:27" ht="8.25" customHeight="1" x14ac:dyDescent="0.2">
      <c r="A115" s="151"/>
      <c r="B115" s="132"/>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08"/>
      <c r="Z115" s="108"/>
      <c r="AA115" s="108"/>
    </row>
    <row r="116" spans="1:27" ht="15" customHeight="1" x14ac:dyDescent="0.2">
      <c r="A116" s="176" t="s">
        <v>281</v>
      </c>
      <c r="B116" s="132"/>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08"/>
      <c r="Z116" s="108"/>
      <c r="AA116" s="108"/>
    </row>
    <row r="117" spans="1:27" ht="15" customHeight="1" x14ac:dyDescent="0.2">
      <c r="A117" s="151"/>
      <c r="B117" s="232" t="s">
        <v>2</v>
      </c>
      <c r="C117" s="256" t="s">
        <v>298</v>
      </c>
      <c r="D117" s="257"/>
      <c r="E117" s="257"/>
      <c r="F117" s="257"/>
      <c r="G117" s="257"/>
      <c r="H117" s="257"/>
      <c r="I117" s="257"/>
      <c r="J117" s="257"/>
      <c r="K117" s="257"/>
      <c r="L117" s="257"/>
      <c r="M117" s="257"/>
      <c r="N117" s="257"/>
      <c r="O117" s="257"/>
      <c r="P117" s="257"/>
      <c r="Q117" s="257"/>
      <c r="R117" s="257"/>
      <c r="S117" s="257"/>
      <c r="T117" s="257"/>
      <c r="U117" s="257"/>
      <c r="V117" s="257"/>
      <c r="W117" s="257"/>
      <c r="X117" s="258"/>
      <c r="Y117" s="240"/>
      <c r="Z117" s="241"/>
      <c r="AA117" s="242"/>
    </row>
    <row r="118" spans="1:27" ht="15" customHeight="1" x14ac:dyDescent="0.2">
      <c r="A118" s="151"/>
      <c r="B118" s="233"/>
      <c r="C118" s="259"/>
      <c r="D118" s="260"/>
      <c r="E118" s="260"/>
      <c r="F118" s="260"/>
      <c r="G118" s="260"/>
      <c r="H118" s="260"/>
      <c r="I118" s="260"/>
      <c r="J118" s="260"/>
      <c r="K118" s="260"/>
      <c r="L118" s="260"/>
      <c r="M118" s="260"/>
      <c r="N118" s="260"/>
      <c r="O118" s="260"/>
      <c r="P118" s="260"/>
      <c r="Q118" s="260"/>
      <c r="R118" s="260"/>
      <c r="S118" s="260"/>
      <c r="T118" s="260"/>
      <c r="U118" s="260"/>
      <c r="V118" s="260"/>
      <c r="W118" s="260"/>
      <c r="X118" s="261"/>
      <c r="Y118" s="243"/>
      <c r="Z118" s="244"/>
      <c r="AA118" s="245"/>
    </row>
    <row r="119" spans="1:27" ht="7.5" customHeight="1" x14ac:dyDescent="0.2">
      <c r="Y119" s="159"/>
      <c r="Z119" s="159"/>
      <c r="AA119" s="159"/>
    </row>
    <row r="120" spans="1:27" ht="18" customHeight="1" x14ac:dyDescent="0.2">
      <c r="A120" s="141" t="s">
        <v>586</v>
      </c>
      <c r="B120" s="147"/>
      <c r="C120" s="133"/>
      <c r="D120" s="133"/>
      <c r="E120" s="133"/>
      <c r="F120" s="133"/>
      <c r="G120" s="133"/>
      <c r="H120" s="133"/>
      <c r="I120" s="133"/>
      <c r="Y120" s="159"/>
      <c r="Z120" s="159"/>
      <c r="AA120" s="159"/>
    </row>
    <row r="121" spans="1:27" ht="22.5" customHeight="1" x14ac:dyDescent="0.2">
      <c r="A121" s="151"/>
      <c r="B121" s="232" t="s">
        <v>14</v>
      </c>
      <c r="C121" s="256" t="s">
        <v>87</v>
      </c>
      <c r="D121" s="257"/>
      <c r="E121" s="257"/>
      <c r="F121" s="257"/>
      <c r="G121" s="257"/>
      <c r="H121" s="257"/>
      <c r="I121" s="257"/>
      <c r="J121" s="257"/>
      <c r="K121" s="257"/>
      <c r="L121" s="257"/>
      <c r="M121" s="257"/>
      <c r="N121" s="257"/>
      <c r="O121" s="257"/>
      <c r="P121" s="257"/>
      <c r="Q121" s="257"/>
      <c r="R121" s="257"/>
      <c r="S121" s="257"/>
      <c r="T121" s="257"/>
      <c r="U121" s="257"/>
      <c r="V121" s="257"/>
      <c r="W121" s="257"/>
      <c r="X121" s="258"/>
      <c r="Y121" s="240"/>
      <c r="Z121" s="241"/>
      <c r="AA121" s="242"/>
    </row>
    <row r="122" spans="1:27" ht="22.5" customHeight="1" x14ac:dyDescent="0.2">
      <c r="A122" s="151"/>
      <c r="B122" s="233"/>
      <c r="C122" s="259"/>
      <c r="D122" s="260"/>
      <c r="E122" s="260"/>
      <c r="F122" s="260"/>
      <c r="G122" s="260"/>
      <c r="H122" s="260"/>
      <c r="I122" s="260"/>
      <c r="J122" s="260"/>
      <c r="K122" s="260"/>
      <c r="L122" s="260"/>
      <c r="M122" s="260"/>
      <c r="N122" s="260"/>
      <c r="O122" s="260"/>
      <c r="P122" s="260"/>
      <c r="Q122" s="260"/>
      <c r="R122" s="260"/>
      <c r="S122" s="260"/>
      <c r="T122" s="260"/>
      <c r="U122" s="260"/>
      <c r="V122" s="260"/>
      <c r="W122" s="260"/>
      <c r="X122" s="261"/>
      <c r="Y122" s="243"/>
      <c r="Z122" s="244"/>
      <c r="AA122" s="245"/>
    </row>
    <row r="123" spans="1:27" ht="22.5" customHeight="1" x14ac:dyDescent="0.2">
      <c r="A123" s="151"/>
      <c r="B123" s="232" t="s">
        <v>17</v>
      </c>
      <c r="C123" s="256" t="s">
        <v>88</v>
      </c>
      <c r="D123" s="257"/>
      <c r="E123" s="257"/>
      <c r="F123" s="257"/>
      <c r="G123" s="257"/>
      <c r="H123" s="257"/>
      <c r="I123" s="257"/>
      <c r="J123" s="257"/>
      <c r="K123" s="257"/>
      <c r="L123" s="257"/>
      <c r="M123" s="257"/>
      <c r="N123" s="257"/>
      <c r="O123" s="257"/>
      <c r="P123" s="257"/>
      <c r="Q123" s="257"/>
      <c r="R123" s="257"/>
      <c r="S123" s="257"/>
      <c r="T123" s="257"/>
      <c r="U123" s="257"/>
      <c r="V123" s="257"/>
      <c r="W123" s="257"/>
      <c r="X123" s="258"/>
      <c r="Y123" s="240"/>
      <c r="Z123" s="241"/>
      <c r="AA123" s="242"/>
    </row>
    <row r="124" spans="1:27" ht="22.5" customHeight="1" x14ac:dyDescent="0.2">
      <c r="A124" s="151"/>
      <c r="B124" s="233"/>
      <c r="C124" s="259"/>
      <c r="D124" s="260"/>
      <c r="E124" s="260"/>
      <c r="F124" s="260"/>
      <c r="G124" s="260"/>
      <c r="H124" s="260"/>
      <c r="I124" s="260"/>
      <c r="J124" s="260"/>
      <c r="K124" s="260"/>
      <c r="L124" s="260"/>
      <c r="M124" s="260"/>
      <c r="N124" s="260"/>
      <c r="O124" s="260"/>
      <c r="P124" s="260"/>
      <c r="Q124" s="260"/>
      <c r="R124" s="260"/>
      <c r="S124" s="260"/>
      <c r="T124" s="260"/>
      <c r="U124" s="260"/>
      <c r="V124" s="260"/>
      <c r="W124" s="260"/>
      <c r="X124" s="261"/>
      <c r="Y124" s="243"/>
      <c r="Z124" s="244"/>
      <c r="AA124" s="245"/>
    </row>
    <row r="125" spans="1:27" ht="6.75" customHeight="1" x14ac:dyDescent="0.2">
      <c r="Y125" s="159"/>
      <c r="Z125" s="159"/>
      <c r="AA125" s="159"/>
    </row>
    <row r="126" spans="1:27" ht="13.5" customHeight="1" x14ac:dyDescent="0.2">
      <c r="A126" s="141" t="s">
        <v>587</v>
      </c>
      <c r="B126" s="147"/>
      <c r="C126" s="133"/>
      <c r="D126" s="133"/>
      <c r="E126" s="133"/>
      <c r="F126" s="133"/>
      <c r="G126" s="133"/>
      <c r="H126" s="133"/>
      <c r="I126" s="133"/>
      <c r="Y126" s="159"/>
      <c r="Z126" s="159"/>
      <c r="AA126" s="159"/>
    </row>
    <row r="127" spans="1:27" ht="36" customHeight="1" x14ac:dyDescent="0.2">
      <c r="A127" s="151"/>
      <c r="B127" s="232" t="s">
        <v>14</v>
      </c>
      <c r="C127" s="256" t="s">
        <v>188</v>
      </c>
      <c r="D127" s="257"/>
      <c r="E127" s="257"/>
      <c r="F127" s="257"/>
      <c r="G127" s="257"/>
      <c r="H127" s="257"/>
      <c r="I127" s="257"/>
      <c r="J127" s="257"/>
      <c r="K127" s="257"/>
      <c r="L127" s="257"/>
      <c r="M127" s="257"/>
      <c r="N127" s="257"/>
      <c r="O127" s="257"/>
      <c r="P127" s="257"/>
      <c r="Q127" s="257"/>
      <c r="R127" s="257"/>
      <c r="S127" s="257"/>
      <c r="T127" s="257"/>
      <c r="U127" s="257"/>
      <c r="V127" s="257"/>
      <c r="W127" s="257"/>
      <c r="X127" s="258"/>
      <c r="Y127" s="240"/>
      <c r="Z127" s="241"/>
      <c r="AA127" s="242"/>
    </row>
    <row r="128" spans="1:27" ht="36" customHeight="1" x14ac:dyDescent="0.2">
      <c r="A128" s="151"/>
      <c r="B128" s="233"/>
      <c r="C128" s="259"/>
      <c r="D128" s="260"/>
      <c r="E128" s="260"/>
      <c r="F128" s="260"/>
      <c r="G128" s="260"/>
      <c r="H128" s="260"/>
      <c r="I128" s="260"/>
      <c r="J128" s="260"/>
      <c r="K128" s="260"/>
      <c r="L128" s="260"/>
      <c r="M128" s="260"/>
      <c r="N128" s="260"/>
      <c r="O128" s="260"/>
      <c r="P128" s="260"/>
      <c r="Q128" s="260"/>
      <c r="R128" s="260"/>
      <c r="S128" s="260"/>
      <c r="T128" s="260"/>
      <c r="U128" s="260"/>
      <c r="V128" s="260"/>
      <c r="W128" s="260"/>
      <c r="X128" s="261"/>
      <c r="Y128" s="243"/>
      <c r="Z128" s="244"/>
      <c r="AA128" s="245"/>
    </row>
    <row r="129" spans="1:50" ht="30" customHeight="1" x14ac:dyDescent="0.2">
      <c r="A129" s="151"/>
      <c r="B129" s="232" t="s">
        <v>17</v>
      </c>
      <c r="C129" s="256" t="s">
        <v>189</v>
      </c>
      <c r="D129" s="257"/>
      <c r="E129" s="257"/>
      <c r="F129" s="257"/>
      <c r="G129" s="257"/>
      <c r="H129" s="257"/>
      <c r="I129" s="257"/>
      <c r="J129" s="257"/>
      <c r="K129" s="257"/>
      <c r="L129" s="257"/>
      <c r="M129" s="257"/>
      <c r="N129" s="257"/>
      <c r="O129" s="257"/>
      <c r="P129" s="257"/>
      <c r="Q129" s="257"/>
      <c r="R129" s="257"/>
      <c r="S129" s="257"/>
      <c r="T129" s="257"/>
      <c r="U129" s="257"/>
      <c r="V129" s="257"/>
      <c r="W129" s="257"/>
      <c r="X129" s="258"/>
      <c r="Y129" s="240"/>
      <c r="Z129" s="241"/>
      <c r="AA129" s="242"/>
    </row>
    <row r="130" spans="1:50" ht="30" customHeight="1" x14ac:dyDescent="0.2">
      <c r="A130" s="151"/>
      <c r="B130" s="233"/>
      <c r="C130" s="259"/>
      <c r="D130" s="260"/>
      <c r="E130" s="260"/>
      <c r="F130" s="260"/>
      <c r="G130" s="260"/>
      <c r="H130" s="260"/>
      <c r="I130" s="260"/>
      <c r="J130" s="260"/>
      <c r="K130" s="260"/>
      <c r="L130" s="260"/>
      <c r="M130" s="260"/>
      <c r="N130" s="260"/>
      <c r="O130" s="260"/>
      <c r="P130" s="260"/>
      <c r="Q130" s="260"/>
      <c r="R130" s="260"/>
      <c r="S130" s="260"/>
      <c r="T130" s="260"/>
      <c r="U130" s="260"/>
      <c r="V130" s="260"/>
      <c r="W130" s="260"/>
      <c r="X130" s="261"/>
      <c r="Y130" s="243"/>
      <c r="Z130" s="244"/>
      <c r="AA130" s="245"/>
    </row>
    <row r="131" spans="1:50" ht="22.5" customHeight="1" x14ac:dyDescent="0.2">
      <c r="A131" s="151"/>
      <c r="B131" s="232" t="s">
        <v>191</v>
      </c>
      <c r="C131" s="234" t="s">
        <v>190</v>
      </c>
      <c r="D131" s="235"/>
      <c r="E131" s="235"/>
      <c r="F131" s="235"/>
      <c r="G131" s="235"/>
      <c r="H131" s="235"/>
      <c r="I131" s="235"/>
      <c r="J131" s="235"/>
      <c r="K131" s="235"/>
      <c r="L131" s="235"/>
      <c r="M131" s="235"/>
      <c r="N131" s="235"/>
      <c r="O131" s="235"/>
      <c r="P131" s="235"/>
      <c r="Q131" s="235"/>
      <c r="R131" s="235"/>
      <c r="S131" s="235"/>
      <c r="T131" s="235"/>
      <c r="U131" s="235"/>
      <c r="V131" s="235"/>
      <c r="W131" s="235"/>
      <c r="X131" s="236"/>
      <c r="Y131" s="240"/>
      <c r="Z131" s="241"/>
      <c r="AA131" s="242"/>
    </row>
    <row r="132" spans="1:50" ht="22.5" customHeight="1" x14ac:dyDescent="0.2">
      <c r="A132" s="151"/>
      <c r="B132" s="233"/>
      <c r="C132" s="237"/>
      <c r="D132" s="238"/>
      <c r="E132" s="238"/>
      <c r="F132" s="238"/>
      <c r="G132" s="238"/>
      <c r="H132" s="238"/>
      <c r="I132" s="238"/>
      <c r="J132" s="238"/>
      <c r="K132" s="238"/>
      <c r="L132" s="238"/>
      <c r="M132" s="238"/>
      <c r="N132" s="238"/>
      <c r="O132" s="238"/>
      <c r="P132" s="238"/>
      <c r="Q132" s="238"/>
      <c r="R132" s="238"/>
      <c r="S132" s="238"/>
      <c r="T132" s="238"/>
      <c r="U132" s="238"/>
      <c r="V132" s="238"/>
      <c r="W132" s="238"/>
      <c r="X132" s="239"/>
      <c r="Y132" s="243"/>
      <c r="Z132" s="244"/>
      <c r="AA132" s="245"/>
    </row>
    <row r="133" spans="1:50" ht="15" customHeight="1" x14ac:dyDescent="0.2">
      <c r="A133" s="151"/>
      <c r="B133" s="232" t="s">
        <v>18</v>
      </c>
      <c r="C133" s="234" t="s">
        <v>192</v>
      </c>
      <c r="D133" s="235"/>
      <c r="E133" s="235"/>
      <c r="F133" s="235"/>
      <c r="G133" s="235"/>
      <c r="H133" s="235"/>
      <c r="I133" s="235"/>
      <c r="J133" s="235"/>
      <c r="K133" s="235"/>
      <c r="L133" s="235"/>
      <c r="M133" s="235"/>
      <c r="N133" s="235"/>
      <c r="O133" s="235"/>
      <c r="P133" s="235"/>
      <c r="Q133" s="235"/>
      <c r="R133" s="235"/>
      <c r="S133" s="235"/>
      <c r="T133" s="235"/>
      <c r="U133" s="235"/>
      <c r="V133" s="235"/>
      <c r="W133" s="235"/>
      <c r="X133" s="236"/>
      <c r="Y133" s="240"/>
      <c r="Z133" s="241"/>
      <c r="AA133" s="242"/>
      <c r="AF133" s="175"/>
      <c r="AG133" s="175"/>
      <c r="AH133" s="175"/>
      <c r="AI133" s="175"/>
      <c r="AJ133" s="175"/>
      <c r="AK133" s="175"/>
      <c r="AL133" s="175"/>
      <c r="AM133" s="175"/>
      <c r="AN133" s="175"/>
      <c r="AO133" s="175"/>
      <c r="AP133" s="175"/>
      <c r="AQ133" s="175"/>
      <c r="AR133" s="175"/>
      <c r="AS133" s="175"/>
      <c r="AT133" s="175"/>
      <c r="AU133" s="175"/>
      <c r="AV133" s="175"/>
      <c r="AW133" s="175"/>
      <c r="AX133" s="175"/>
    </row>
    <row r="134" spans="1:50" ht="15" customHeight="1" x14ac:dyDescent="0.2">
      <c r="A134" s="151"/>
      <c r="B134" s="233"/>
      <c r="C134" s="237"/>
      <c r="D134" s="238"/>
      <c r="E134" s="238"/>
      <c r="F134" s="238"/>
      <c r="G134" s="238"/>
      <c r="H134" s="238"/>
      <c r="I134" s="238"/>
      <c r="J134" s="238"/>
      <c r="K134" s="238"/>
      <c r="L134" s="238"/>
      <c r="M134" s="238"/>
      <c r="N134" s="238"/>
      <c r="O134" s="238"/>
      <c r="P134" s="238"/>
      <c r="Q134" s="238"/>
      <c r="R134" s="238"/>
      <c r="S134" s="238"/>
      <c r="T134" s="238"/>
      <c r="U134" s="238"/>
      <c r="V134" s="238"/>
      <c r="W134" s="238"/>
      <c r="X134" s="239"/>
      <c r="Y134" s="243"/>
      <c r="Z134" s="244"/>
      <c r="AA134" s="245"/>
      <c r="AF134" s="175"/>
      <c r="AG134" s="175"/>
      <c r="AH134" s="175"/>
      <c r="AI134" s="175"/>
      <c r="AJ134" s="175"/>
      <c r="AK134" s="175"/>
      <c r="AL134" s="175"/>
      <c r="AM134" s="175"/>
      <c r="AN134" s="175"/>
      <c r="AO134" s="175"/>
      <c r="AP134" s="175"/>
      <c r="AQ134" s="175"/>
      <c r="AR134" s="175"/>
      <c r="AS134" s="175"/>
      <c r="AT134" s="175"/>
      <c r="AU134" s="175"/>
      <c r="AV134" s="175"/>
      <c r="AW134" s="175"/>
      <c r="AX134" s="175"/>
    </row>
    <row r="135" spans="1:50" ht="6.75" customHeight="1" x14ac:dyDescent="0.2">
      <c r="Y135" s="159"/>
      <c r="Z135" s="159"/>
      <c r="AA135" s="159"/>
    </row>
    <row r="136" spans="1:50" ht="13.5" customHeight="1" x14ac:dyDescent="0.2">
      <c r="A136" s="141" t="s">
        <v>282</v>
      </c>
      <c r="B136" s="147"/>
      <c r="C136" s="133"/>
      <c r="D136" s="133"/>
      <c r="E136" s="133"/>
      <c r="F136" s="133"/>
      <c r="G136" s="133"/>
      <c r="H136" s="133"/>
      <c r="I136" s="133"/>
      <c r="Y136" s="159"/>
      <c r="Z136" s="159"/>
      <c r="AA136" s="159"/>
    </row>
    <row r="137" spans="1:50" ht="21.75" customHeight="1" x14ac:dyDescent="0.2">
      <c r="A137" s="151"/>
      <c r="B137" s="232" t="s">
        <v>19</v>
      </c>
      <c r="C137" s="256" t="s">
        <v>89</v>
      </c>
      <c r="D137" s="257"/>
      <c r="E137" s="257"/>
      <c r="F137" s="257"/>
      <c r="G137" s="257"/>
      <c r="H137" s="257"/>
      <c r="I137" s="257"/>
      <c r="J137" s="257"/>
      <c r="K137" s="257"/>
      <c r="L137" s="257"/>
      <c r="M137" s="257"/>
      <c r="N137" s="257"/>
      <c r="O137" s="257"/>
      <c r="P137" s="257"/>
      <c r="Q137" s="257"/>
      <c r="R137" s="257"/>
      <c r="S137" s="257"/>
      <c r="T137" s="257"/>
      <c r="U137" s="257"/>
      <c r="V137" s="257"/>
      <c r="W137" s="257"/>
      <c r="X137" s="258"/>
      <c r="Y137" s="240"/>
      <c r="Z137" s="241"/>
      <c r="AA137" s="242"/>
    </row>
    <row r="138" spans="1:50" ht="22.5" customHeight="1" x14ac:dyDescent="0.2">
      <c r="A138" s="151"/>
      <c r="B138" s="233"/>
      <c r="C138" s="259"/>
      <c r="D138" s="260"/>
      <c r="E138" s="260"/>
      <c r="F138" s="260"/>
      <c r="G138" s="260"/>
      <c r="H138" s="260"/>
      <c r="I138" s="260"/>
      <c r="J138" s="260"/>
      <c r="K138" s="260"/>
      <c r="L138" s="260"/>
      <c r="M138" s="260"/>
      <c r="N138" s="260"/>
      <c r="O138" s="260"/>
      <c r="P138" s="260"/>
      <c r="Q138" s="260"/>
      <c r="R138" s="260"/>
      <c r="S138" s="260"/>
      <c r="T138" s="260"/>
      <c r="U138" s="260"/>
      <c r="V138" s="260"/>
      <c r="W138" s="260"/>
      <c r="X138" s="261"/>
      <c r="Y138" s="243"/>
      <c r="Z138" s="244"/>
      <c r="AA138" s="245"/>
    </row>
    <row r="139" spans="1:50" ht="9" customHeight="1" x14ac:dyDescent="0.2">
      <c r="Y139" s="159"/>
      <c r="Z139" s="159"/>
      <c r="AA139" s="159"/>
    </row>
    <row r="140" spans="1:50" ht="18" customHeight="1" x14ac:dyDescent="0.2">
      <c r="A140" s="141" t="s">
        <v>283</v>
      </c>
      <c r="B140" s="147"/>
      <c r="C140" s="133"/>
      <c r="D140" s="133"/>
      <c r="E140" s="133"/>
      <c r="F140" s="133"/>
      <c r="G140" s="133"/>
      <c r="H140" s="133"/>
      <c r="I140" s="133"/>
      <c r="Y140" s="159"/>
      <c r="Z140" s="159"/>
      <c r="AA140" s="159"/>
    </row>
    <row r="141" spans="1:50" ht="15" customHeight="1" x14ac:dyDescent="0.2">
      <c r="A141" s="151"/>
      <c r="B141" s="274" t="s">
        <v>6</v>
      </c>
      <c r="C141" s="234" t="s">
        <v>90</v>
      </c>
      <c r="D141" s="235"/>
      <c r="E141" s="235"/>
      <c r="F141" s="235"/>
      <c r="G141" s="235"/>
      <c r="H141" s="235"/>
      <c r="I141" s="235"/>
      <c r="J141" s="235"/>
      <c r="K141" s="235"/>
      <c r="L141" s="235"/>
      <c r="M141" s="235"/>
      <c r="N141" s="235"/>
      <c r="O141" s="235"/>
      <c r="P141" s="235"/>
      <c r="Q141" s="235"/>
      <c r="R141" s="235"/>
      <c r="S141" s="235"/>
      <c r="T141" s="235"/>
      <c r="U141" s="235"/>
      <c r="V141" s="235"/>
      <c r="W141" s="235"/>
      <c r="X141" s="236"/>
      <c r="Y141" s="240"/>
      <c r="Z141" s="241"/>
      <c r="AA141" s="242"/>
    </row>
    <row r="142" spans="1:50" ht="15" customHeight="1" x14ac:dyDescent="0.2">
      <c r="A142" s="151"/>
      <c r="B142" s="275"/>
      <c r="C142" s="237"/>
      <c r="D142" s="238"/>
      <c r="E142" s="238"/>
      <c r="F142" s="238"/>
      <c r="G142" s="238"/>
      <c r="H142" s="238"/>
      <c r="I142" s="238"/>
      <c r="J142" s="238"/>
      <c r="K142" s="238"/>
      <c r="L142" s="238"/>
      <c r="M142" s="238"/>
      <c r="N142" s="238"/>
      <c r="O142" s="238"/>
      <c r="P142" s="238"/>
      <c r="Q142" s="238"/>
      <c r="R142" s="238"/>
      <c r="S142" s="238"/>
      <c r="T142" s="238"/>
      <c r="U142" s="238"/>
      <c r="V142" s="238"/>
      <c r="W142" s="238"/>
      <c r="X142" s="239"/>
      <c r="Y142" s="243"/>
      <c r="Z142" s="244"/>
      <c r="AA142" s="245"/>
    </row>
    <row r="143" spans="1:50" ht="13.5" customHeight="1" x14ac:dyDescent="0.2">
      <c r="A143" s="151"/>
      <c r="B143" s="274" t="s">
        <v>7</v>
      </c>
      <c r="C143" s="234" t="s">
        <v>151</v>
      </c>
      <c r="D143" s="235"/>
      <c r="E143" s="235"/>
      <c r="F143" s="235"/>
      <c r="G143" s="235"/>
      <c r="H143" s="235"/>
      <c r="I143" s="235"/>
      <c r="J143" s="235"/>
      <c r="K143" s="235"/>
      <c r="L143" s="235"/>
      <c r="M143" s="235"/>
      <c r="N143" s="235"/>
      <c r="O143" s="235"/>
      <c r="P143" s="235"/>
      <c r="Q143" s="235"/>
      <c r="R143" s="235"/>
      <c r="S143" s="235"/>
      <c r="T143" s="235"/>
      <c r="U143" s="235"/>
      <c r="V143" s="235"/>
      <c r="W143" s="235"/>
      <c r="X143" s="236"/>
      <c r="Y143" s="240"/>
      <c r="Z143" s="241"/>
      <c r="AA143" s="242"/>
    </row>
    <row r="144" spans="1:50" ht="16.5" customHeight="1" x14ac:dyDescent="0.2">
      <c r="A144" s="151"/>
      <c r="B144" s="275"/>
      <c r="C144" s="237"/>
      <c r="D144" s="238"/>
      <c r="E144" s="238"/>
      <c r="F144" s="238"/>
      <c r="G144" s="238"/>
      <c r="H144" s="238"/>
      <c r="I144" s="238"/>
      <c r="J144" s="238"/>
      <c r="K144" s="238"/>
      <c r="L144" s="238"/>
      <c r="M144" s="238"/>
      <c r="N144" s="238"/>
      <c r="O144" s="238"/>
      <c r="P144" s="238"/>
      <c r="Q144" s="238"/>
      <c r="R144" s="238"/>
      <c r="S144" s="238"/>
      <c r="T144" s="238"/>
      <c r="U144" s="238"/>
      <c r="V144" s="238"/>
      <c r="W144" s="238"/>
      <c r="X144" s="239"/>
      <c r="Y144" s="243"/>
      <c r="Z144" s="244"/>
      <c r="AA144" s="245"/>
    </row>
    <row r="145" spans="1:27" ht="15" customHeight="1" x14ac:dyDescent="0.2">
      <c r="A145" s="151"/>
      <c r="B145" s="274" t="s">
        <v>15</v>
      </c>
      <c r="C145" s="234" t="s">
        <v>91</v>
      </c>
      <c r="D145" s="235"/>
      <c r="E145" s="235"/>
      <c r="F145" s="235"/>
      <c r="G145" s="235"/>
      <c r="H145" s="235"/>
      <c r="I145" s="235"/>
      <c r="J145" s="235"/>
      <c r="K145" s="235"/>
      <c r="L145" s="235"/>
      <c r="M145" s="235"/>
      <c r="N145" s="235"/>
      <c r="O145" s="235"/>
      <c r="P145" s="235"/>
      <c r="Q145" s="235"/>
      <c r="R145" s="235"/>
      <c r="S145" s="235"/>
      <c r="T145" s="235"/>
      <c r="U145" s="235"/>
      <c r="V145" s="235"/>
      <c r="W145" s="235"/>
      <c r="X145" s="236"/>
      <c r="Y145" s="240"/>
      <c r="Z145" s="241"/>
      <c r="AA145" s="242"/>
    </row>
    <row r="146" spans="1:27" ht="15" customHeight="1" x14ac:dyDescent="0.2">
      <c r="A146" s="151"/>
      <c r="B146" s="275"/>
      <c r="C146" s="237"/>
      <c r="D146" s="238"/>
      <c r="E146" s="238"/>
      <c r="F146" s="238"/>
      <c r="G146" s="238"/>
      <c r="H146" s="238"/>
      <c r="I146" s="238"/>
      <c r="J146" s="238"/>
      <c r="K146" s="238"/>
      <c r="L146" s="238"/>
      <c r="M146" s="238"/>
      <c r="N146" s="238"/>
      <c r="O146" s="238"/>
      <c r="P146" s="238"/>
      <c r="Q146" s="238"/>
      <c r="R146" s="238"/>
      <c r="S146" s="238"/>
      <c r="T146" s="238"/>
      <c r="U146" s="238"/>
      <c r="V146" s="238"/>
      <c r="W146" s="238"/>
      <c r="X146" s="239"/>
      <c r="Y146" s="243"/>
      <c r="Z146" s="244"/>
      <c r="AA146" s="245"/>
    </row>
    <row r="147" spans="1:27" ht="15" customHeight="1" x14ac:dyDescent="0.2">
      <c r="A147" s="151"/>
      <c r="B147" s="274" t="s">
        <v>82</v>
      </c>
      <c r="C147" s="234" t="s">
        <v>92</v>
      </c>
      <c r="D147" s="235"/>
      <c r="E147" s="235"/>
      <c r="F147" s="235"/>
      <c r="G147" s="235"/>
      <c r="H147" s="235"/>
      <c r="I147" s="235"/>
      <c r="J147" s="235"/>
      <c r="K147" s="235"/>
      <c r="L147" s="235"/>
      <c r="M147" s="235"/>
      <c r="N147" s="235"/>
      <c r="O147" s="235"/>
      <c r="P147" s="235"/>
      <c r="Q147" s="235"/>
      <c r="R147" s="235"/>
      <c r="S147" s="235"/>
      <c r="T147" s="235"/>
      <c r="U147" s="235"/>
      <c r="V147" s="235"/>
      <c r="W147" s="235"/>
      <c r="X147" s="236"/>
      <c r="Y147" s="240"/>
      <c r="Z147" s="241"/>
      <c r="AA147" s="242"/>
    </row>
    <row r="148" spans="1:27" ht="15" customHeight="1" x14ac:dyDescent="0.2">
      <c r="A148" s="151"/>
      <c r="B148" s="275"/>
      <c r="C148" s="237"/>
      <c r="D148" s="238"/>
      <c r="E148" s="238"/>
      <c r="F148" s="238"/>
      <c r="G148" s="238"/>
      <c r="H148" s="238"/>
      <c r="I148" s="238"/>
      <c r="J148" s="238"/>
      <c r="K148" s="238"/>
      <c r="L148" s="238"/>
      <c r="M148" s="238"/>
      <c r="N148" s="238"/>
      <c r="O148" s="238"/>
      <c r="P148" s="238"/>
      <c r="Q148" s="238"/>
      <c r="R148" s="238"/>
      <c r="S148" s="238"/>
      <c r="T148" s="238"/>
      <c r="U148" s="238"/>
      <c r="V148" s="238"/>
      <c r="W148" s="238"/>
      <c r="X148" s="239"/>
      <c r="Y148" s="243"/>
      <c r="Z148" s="244"/>
      <c r="AA148" s="245"/>
    </row>
    <row r="149" spans="1:27" ht="9" customHeight="1" x14ac:dyDescent="0.2">
      <c r="Y149" s="159"/>
      <c r="Z149" s="159"/>
      <c r="AA149" s="159"/>
    </row>
    <row r="150" spans="1:27" ht="18" customHeight="1" x14ac:dyDescent="0.2">
      <c r="A150" s="141" t="s">
        <v>284</v>
      </c>
      <c r="B150" s="147"/>
      <c r="C150" s="133"/>
      <c r="D150" s="133"/>
      <c r="E150" s="133"/>
      <c r="F150" s="133"/>
      <c r="G150" s="133"/>
      <c r="H150" s="133"/>
      <c r="I150" s="133"/>
      <c r="Y150" s="159"/>
      <c r="Z150" s="159"/>
      <c r="AA150" s="159"/>
    </row>
    <row r="151" spans="1:27" ht="15" customHeight="1" x14ac:dyDescent="0.2">
      <c r="A151" s="151"/>
      <c r="B151" s="274" t="s">
        <v>6</v>
      </c>
      <c r="C151" s="234" t="s">
        <v>236</v>
      </c>
      <c r="D151" s="235"/>
      <c r="E151" s="235"/>
      <c r="F151" s="235"/>
      <c r="G151" s="235"/>
      <c r="H151" s="235"/>
      <c r="I151" s="235"/>
      <c r="J151" s="235"/>
      <c r="K151" s="235"/>
      <c r="L151" s="235"/>
      <c r="M151" s="235"/>
      <c r="N151" s="235"/>
      <c r="O151" s="235"/>
      <c r="P151" s="235"/>
      <c r="Q151" s="235"/>
      <c r="R151" s="235"/>
      <c r="S151" s="235"/>
      <c r="T151" s="235"/>
      <c r="U151" s="235"/>
      <c r="V151" s="235"/>
      <c r="W151" s="235"/>
      <c r="X151" s="236"/>
      <c r="Y151" s="240"/>
      <c r="Z151" s="241"/>
      <c r="AA151" s="242"/>
    </row>
    <row r="152" spans="1:27" ht="15" customHeight="1" x14ac:dyDescent="0.2">
      <c r="A152" s="151"/>
      <c r="B152" s="275"/>
      <c r="C152" s="237"/>
      <c r="D152" s="238"/>
      <c r="E152" s="238"/>
      <c r="F152" s="238"/>
      <c r="G152" s="238"/>
      <c r="H152" s="238"/>
      <c r="I152" s="238"/>
      <c r="J152" s="238"/>
      <c r="K152" s="238"/>
      <c r="L152" s="238"/>
      <c r="M152" s="238"/>
      <c r="N152" s="238"/>
      <c r="O152" s="238"/>
      <c r="P152" s="238"/>
      <c r="Q152" s="238"/>
      <c r="R152" s="238"/>
      <c r="S152" s="238"/>
      <c r="T152" s="238"/>
      <c r="U152" s="238"/>
      <c r="V152" s="238"/>
      <c r="W152" s="238"/>
      <c r="X152" s="239"/>
      <c r="Y152" s="243"/>
      <c r="Z152" s="244"/>
      <c r="AA152" s="245"/>
    </row>
    <row r="153" spans="1:27" ht="22.5" customHeight="1" x14ac:dyDescent="0.2">
      <c r="A153" s="151"/>
      <c r="B153" s="274" t="s">
        <v>7</v>
      </c>
      <c r="C153" s="234" t="s">
        <v>615</v>
      </c>
      <c r="D153" s="235"/>
      <c r="E153" s="235"/>
      <c r="F153" s="235"/>
      <c r="G153" s="235"/>
      <c r="H153" s="235"/>
      <c r="I153" s="235"/>
      <c r="J153" s="235"/>
      <c r="K153" s="235"/>
      <c r="L153" s="235"/>
      <c r="M153" s="235"/>
      <c r="N153" s="235"/>
      <c r="O153" s="235"/>
      <c r="P153" s="235"/>
      <c r="Q153" s="235"/>
      <c r="R153" s="235"/>
      <c r="S153" s="235"/>
      <c r="T153" s="235"/>
      <c r="U153" s="235"/>
      <c r="V153" s="235"/>
      <c r="W153" s="235"/>
      <c r="X153" s="236"/>
      <c r="Y153" s="240"/>
      <c r="Z153" s="241"/>
      <c r="AA153" s="242"/>
    </row>
    <row r="154" spans="1:27" ht="22.5" customHeight="1" x14ac:dyDescent="0.2">
      <c r="A154" s="151"/>
      <c r="B154" s="275"/>
      <c r="C154" s="237"/>
      <c r="D154" s="238"/>
      <c r="E154" s="238"/>
      <c r="F154" s="238"/>
      <c r="G154" s="238"/>
      <c r="H154" s="238"/>
      <c r="I154" s="238"/>
      <c r="J154" s="238"/>
      <c r="K154" s="238"/>
      <c r="L154" s="238"/>
      <c r="M154" s="238"/>
      <c r="N154" s="238"/>
      <c r="O154" s="238"/>
      <c r="P154" s="238"/>
      <c r="Q154" s="238"/>
      <c r="R154" s="238"/>
      <c r="S154" s="238"/>
      <c r="T154" s="238"/>
      <c r="U154" s="238"/>
      <c r="V154" s="238"/>
      <c r="W154" s="238"/>
      <c r="X154" s="239"/>
      <c r="Y154" s="243"/>
      <c r="Z154" s="244"/>
      <c r="AA154" s="245"/>
    </row>
    <row r="155" spans="1:27" ht="15" customHeight="1" x14ac:dyDescent="0.2">
      <c r="A155" s="151"/>
      <c r="B155" s="274" t="s">
        <v>15</v>
      </c>
      <c r="C155" s="234" t="s">
        <v>534</v>
      </c>
      <c r="D155" s="235"/>
      <c r="E155" s="235"/>
      <c r="F155" s="235"/>
      <c r="G155" s="235"/>
      <c r="H155" s="235"/>
      <c r="I155" s="235"/>
      <c r="J155" s="235"/>
      <c r="K155" s="235"/>
      <c r="L155" s="235"/>
      <c r="M155" s="235"/>
      <c r="N155" s="235"/>
      <c r="O155" s="235"/>
      <c r="P155" s="235"/>
      <c r="Q155" s="235"/>
      <c r="R155" s="235"/>
      <c r="S155" s="235"/>
      <c r="T155" s="235"/>
      <c r="U155" s="235"/>
      <c r="V155" s="235"/>
      <c r="W155" s="235"/>
      <c r="X155" s="236"/>
      <c r="Y155" s="240"/>
      <c r="Z155" s="241"/>
      <c r="AA155" s="242"/>
    </row>
    <row r="156" spans="1:27" ht="15" customHeight="1" x14ac:dyDescent="0.2">
      <c r="A156" s="151"/>
      <c r="B156" s="275"/>
      <c r="C156" s="237"/>
      <c r="D156" s="238"/>
      <c r="E156" s="238"/>
      <c r="F156" s="238"/>
      <c r="G156" s="238"/>
      <c r="H156" s="238"/>
      <c r="I156" s="238"/>
      <c r="J156" s="238"/>
      <c r="K156" s="238"/>
      <c r="L156" s="238"/>
      <c r="M156" s="238"/>
      <c r="N156" s="238"/>
      <c r="O156" s="238"/>
      <c r="P156" s="238"/>
      <c r="Q156" s="238"/>
      <c r="R156" s="238"/>
      <c r="S156" s="238"/>
      <c r="T156" s="238"/>
      <c r="U156" s="238"/>
      <c r="V156" s="238"/>
      <c r="W156" s="238"/>
      <c r="X156" s="239"/>
      <c r="Y156" s="243"/>
      <c r="Z156" s="244"/>
      <c r="AA156" s="245"/>
    </row>
    <row r="157" spans="1:27" ht="15" customHeight="1" x14ac:dyDescent="0.2">
      <c r="A157" s="151"/>
      <c r="B157" s="274" t="s">
        <v>82</v>
      </c>
      <c r="C157" s="234" t="s">
        <v>535</v>
      </c>
      <c r="D157" s="235"/>
      <c r="E157" s="235"/>
      <c r="F157" s="235"/>
      <c r="G157" s="235"/>
      <c r="H157" s="235"/>
      <c r="I157" s="235"/>
      <c r="J157" s="235"/>
      <c r="K157" s="235"/>
      <c r="L157" s="235"/>
      <c r="M157" s="235"/>
      <c r="N157" s="235"/>
      <c r="O157" s="235"/>
      <c r="P157" s="235"/>
      <c r="Q157" s="235"/>
      <c r="R157" s="235"/>
      <c r="S157" s="235"/>
      <c r="T157" s="235"/>
      <c r="U157" s="235"/>
      <c r="V157" s="235"/>
      <c r="W157" s="235"/>
      <c r="X157" s="236"/>
      <c r="Y157" s="240"/>
      <c r="Z157" s="241"/>
      <c r="AA157" s="242"/>
    </row>
    <row r="158" spans="1:27" ht="15" customHeight="1" x14ac:dyDescent="0.2">
      <c r="A158" s="151"/>
      <c r="B158" s="275"/>
      <c r="C158" s="237"/>
      <c r="D158" s="238"/>
      <c r="E158" s="238"/>
      <c r="F158" s="238"/>
      <c r="G158" s="238"/>
      <c r="H158" s="238"/>
      <c r="I158" s="238"/>
      <c r="J158" s="238"/>
      <c r="K158" s="238"/>
      <c r="L158" s="238"/>
      <c r="M158" s="238"/>
      <c r="N158" s="238"/>
      <c r="O158" s="238"/>
      <c r="P158" s="238"/>
      <c r="Q158" s="238"/>
      <c r="R158" s="238"/>
      <c r="S158" s="238"/>
      <c r="T158" s="238"/>
      <c r="U158" s="238"/>
      <c r="V158" s="238"/>
      <c r="W158" s="238"/>
      <c r="X158" s="239"/>
      <c r="Y158" s="243"/>
      <c r="Z158" s="244"/>
      <c r="AA158" s="245"/>
    </row>
    <row r="159" spans="1:27" ht="15" customHeight="1" x14ac:dyDescent="0.2">
      <c r="A159" s="151"/>
      <c r="B159" s="274" t="s">
        <v>157</v>
      </c>
      <c r="C159" s="234" t="s">
        <v>193</v>
      </c>
      <c r="D159" s="235"/>
      <c r="E159" s="235"/>
      <c r="F159" s="235"/>
      <c r="G159" s="235"/>
      <c r="H159" s="235"/>
      <c r="I159" s="235"/>
      <c r="J159" s="235"/>
      <c r="K159" s="235"/>
      <c r="L159" s="235"/>
      <c r="M159" s="235"/>
      <c r="N159" s="235"/>
      <c r="O159" s="235"/>
      <c r="P159" s="235"/>
      <c r="Q159" s="235"/>
      <c r="R159" s="235"/>
      <c r="S159" s="235"/>
      <c r="T159" s="235"/>
      <c r="U159" s="235"/>
      <c r="V159" s="235"/>
      <c r="W159" s="235"/>
      <c r="X159" s="236"/>
      <c r="Y159" s="240"/>
      <c r="Z159" s="241"/>
      <c r="AA159" s="242"/>
    </row>
    <row r="160" spans="1:27" ht="15" customHeight="1" x14ac:dyDescent="0.2">
      <c r="A160" s="151"/>
      <c r="B160" s="275"/>
      <c r="C160" s="237"/>
      <c r="D160" s="238"/>
      <c r="E160" s="238"/>
      <c r="F160" s="238"/>
      <c r="G160" s="238"/>
      <c r="H160" s="238"/>
      <c r="I160" s="238"/>
      <c r="J160" s="238"/>
      <c r="K160" s="238"/>
      <c r="L160" s="238"/>
      <c r="M160" s="238"/>
      <c r="N160" s="238"/>
      <c r="O160" s="238"/>
      <c r="P160" s="238"/>
      <c r="Q160" s="238"/>
      <c r="R160" s="238"/>
      <c r="S160" s="238"/>
      <c r="T160" s="238"/>
      <c r="U160" s="238"/>
      <c r="V160" s="238"/>
      <c r="W160" s="238"/>
      <c r="X160" s="239"/>
      <c r="Y160" s="243"/>
      <c r="Z160" s="244"/>
      <c r="AA160" s="245"/>
    </row>
    <row r="161" spans="1:27" ht="15" customHeight="1" x14ac:dyDescent="0.2">
      <c r="A161" s="151"/>
      <c r="B161" s="274" t="s">
        <v>588</v>
      </c>
      <c r="C161" s="234" t="s">
        <v>237</v>
      </c>
      <c r="D161" s="235"/>
      <c r="E161" s="235"/>
      <c r="F161" s="235"/>
      <c r="G161" s="235"/>
      <c r="H161" s="235"/>
      <c r="I161" s="235"/>
      <c r="J161" s="235"/>
      <c r="K161" s="235"/>
      <c r="L161" s="235"/>
      <c r="M161" s="235"/>
      <c r="N161" s="235"/>
      <c r="O161" s="235"/>
      <c r="P161" s="235"/>
      <c r="Q161" s="235"/>
      <c r="R161" s="235"/>
      <c r="S161" s="235"/>
      <c r="T161" s="235"/>
      <c r="U161" s="235"/>
      <c r="V161" s="235"/>
      <c r="W161" s="235"/>
      <c r="X161" s="236"/>
      <c r="Y161" s="240"/>
      <c r="Z161" s="241"/>
      <c r="AA161" s="242"/>
    </row>
    <row r="162" spans="1:27" ht="15" customHeight="1" x14ac:dyDescent="0.2">
      <c r="A162" s="151"/>
      <c r="B162" s="275"/>
      <c r="C162" s="237"/>
      <c r="D162" s="238"/>
      <c r="E162" s="238"/>
      <c r="F162" s="238"/>
      <c r="G162" s="238"/>
      <c r="H162" s="238"/>
      <c r="I162" s="238"/>
      <c r="J162" s="238"/>
      <c r="K162" s="238"/>
      <c r="L162" s="238"/>
      <c r="M162" s="238"/>
      <c r="N162" s="238"/>
      <c r="O162" s="238"/>
      <c r="P162" s="238"/>
      <c r="Q162" s="238"/>
      <c r="R162" s="238"/>
      <c r="S162" s="238"/>
      <c r="T162" s="238"/>
      <c r="U162" s="238"/>
      <c r="V162" s="238"/>
      <c r="W162" s="238"/>
      <c r="X162" s="239"/>
      <c r="Y162" s="243"/>
      <c r="Z162" s="244"/>
      <c r="AA162" s="245"/>
    </row>
    <row r="163" spans="1:27" ht="22.5" customHeight="1" x14ac:dyDescent="0.2">
      <c r="A163" s="151"/>
      <c r="B163" s="274" t="s">
        <v>589</v>
      </c>
      <c r="C163" s="235" t="s">
        <v>194</v>
      </c>
      <c r="D163" s="235"/>
      <c r="E163" s="235"/>
      <c r="F163" s="235"/>
      <c r="G163" s="235"/>
      <c r="H163" s="235"/>
      <c r="I163" s="235"/>
      <c r="J163" s="235"/>
      <c r="K163" s="235"/>
      <c r="L163" s="235"/>
      <c r="M163" s="235"/>
      <c r="N163" s="235"/>
      <c r="O163" s="235"/>
      <c r="P163" s="235"/>
      <c r="Q163" s="235"/>
      <c r="R163" s="235"/>
      <c r="S163" s="235"/>
      <c r="T163" s="235"/>
      <c r="U163" s="235"/>
      <c r="V163" s="235"/>
      <c r="W163" s="235"/>
      <c r="X163" s="235"/>
      <c r="Y163" s="240"/>
      <c r="Z163" s="241"/>
      <c r="AA163" s="242"/>
    </row>
    <row r="164" spans="1:27" ht="22.5" customHeight="1" x14ac:dyDescent="0.2">
      <c r="A164" s="151"/>
      <c r="B164" s="275"/>
      <c r="C164" s="298"/>
      <c r="D164" s="298"/>
      <c r="E164" s="298"/>
      <c r="F164" s="298"/>
      <c r="G164" s="298"/>
      <c r="H164" s="298"/>
      <c r="I164" s="298"/>
      <c r="J164" s="298"/>
      <c r="K164" s="298"/>
      <c r="L164" s="298"/>
      <c r="M164" s="298"/>
      <c r="N164" s="298"/>
      <c r="O164" s="298"/>
      <c r="P164" s="298"/>
      <c r="Q164" s="298"/>
      <c r="R164" s="298"/>
      <c r="S164" s="298"/>
      <c r="T164" s="298"/>
      <c r="U164" s="298"/>
      <c r="V164" s="298"/>
      <c r="W164" s="298"/>
      <c r="X164" s="298"/>
      <c r="Y164" s="243"/>
      <c r="Z164" s="244"/>
      <c r="AA164" s="245"/>
    </row>
    <row r="165" spans="1:27" ht="22.5" customHeight="1" x14ac:dyDescent="0.2">
      <c r="A165" s="151"/>
      <c r="B165" s="274" t="s">
        <v>590</v>
      </c>
      <c r="C165" s="234" t="s">
        <v>195</v>
      </c>
      <c r="D165" s="235"/>
      <c r="E165" s="235"/>
      <c r="F165" s="235"/>
      <c r="G165" s="235"/>
      <c r="H165" s="235"/>
      <c r="I165" s="235"/>
      <c r="J165" s="235"/>
      <c r="K165" s="235"/>
      <c r="L165" s="235"/>
      <c r="M165" s="235"/>
      <c r="N165" s="235"/>
      <c r="O165" s="235"/>
      <c r="P165" s="235"/>
      <c r="Q165" s="235"/>
      <c r="R165" s="235"/>
      <c r="S165" s="235"/>
      <c r="T165" s="235"/>
      <c r="U165" s="235"/>
      <c r="V165" s="235"/>
      <c r="W165" s="235"/>
      <c r="X165" s="236"/>
      <c r="Y165" s="240"/>
      <c r="Z165" s="241"/>
      <c r="AA165" s="242"/>
    </row>
    <row r="166" spans="1:27" ht="22.5" customHeight="1" x14ac:dyDescent="0.2">
      <c r="A166" s="151"/>
      <c r="B166" s="275"/>
      <c r="C166" s="237"/>
      <c r="D166" s="238"/>
      <c r="E166" s="238"/>
      <c r="F166" s="238"/>
      <c r="G166" s="238"/>
      <c r="H166" s="238"/>
      <c r="I166" s="238"/>
      <c r="J166" s="238"/>
      <c r="K166" s="238"/>
      <c r="L166" s="238"/>
      <c r="M166" s="238"/>
      <c r="N166" s="238"/>
      <c r="O166" s="238"/>
      <c r="P166" s="238"/>
      <c r="Q166" s="238"/>
      <c r="R166" s="238"/>
      <c r="S166" s="238"/>
      <c r="T166" s="238"/>
      <c r="U166" s="238"/>
      <c r="V166" s="238"/>
      <c r="W166" s="238"/>
      <c r="X166" s="239"/>
      <c r="Y166" s="243"/>
      <c r="Z166" s="244"/>
      <c r="AA166" s="245"/>
    </row>
    <row r="167" spans="1:27" ht="9.75" customHeight="1" x14ac:dyDescent="0.2">
      <c r="Y167" s="159"/>
      <c r="Z167" s="159"/>
      <c r="AA167" s="159"/>
    </row>
    <row r="168" spans="1:27" ht="18" customHeight="1" x14ac:dyDescent="0.2">
      <c r="A168" s="141" t="s">
        <v>285</v>
      </c>
      <c r="B168" s="147"/>
      <c r="C168" s="133"/>
      <c r="D168" s="133"/>
      <c r="E168" s="133"/>
      <c r="F168" s="133"/>
      <c r="G168" s="133"/>
      <c r="H168" s="133"/>
      <c r="I168" s="133"/>
      <c r="Y168" s="159"/>
      <c r="Z168" s="159"/>
      <c r="AA168" s="159"/>
    </row>
    <row r="169" spans="1:27" ht="37.5" customHeight="1" x14ac:dyDescent="0.2">
      <c r="A169" s="151"/>
      <c r="B169" s="274" t="s">
        <v>6</v>
      </c>
      <c r="C169" s="256" t="s">
        <v>591</v>
      </c>
      <c r="D169" s="257"/>
      <c r="E169" s="257"/>
      <c r="F169" s="257"/>
      <c r="G169" s="257"/>
      <c r="H169" s="257"/>
      <c r="I169" s="257"/>
      <c r="J169" s="257"/>
      <c r="K169" s="257"/>
      <c r="L169" s="257"/>
      <c r="M169" s="257"/>
      <c r="N169" s="257"/>
      <c r="O169" s="257"/>
      <c r="P169" s="257"/>
      <c r="Q169" s="257"/>
      <c r="R169" s="257"/>
      <c r="S169" s="257"/>
      <c r="T169" s="257"/>
      <c r="U169" s="257"/>
      <c r="V169" s="257"/>
      <c r="W169" s="257"/>
      <c r="X169" s="258"/>
      <c r="Y169" s="240"/>
      <c r="Z169" s="241"/>
      <c r="AA169" s="242"/>
    </row>
    <row r="170" spans="1:27" ht="37.5" customHeight="1" x14ac:dyDescent="0.2">
      <c r="A170" s="151"/>
      <c r="B170" s="275"/>
      <c r="C170" s="259"/>
      <c r="D170" s="260"/>
      <c r="E170" s="260"/>
      <c r="F170" s="260"/>
      <c r="G170" s="260"/>
      <c r="H170" s="260"/>
      <c r="I170" s="260"/>
      <c r="J170" s="260"/>
      <c r="K170" s="260"/>
      <c r="L170" s="260"/>
      <c r="M170" s="260"/>
      <c r="N170" s="260"/>
      <c r="O170" s="260"/>
      <c r="P170" s="260"/>
      <c r="Q170" s="260"/>
      <c r="R170" s="260"/>
      <c r="S170" s="260"/>
      <c r="T170" s="260"/>
      <c r="U170" s="260"/>
      <c r="V170" s="260"/>
      <c r="W170" s="260"/>
      <c r="X170" s="261"/>
      <c r="Y170" s="243"/>
      <c r="Z170" s="244"/>
      <c r="AA170" s="245"/>
    </row>
    <row r="171" spans="1:27" ht="15" customHeight="1" x14ac:dyDescent="0.2">
      <c r="A171" s="151"/>
      <c r="B171" s="274" t="s">
        <v>7</v>
      </c>
      <c r="C171" s="256" t="s">
        <v>152</v>
      </c>
      <c r="D171" s="257"/>
      <c r="E171" s="257"/>
      <c r="F171" s="257"/>
      <c r="G171" s="257"/>
      <c r="H171" s="257"/>
      <c r="I171" s="257"/>
      <c r="J171" s="257"/>
      <c r="K171" s="257"/>
      <c r="L171" s="257"/>
      <c r="M171" s="257"/>
      <c r="N171" s="257"/>
      <c r="O171" s="257"/>
      <c r="P171" s="257"/>
      <c r="Q171" s="257"/>
      <c r="R171" s="257"/>
      <c r="S171" s="257"/>
      <c r="T171" s="257"/>
      <c r="U171" s="257"/>
      <c r="V171" s="257"/>
      <c r="W171" s="257"/>
      <c r="X171" s="258"/>
      <c r="Y171" s="240"/>
      <c r="Z171" s="241"/>
      <c r="AA171" s="242"/>
    </row>
    <row r="172" spans="1:27" ht="15" customHeight="1" x14ac:dyDescent="0.2">
      <c r="A172" s="151"/>
      <c r="B172" s="275"/>
      <c r="C172" s="259"/>
      <c r="D172" s="260"/>
      <c r="E172" s="260"/>
      <c r="F172" s="260"/>
      <c r="G172" s="260"/>
      <c r="H172" s="260"/>
      <c r="I172" s="260"/>
      <c r="J172" s="260"/>
      <c r="K172" s="260"/>
      <c r="L172" s="260"/>
      <c r="M172" s="260"/>
      <c r="N172" s="260"/>
      <c r="O172" s="260"/>
      <c r="P172" s="260"/>
      <c r="Q172" s="260"/>
      <c r="R172" s="260"/>
      <c r="S172" s="260"/>
      <c r="T172" s="260"/>
      <c r="U172" s="260"/>
      <c r="V172" s="260"/>
      <c r="W172" s="260"/>
      <c r="X172" s="261"/>
      <c r="Y172" s="243"/>
      <c r="Z172" s="244"/>
      <c r="AA172" s="245"/>
    </row>
    <row r="173" spans="1:27" ht="15" customHeight="1" x14ac:dyDescent="0.2">
      <c r="A173" s="151"/>
      <c r="B173" s="274" t="s">
        <v>15</v>
      </c>
      <c r="C173" s="234" t="s">
        <v>238</v>
      </c>
      <c r="D173" s="235"/>
      <c r="E173" s="235"/>
      <c r="F173" s="235"/>
      <c r="G173" s="235"/>
      <c r="H173" s="235"/>
      <c r="I173" s="235"/>
      <c r="J173" s="235"/>
      <c r="K173" s="235"/>
      <c r="L173" s="235"/>
      <c r="M173" s="235"/>
      <c r="N173" s="235"/>
      <c r="O173" s="235"/>
      <c r="P173" s="235"/>
      <c r="Q173" s="235"/>
      <c r="R173" s="235"/>
      <c r="S173" s="235"/>
      <c r="T173" s="235"/>
      <c r="U173" s="235"/>
      <c r="V173" s="235"/>
      <c r="W173" s="235"/>
      <c r="X173" s="236"/>
      <c r="Y173" s="240"/>
      <c r="Z173" s="241"/>
      <c r="AA173" s="242"/>
    </row>
    <row r="174" spans="1:27" ht="15" customHeight="1" x14ac:dyDescent="0.2">
      <c r="A174" s="151"/>
      <c r="B174" s="275"/>
      <c r="C174" s="237"/>
      <c r="D174" s="238"/>
      <c r="E174" s="238"/>
      <c r="F174" s="238"/>
      <c r="G174" s="238"/>
      <c r="H174" s="238"/>
      <c r="I174" s="238"/>
      <c r="J174" s="238"/>
      <c r="K174" s="238"/>
      <c r="L174" s="238"/>
      <c r="M174" s="238"/>
      <c r="N174" s="238"/>
      <c r="O174" s="238"/>
      <c r="P174" s="238"/>
      <c r="Q174" s="238"/>
      <c r="R174" s="238"/>
      <c r="S174" s="238"/>
      <c r="T174" s="238"/>
      <c r="U174" s="238"/>
      <c r="V174" s="238"/>
      <c r="W174" s="238"/>
      <c r="X174" s="239"/>
      <c r="Y174" s="243"/>
      <c r="Z174" s="244"/>
      <c r="AA174" s="245"/>
    </row>
    <row r="175" spans="1:27" ht="15" customHeight="1" x14ac:dyDescent="0.2">
      <c r="A175" s="151"/>
      <c r="B175" s="274" t="s">
        <v>82</v>
      </c>
      <c r="C175" s="234" t="s">
        <v>153</v>
      </c>
      <c r="D175" s="235"/>
      <c r="E175" s="235"/>
      <c r="F175" s="235"/>
      <c r="G175" s="235"/>
      <c r="H175" s="235"/>
      <c r="I175" s="235"/>
      <c r="J175" s="235"/>
      <c r="K175" s="235"/>
      <c r="L175" s="235"/>
      <c r="M175" s="235"/>
      <c r="N175" s="235"/>
      <c r="O175" s="235"/>
      <c r="P175" s="235"/>
      <c r="Q175" s="235"/>
      <c r="R175" s="235"/>
      <c r="S175" s="235"/>
      <c r="T175" s="235"/>
      <c r="U175" s="235"/>
      <c r="V175" s="235"/>
      <c r="W175" s="235"/>
      <c r="X175" s="236"/>
      <c r="Y175" s="240"/>
      <c r="Z175" s="241"/>
      <c r="AA175" s="242"/>
    </row>
    <row r="176" spans="1:27" ht="15" customHeight="1" x14ac:dyDescent="0.2">
      <c r="A176" s="151"/>
      <c r="B176" s="275"/>
      <c r="C176" s="237"/>
      <c r="D176" s="238"/>
      <c r="E176" s="238"/>
      <c r="F176" s="238"/>
      <c r="G176" s="238"/>
      <c r="H176" s="238"/>
      <c r="I176" s="238"/>
      <c r="J176" s="238"/>
      <c r="K176" s="238"/>
      <c r="L176" s="238"/>
      <c r="M176" s="238"/>
      <c r="N176" s="238"/>
      <c r="O176" s="238"/>
      <c r="P176" s="238"/>
      <c r="Q176" s="238"/>
      <c r="R176" s="238"/>
      <c r="S176" s="238"/>
      <c r="T176" s="238"/>
      <c r="U176" s="238"/>
      <c r="V176" s="238"/>
      <c r="W176" s="238"/>
      <c r="X176" s="239"/>
      <c r="Y176" s="243"/>
      <c r="Z176" s="244"/>
      <c r="AA176" s="245"/>
    </row>
    <row r="177" spans="1:27" ht="12" customHeight="1" x14ac:dyDescent="0.2">
      <c r="Y177" s="159"/>
      <c r="Z177" s="159"/>
      <c r="AA177" s="159"/>
    </row>
    <row r="178" spans="1:27" ht="18" customHeight="1" x14ac:dyDescent="0.2">
      <c r="A178" s="141" t="s">
        <v>592</v>
      </c>
      <c r="B178" s="147"/>
      <c r="C178" s="133"/>
      <c r="D178" s="133"/>
      <c r="E178" s="133"/>
      <c r="F178" s="133"/>
      <c r="G178" s="133"/>
      <c r="H178" s="133"/>
      <c r="I178" s="133"/>
      <c r="Y178" s="159"/>
      <c r="Z178" s="159"/>
      <c r="AA178" s="159"/>
    </row>
    <row r="179" spans="1:27" ht="37.5" customHeight="1" x14ac:dyDescent="0.2">
      <c r="A179" s="151"/>
      <c r="B179" s="274" t="s">
        <v>6</v>
      </c>
      <c r="C179" s="256" t="s">
        <v>593</v>
      </c>
      <c r="D179" s="257"/>
      <c r="E179" s="257"/>
      <c r="F179" s="257"/>
      <c r="G179" s="257"/>
      <c r="H179" s="257"/>
      <c r="I179" s="257"/>
      <c r="J179" s="257"/>
      <c r="K179" s="257"/>
      <c r="L179" s="257"/>
      <c r="M179" s="257"/>
      <c r="N179" s="257"/>
      <c r="O179" s="257"/>
      <c r="P179" s="257"/>
      <c r="Q179" s="257"/>
      <c r="R179" s="257"/>
      <c r="S179" s="257"/>
      <c r="T179" s="257"/>
      <c r="U179" s="257"/>
      <c r="V179" s="257"/>
      <c r="W179" s="257"/>
      <c r="X179" s="258"/>
      <c r="Y179" s="240"/>
      <c r="Z179" s="241"/>
      <c r="AA179" s="242"/>
    </row>
    <row r="180" spans="1:27" ht="37.5" customHeight="1" x14ac:dyDescent="0.2">
      <c r="A180" s="151"/>
      <c r="B180" s="275"/>
      <c r="C180" s="259"/>
      <c r="D180" s="260"/>
      <c r="E180" s="260"/>
      <c r="F180" s="260"/>
      <c r="G180" s="260"/>
      <c r="H180" s="260"/>
      <c r="I180" s="260"/>
      <c r="J180" s="260"/>
      <c r="K180" s="260"/>
      <c r="L180" s="260"/>
      <c r="M180" s="260"/>
      <c r="N180" s="260"/>
      <c r="O180" s="260"/>
      <c r="P180" s="260"/>
      <c r="Q180" s="260"/>
      <c r="R180" s="260"/>
      <c r="S180" s="260"/>
      <c r="T180" s="260"/>
      <c r="U180" s="260"/>
      <c r="V180" s="260"/>
      <c r="W180" s="260"/>
      <c r="X180" s="261"/>
      <c r="Y180" s="243"/>
      <c r="Z180" s="244"/>
      <c r="AA180" s="245"/>
    </row>
    <row r="181" spans="1:27" ht="15" customHeight="1" x14ac:dyDescent="0.2">
      <c r="A181" s="151"/>
      <c r="B181" s="274" t="s">
        <v>7</v>
      </c>
      <c r="C181" s="234" t="s">
        <v>134</v>
      </c>
      <c r="D181" s="235"/>
      <c r="E181" s="235"/>
      <c r="F181" s="235"/>
      <c r="G181" s="235"/>
      <c r="H181" s="235"/>
      <c r="I181" s="235"/>
      <c r="J181" s="235"/>
      <c r="K181" s="235"/>
      <c r="L181" s="235"/>
      <c r="M181" s="235"/>
      <c r="N181" s="235"/>
      <c r="O181" s="235"/>
      <c r="P181" s="235"/>
      <c r="Q181" s="235"/>
      <c r="R181" s="235"/>
      <c r="S181" s="235"/>
      <c r="T181" s="235"/>
      <c r="U181" s="235"/>
      <c r="V181" s="235"/>
      <c r="W181" s="235"/>
      <c r="X181" s="236"/>
      <c r="Y181" s="240"/>
      <c r="Z181" s="241"/>
      <c r="AA181" s="242"/>
    </row>
    <row r="182" spans="1:27" ht="15" customHeight="1" x14ac:dyDescent="0.2">
      <c r="A182" s="151"/>
      <c r="B182" s="275"/>
      <c r="C182" s="237"/>
      <c r="D182" s="238"/>
      <c r="E182" s="238"/>
      <c r="F182" s="238"/>
      <c r="G182" s="238"/>
      <c r="H182" s="238"/>
      <c r="I182" s="238"/>
      <c r="J182" s="238"/>
      <c r="K182" s="238"/>
      <c r="L182" s="238"/>
      <c r="M182" s="238"/>
      <c r="N182" s="238"/>
      <c r="O182" s="238"/>
      <c r="P182" s="238"/>
      <c r="Q182" s="238"/>
      <c r="R182" s="238"/>
      <c r="S182" s="238"/>
      <c r="T182" s="238"/>
      <c r="U182" s="238"/>
      <c r="V182" s="238"/>
      <c r="W182" s="238"/>
      <c r="X182" s="239"/>
      <c r="Y182" s="243"/>
      <c r="Z182" s="244"/>
      <c r="AA182" s="245"/>
    </row>
    <row r="183" spans="1:27" ht="22.5" customHeight="1" x14ac:dyDescent="0.2">
      <c r="A183" s="151"/>
      <c r="B183" s="274" t="s">
        <v>15</v>
      </c>
      <c r="C183" s="234" t="s">
        <v>616</v>
      </c>
      <c r="D183" s="235"/>
      <c r="E183" s="235"/>
      <c r="F183" s="235"/>
      <c r="G183" s="235"/>
      <c r="H183" s="235"/>
      <c r="I183" s="235"/>
      <c r="J183" s="235"/>
      <c r="K183" s="235"/>
      <c r="L183" s="235"/>
      <c r="M183" s="235"/>
      <c r="N183" s="235"/>
      <c r="O183" s="235"/>
      <c r="P183" s="235"/>
      <c r="Q183" s="235"/>
      <c r="R183" s="235"/>
      <c r="S183" s="235"/>
      <c r="T183" s="235"/>
      <c r="U183" s="235"/>
      <c r="V183" s="235"/>
      <c r="W183" s="235"/>
      <c r="X183" s="236"/>
      <c r="Y183" s="240"/>
      <c r="Z183" s="241"/>
      <c r="AA183" s="242"/>
    </row>
    <row r="184" spans="1:27" ht="22.5" customHeight="1" x14ac:dyDescent="0.2">
      <c r="A184" s="151"/>
      <c r="B184" s="275"/>
      <c r="C184" s="237"/>
      <c r="D184" s="238"/>
      <c r="E184" s="238"/>
      <c r="F184" s="238"/>
      <c r="G184" s="238"/>
      <c r="H184" s="238"/>
      <c r="I184" s="238"/>
      <c r="J184" s="238"/>
      <c r="K184" s="238"/>
      <c r="L184" s="238"/>
      <c r="M184" s="238"/>
      <c r="N184" s="238"/>
      <c r="O184" s="238"/>
      <c r="P184" s="238"/>
      <c r="Q184" s="238"/>
      <c r="R184" s="238"/>
      <c r="S184" s="238"/>
      <c r="T184" s="238"/>
      <c r="U184" s="238"/>
      <c r="V184" s="238"/>
      <c r="W184" s="238"/>
      <c r="X184" s="239"/>
      <c r="Y184" s="243"/>
      <c r="Z184" s="244"/>
      <c r="AA184" s="245"/>
    </row>
    <row r="185" spans="1:27" ht="30" customHeight="1" x14ac:dyDescent="0.2">
      <c r="A185" s="133"/>
      <c r="B185" s="274" t="s">
        <v>82</v>
      </c>
      <c r="C185" s="273" t="s">
        <v>617</v>
      </c>
      <c r="D185" s="273"/>
      <c r="E185" s="273"/>
      <c r="F185" s="273"/>
      <c r="G185" s="273"/>
      <c r="H185" s="273"/>
      <c r="I185" s="273"/>
      <c r="J185" s="273"/>
      <c r="K185" s="273"/>
      <c r="L185" s="273"/>
      <c r="M185" s="273"/>
      <c r="N185" s="273"/>
      <c r="O185" s="273"/>
      <c r="P185" s="273"/>
      <c r="Q185" s="273"/>
      <c r="R185" s="273"/>
      <c r="S185" s="273"/>
      <c r="T185" s="273"/>
      <c r="U185" s="273"/>
      <c r="V185" s="273"/>
      <c r="W185" s="273"/>
      <c r="X185" s="273"/>
      <c r="Y185" s="318"/>
      <c r="Z185" s="318"/>
      <c r="AA185" s="318"/>
    </row>
    <row r="186" spans="1:27" ht="30" customHeight="1" x14ac:dyDescent="0.2">
      <c r="A186" s="133"/>
      <c r="B186" s="275"/>
      <c r="C186" s="273"/>
      <c r="D186" s="273"/>
      <c r="E186" s="273"/>
      <c r="F186" s="273"/>
      <c r="G186" s="273"/>
      <c r="H186" s="273"/>
      <c r="I186" s="273"/>
      <c r="J186" s="273"/>
      <c r="K186" s="273"/>
      <c r="L186" s="273"/>
      <c r="M186" s="273"/>
      <c r="N186" s="273"/>
      <c r="O186" s="273"/>
      <c r="P186" s="273"/>
      <c r="Q186" s="273"/>
      <c r="R186" s="273"/>
      <c r="S186" s="273"/>
      <c r="T186" s="273"/>
      <c r="U186" s="273"/>
      <c r="V186" s="273"/>
      <c r="W186" s="273"/>
      <c r="X186" s="273"/>
      <c r="Y186" s="318"/>
      <c r="Z186" s="318"/>
      <c r="AA186" s="318"/>
    </row>
    <row r="187" spans="1:27" ht="60" customHeight="1" x14ac:dyDescent="0.2">
      <c r="A187" s="133"/>
      <c r="B187" s="274" t="s">
        <v>157</v>
      </c>
      <c r="C187" s="273" t="s">
        <v>564</v>
      </c>
      <c r="D187" s="273"/>
      <c r="E187" s="273"/>
      <c r="F187" s="273"/>
      <c r="G187" s="273"/>
      <c r="H187" s="273"/>
      <c r="I187" s="273"/>
      <c r="J187" s="273"/>
      <c r="K187" s="273"/>
      <c r="L187" s="273"/>
      <c r="M187" s="273"/>
      <c r="N187" s="273"/>
      <c r="O187" s="273"/>
      <c r="P187" s="273"/>
      <c r="Q187" s="273"/>
      <c r="R187" s="273"/>
      <c r="S187" s="273"/>
      <c r="T187" s="273"/>
      <c r="U187" s="273"/>
      <c r="V187" s="273"/>
      <c r="W187" s="273"/>
      <c r="X187" s="273"/>
      <c r="Y187" s="318"/>
      <c r="Z187" s="318"/>
      <c r="AA187" s="318"/>
    </row>
    <row r="188" spans="1:27" ht="60" customHeight="1" x14ac:dyDescent="0.2">
      <c r="A188" s="133"/>
      <c r="B188" s="275"/>
      <c r="C188" s="273"/>
      <c r="D188" s="273"/>
      <c r="E188" s="273"/>
      <c r="F188" s="273"/>
      <c r="G188" s="273"/>
      <c r="H188" s="273"/>
      <c r="I188" s="273"/>
      <c r="J188" s="273"/>
      <c r="K188" s="273"/>
      <c r="L188" s="273"/>
      <c r="M188" s="273"/>
      <c r="N188" s="273"/>
      <c r="O188" s="273"/>
      <c r="P188" s="273"/>
      <c r="Q188" s="273"/>
      <c r="R188" s="273"/>
      <c r="S188" s="273"/>
      <c r="T188" s="273"/>
      <c r="U188" s="273"/>
      <c r="V188" s="273"/>
      <c r="W188" s="273"/>
      <c r="X188" s="273"/>
      <c r="Y188" s="318"/>
      <c r="Z188" s="318"/>
      <c r="AA188" s="318"/>
    </row>
    <row r="189" spans="1:27" ht="22.5" customHeight="1" x14ac:dyDescent="0.2">
      <c r="A189" s="133"/>
      <c r="B189" s="274" t="s">
        <v>278</v>
      </c>
      <c r="C189" s="273" t="s">
        <v>565</v>
      </c>
      <c r="D189" s="273"/>
      <c r="E189" s="273"/>
      <c r="F189" s="273"/>
      <c r="G189" s="273"/>
      <c r="H189" s="273"/>
      <c r="I189" s="273"/>
      <c r="J189" s="273"/>
      <c r="K189" s="273"/>
      <c r="L189" s="273"/>
      <c r="M189" s="273"/>
      <c r="N189" s="273"/>
      <c r="O189" s="273"/>
      <c r="P189" s="273"/>
      <c r="Q189" s="273"/>
      <c r="R189" s="273"/>
      <c r="S189" s="273"/>
      <c r="T189" s="273"/>
      <c r="U189" s="273"/>
      <c r="V189" s="273"/>
      <c r="W189" s="273"/>
      <c r="X189" s="273"/>
      <c r="Y189" s="318"/>
      <c r="Z189" s="318"/>
      <c r="AA189" s="318"/>
    </row>
    <row r="190" spans="1:27" ht="22.5" customHeight="1" x14ac:dyDescent="0.2">
      <c r="A190" s="133"/>
      <c r="B190" s="275"/>
      <c r="C190" s="273"/>
      <c r="D190" s="273"/>
      <c r="E190" s="273"/>
      <c r="F190" s="273"/>
      <c r="G190" s="273"/>
      <c r="H190" s="273"/>
      <c r="I190" s="273"/>
      <c r="J190" s="273"/>
      <c r="K190" s="273"/>
      <c r="L190" s="273"/>
      <c r="M190" s="273"/>
      <c r="N190" s="273"/>
      <c r="O190" s="273"/>
      <c r="P190" s="273"/>
      <c r="Q190" s="273"/>
      <c r="R190" s="273"/>
      <c r="S190" s="273"/>
      <c r="T190" s="273"/>
      <c r="U190" s="273"/>
      <c r="V190" s="273"/>
      <c r="W190" s="273"/>
      <c r="X190" s="273"/>
      <c r="Y190" s="318"/>
      <c r="Z190" s="318"/>
      <c r="AA190" s="318"/>
    </row>
    <row r="191" spans="1:27" ht="15" customHeight="1" x14ac:dyDescent="0.2">
      <c r="A191" s="151"/>
      <c r="B191" s="274" t="s">
        <v>173</v>
      </c>
      <c r="C191" s="234" t="s">
        <v>196</v>
      </c>
      <c r="D191" s="235"/>
      <c r="E191" s="235"/>
      <c r="F191" s="235"/>
      <c r="G191" s="235"/>
      <c r="H191" s="235"/>
      <c r="I191" s="235"/>
      <c r="J191" s="235"/>
      <c r="K191" s="235"/>
      <c r="L191" s="235"/>
      <c r="M191" s="235"/>
      <c r="N191" s="235"/>
      <c r="O191" s="235"/>
      <c r="P191" s="235"/>
      <c r="Q191" s="235"/>
      <c r="R191" s="235"/>
      <c r="S191" s="235"/>
      <c r="T191" s="235"/>
      <c r="U191" s="235"/>
      <c r="V191" s="235"/>
      <c r="W191" s="235"/>
      <c r="X191" s="236"/>
      <c r="Y191" s="240"/>
      <c r="Z191" s="241"/>
      <c r="AA191" s="242"/>
    </row>
    <row r="192" spans="1:27" ht="15" customHeight="1" x14ac:dyDescent="0.2">
      <c r="A192" s="151"/>
      <c r="B192" s="317"/>
      <c r="C192" s="297"/>
      <c r="D192" s="298"/>
      <c r="E192" s="298"/>
      <c r="F192" s="298"/>
      <c r="G192" s="298"/>
      <c r="H192" s="298"/>
      <c r="I192" s="298"/>
      <c r="J192" s="298"/>
      <c r="K192" s="298"/>
      <c r="L192" s="298"/>
      <c r="M192" s="298"/>
      <c r="N192" s="298"/>
      <c r="O192" s="298"/>
      <c r="P192" s="298"/>
      <c r="Q192" s="298"/>
      <c r="R192" s="298"/>
      <c r="S192" s="298"/>
      <c r="T192" s="298"/>
      <c r="U192" s="298"/>
      <c r="V192" s="298"/>
      <c r="W192" s="298"/>
      <c r="X192" s="299"/>
      <c r="Y192" s="313"/>
      <c r="Z192" s="314"/>
      <c r="AA192" s="315"/>
    </row>
    <row r="193" spans="1:28" s="162" customFormat="1" ht="27" customHeight="1" x14ac:dyDescent="0.2">
      <c r="A193" s="151"/>
      <c r="B193" s="317"/>
      <c r="C193" s="178" t="s">
        <v>3</v>
      </c>
      <c r="D193" s="419" t="s">
        <v>197</v>
      </c>
      <c r="E193" s="419"/>
      <c r="F193" s="419"/>
      <c r="G193" s="419"/>
      <c r="H193" s="419"/>
      <c r="I193" s="419"/>
      <c r="J193" s="419"/>
      <c r="K193" s="419"/>
      <c r="L193" s="419"/>
      <c r="M193" s="419"/>
      <c r="N193" s="419"/>
      <c r="O193" s="419"/>
      <c r="P193" s="419"/>
      <c r="Q193" s="419"/>
      <c r="R193" s="419"/>
      <c r="S193" s="419"/>
      <c r="T193" s="419"/>
      <c r="U193" s="419"/>
      <c r="V193" s="419"/>
      <c r="W193" s="419"/>
      <c r="X193" s="420"/>
      <c r="Y193" s="313"/>
      <c r="Z193" s="314"/>
      <c r="AA193" s="315"/>
    </row>
    <row r="194" spans="1:28" s="162" customFormat="1" ht="40.5" customHeight="1" x14ac:dyDescent="0.2">
      <c r="A194" s="151"/>
      <c r="B194" s="317"/>
      <c r="C194" s="178" t="s">
        <v>38</v>
      </c>
      <c r="D194" s="419" t="s">
        <v>594</v>
      </c>
      <c r="E194" s="419"/>
      <c r="F194" s="419"/>
      <c r="G194" s="419"/>
      <c r="H194" s="419"/>
      <c r="I194" s="419"/>
      <c r="J194" s="419"/>
      <c r="K194" s="419"/>
      <c r="L194" s="419"/>
      <c r="M194" s="419"/>
      <c r="N194" s="419"/>
      <c r="O194" s="419"/>
      <c r="P194" s="419"/>
      <c r="Q194" s="419"/>
      <c r="R194" s="419"/>
      <c r="S194" s="419"/>
      <c r="T194" s="419"/>
      <c r="U194" s="419"/>
      <c r="V194" s="419"/>
      <c r="W194" s="419"/>
      <c r="X194" s="420"/>
      <c r="Y194" s="313"/>
      <c r="Z194" s="314"/>
      <c r="AA194" s="315"/>
    </row>
    <row r="195" spans="1:28" s="162" customFormat="1" ht="27" customHeight="1" x14ac:dyDescent="0.2">
      <c r="A195" s="151"/>
      <c r="B195" s="275"/>
      <c r="C195" s="178" t="s">
        <v>39</v>
      </c>
      <c r="D195" s="395" t="s">
        <v>198</v>
      </c>
      <c r="E195" s="395"/>
      <c r="F195" s="395"/>
      <c r="G195" s="395"/>
      <c r="H195" s="395"/>
      <c r="I195" s="395"/>
      <c r="J195" s="395"/>
      <c r="K195" s="395"/>
      <c r="L195" s="395"/>
      <c r="M195" s="395"/>
      <c r="N195" s="395"/>
      <c r="O195" s="395"/>
      <c r="P195" s="395"/>
      <c r="Q195" s="395"/>
      <c r="R195" s="395"/>
      <c r="S195" s="395"/>
      <c r="T195" s="395"/>
      <c r="U195" s="395"/>
      <c r="V195" s="395"/>
      <c r="W195" s="395"/>
      <c r="X195" s="396"/>
      <c r="Y195" s="243"/>
      <c r="Z195" s="244"/>
      <c r="AA195" s="245"/>
    </row>
    <row r="196" spans="1:28" ht="15" customHeight="1" x14ac:dyDescent="0.2">
      <c r="A196" s="133"/>
      <c r="B196" s="274" t="s">
        <v>223</v>
      </c>
      <c r="C196" s="273" t="s">
        <v>199</v>
      </c>
      <c r="D196" s="273"/>
      <c r="E196" s="273"/>
      <c r="F196" s="273"/>
      <c r="G196" s="273"/>
      <c r="H196" s="273"/>
      <c r="I196" s="273"/>
      <c r="J196" s="273"/>
      <c r="K196" s="273"/>
      <c r="L196" s="273"/>
      <c r="M196" s="273"/>
      <c r="N196" s="273"/>
      <c r="O196" s="273"/>
      <c r="P196" s="273"/>
      <c r="Q196" s="273"/>
      <c r="R196" s="273"/>
      <c r="S196" s="273"/>
      <c r="T196" s="273"/>
      <c r="U196" s="273"/>
      <c r="V196" s="273"/>
      <c r="W196" s="273"/>
      <c r="X196" s="273"/>
      <c r="Y196" s="318"/>
      <c r="Z196" s="318"/>
      <c r="AA196" s="318"/>
    </row>
    <row r="197" spans="1:28" ht="15" customHeight="1" x14ac:dyDescent="0.2">
      <c r="A197" s="133"/>
      <c r="B197" s="275"/>
      <c r="C197" s="273"/>
      <c r="D197" s="273"/>
      <c r="E197" s="273"/>
      <c r="F197" s="273"/>
      <c r="G197" s="273"/>
      <c r="H197" s="273"/>
      <c r="I197" s="273"/>
      <c r="J197" s="273"/>
      <c r="K197" s="273"/>
      <c r="L197" s="273"/>
      <c r="M197" s="273"/>
      <c r="N197" s="273"/>
      <c r="O197" s="273"/>
      <c r="P197" s="273"/>
      <c r="Q197" s="273"/>
      <c r="R197" s="273"/>
      <c r="S197" s="273"/>
      <c r="T197" s="273"/>
      <c r="U197" s="273"/>
      <c r="V197" s="273"/>
      <c r="W197" s="273"/>
      <c r="X197" s="273"/>
      <c r="Y197" s="318"/>
      <c r="Z197" s="318"/>
      <c r="AA197" s="318"/>
    </row>
    <row r="198" spans="1:28" ht="45" customHeight="1" x14ac:dyDescent="0.2">
      <c r="A198" s="133"/>
      <c r="B198" s="180" t="s">
        <v>223</v>
      </c>
      <c r="C198" s="268" t="s">
        <v>213</v>
      </c>
      <c r="D198" s="269"/>
      <c r="E198" s="269"/>
      <c r="F198" s="269"/>
      <c r="G198" s="269"/>
      <c r="H198" s="269"/>
      <c r="I198" s="269"/>
      <c r="J198" s="269"/>
      <c r="K198" s="269"/>
      <c r="L198" s="269"/>
      <c r="M198" s="269"/>
      <c r="N198" s="269"/>
      <c r="O198" s="269"/>
      <c r="P198" s="269"/>
      <c r="Q198" s="269"/>
      <c r="R198" s="269"/>
      <c r="S198" s="269"/>
      <c r="T198" s="269"/>
      <c r="U198" s="269"/>
      <c r="V198" s="269"/>
      <c r="W198" s="269"/>
      <c r="X198" s="270"/>
      <c r="Y198" s="253"/>
      <c r="Z198" s="254"/>
      <c r="AA198" s="255"/>
    </row>
    <row r="199" spans="1:28" ht="12" customHeight="1" x14ac:dyDescent="0.2">
      <c r="Y199" s="159"/>
      <c r="Z199" s="159"/>
      <c r="AA199" s="159"/>
    </row>
    <row r="200" spans="1:28" ht="18.75" customHeight="1" x14ac:dyDescent="0.2">
      <c r="A200" s="141" t="s">
        <v>286</v>
      </c>
      <c r="B200" s="162"/>
      <c r="C200" s="121"/>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59"/>
      <c r="Z200" s="159"/>
      <c r="AA200" s="159"/>
      <c r="AB200" s="159"/>
    </row>
    <row r="201" spans="1:28" ht="22.5" customHeight="1" x14ac:dyDescent="0.2">
      <c r="A201" s="151"/>
      <c r="B201" s="274" t="s">
        <v>6</v>
      </c>
      <c r="C201" s="234" t="s">
        <v>239</v>
      </c>
      <c r="D201" s="235"/>
      <c r="E201" s="235"/>
      <c r="F201" s="235"/>
      <c r="G201" s="235"/>
      <c r="H201" s="235"/>
      <c r="I201" s="235"/>
      <c r="J201" s="235"/>
      <c r="K201" s="235"/>
      <c r="L201" s="235"/>
      <c r="M201" s="235"/>
      <c r="N201" s="235"/>
      <c r="O201" s="235"/>
      <c r="P201" s="235"/>
      <c r="Q201" s="235"/>
      <c r="R201" s="235"/>
      <c r="S201" s="235"/>
      <c r="T201" s="235"/>
      <c r="U201" s="235"/>
      <c r="V201" s="235"/>
      <c r="W201" s="235"/>
      <c r="X201" s="236"/>
      <c r="Y201" s="240"/>
      <c r="Z201" s="241"/>
      <c r="AA201" s="242"/>
    </row>
    <row r="202" spans="1:28" ht="22.5" customHeight="1" x14ac:dyDescent="0.2">
      <c r="A202" s="151"/>
      <c r="B202" s="275"/>
      <c r="C202" s="237"/>
      <c r="D202" s="238"/>
      <c r="E202" s="238"/>
      <c r="F202" s="238"/>
      <c r="G202" s="238"/>
      <c r="H202" s="238"/>
      <c r="I202" s="238"/>
      <c r="J202" s="238"/>
      <c r="K202" s="238"/>
      <c r="L202" s="238"/>
      <c r="M202" s="238"/>
      <c r="N202" s="238"/>
      <c r="O202" s="238"/>
      <c r="P202" s="238"/>
      <c r="Q202" s="238"/>
      <c r="R202" s="238"/>
      <c r="S202" s="238"/>
      <c r="T202" s="238"/>
      <c r="U202" s="238"/>
      <c r="V202" s="238"/>
      <c r="W202" s="238"/>
      <c r="X202" s="239"/>
      <c r="Y202" s="243"/>
      <c r="Z202" s="244"/>
      <c r="AA202" s="245"/>
    </row>
    <row r="203" spans="1:28" ht="15" customHeight="1" x14ac:dyDescent="0.2">
      <c r="A203" s="151"/>
      <c r="B203" s="274" t="s">
        <v>7</v>
      </c>
      <c r="C203" s="234" t="s">
        <v>240</v>
      </c>
      <c r="D203" s="235"/>
      <c r="E203" s="235"/>
      <c r="F203" s="235"/>
      <c r="G203" s="235"/>
      <c r="H203" s="235"/>
      <c r="I203" s="235"/>
      <c r="J203" s="235"/>
      <c r="K203" s="235"/>
      <c r="L203" s="235"/>
      <c r="M203" s="235"/>
      <c r="N203" s="235"/>
      <c r="O203" s="235"/>
      <c r="P203" s="235"/>
      <c r="Q203" s="235"/>
      <c r="R203" s="235"/>
      <c r="S203" s="235"/>
      <c r="T203" s="235"/>
      <c r="U203" s="235"/>
      <c r="V203" s="235"/>
      <c r="W203" s="235"/>
      <c r="X203" s="236"/>
      <c r="Y203" s="240"/>
      <c r="Z203" s="241"/>
      <c r="AA203" s="242"/>
    </row>
    <row r="204" spans="1:28" ht="15" customHeight="1" x14ac:dyDescent="0.2">
      <c r="A204" s="151"/>
      <c r="B204" s="275"/>
      <c r="C204" s="237"/>
      <c r="D204" s="238"/>
      <c r="E204" s="238"/>
      <c r="F204" s="238"/>
      <c r="G204" s="238"/>
      <c r="H204" s="238"/>
      <c r="I204" s="238"/>
      <c r="J204" s="238"/>
      <c r="K204" s="238"/>
      <c r="L204" s="238"/>
      <c r="M204" s="238"/>
      <c r="N204" s="238"/>
      <c r="O204" s="238"/>
      <c r="P204" s="238"/>
      <c r="Q204" s="238"/>
      <c r="R204" s="238"/>
      <c r="S204" s="238"/>
      <c r="T204" s="238"/>
      <c r="U204" s="238"/>
      <c r="V204" s="238"/>
      <c r="W204" s="238"/>
      <c r="X204" s="239"/>
      <c r="Y204" s="243"/>
      <c r="Z204" s="244"/>
      <c r="AA204" s="245"/>
    </row>
    <row r="205" spans="1:28" ht="15" customHeight="1" x14ac:dyDescent="0.2">
      <c r="A205" s="151"/>
      <c r="B205" s="274" t="s">
        <v>15</v>
      </c>
      <c r="C205" s="234" t="s">
        <v>155</v>
      </c>
      <c r="D205" s="235"/>
      <c r="E205" s="235"/>
      <c r="F205" s="235"/>
      <c r="G205" s="235"/>
      <c r="H205" s="235"/>
      <c r="I205" s="235"/>
      <c r="J205" s="235"/>
      <c r="K205" s="235"/>
      <c r="L205" s="235"/>
      <c r="M205" s="235"/>
      <c r="N205" s="235"/>
      <c r="O205" s="235"/>
      <c r="P205" s="235"/>
      <c r="Q205" s="235"/>
      <c r="R205" s="235"/>
      <c r="S205" s="235"/>
      <c r="T205" s="235"/>
      <c r="U205" s="235"/>
      <c r="V205" s="235"/>
      <c r="W205" s="235"/>
      <c r="X205" s="236"/>
      <c r="Y205" s="240"/>
      <c r="Z205" s="241"/>
      <c r="AA205" s="242"/>
    </row>
    <row r="206" spans="1:28" ht="15" customHeight="1" x14ac:dyDescent="0.2">
      <c r="A206" s="151"/>
      <c r="B206" s="275"/>
      <c r="C206" s="237"/>
      <c r="D206" s="238"/>
      <c r="E206" s="238"/>
      <c r="F206" s="238"/>
      <c r="G206" s="238"/>
      <c r="H206" s="238"/>
      <c r="I206" s="238"/>
      <c r="J206" s="238"/>
      <c r="K206" s="238"/>
      <c r="L206" s="238"/>
      <c r="M206" s="238"/>
      <c r="N206" s="238"/>
      <c r="O206" s="238"/>
      <c r="P206" s="238"/>
      <c r="Q206" s="238"/>
      <c r="R206" s="238"/>
      <c r="S206" s="238"/>
      <c r="T206" s="238"/>
      <c r="U206" s="238"/>
      <c r="V206" s="238"/>
      <c r="W206" s="238"/>
      <c r="X206" s="239"/>
      <c r="Y206" s="243"/>
      <c r="Z206" s="244"/>
      <c r="AA206" s="245"/>
    </row>
    <row r="207" spans="1:28" ht="12.75" customHeight="1" x14ac:dyDescent="0.2">
      <c r="A207" s="151"/>
      <c r="B207" s="151"/>
      <c r="C207" s="181"/>
      <c r="D207" s="181"/>
      <c r="E207" s="181"/>
      <c r="F207" s="181"/>
      <c r="G207" s="181"/>
      <c r="H207" s="181"/>
      <c r="I207" s="181"/>
      <c r="J207" s="181"/>
      <c r="K207" s="181"/>
      <c r="L207" s="181"/>
      <c r="M207" s="181"/>
      <c r="N207" s="181"/>
      <c r="O207" s="181"/>
      <c r="P207" s="181"/>
      <c r="Q207" s="181"/>
      <c r="R207" s="181"/>
      <c r="S207" s="181"/>
      <c r="T207" s="181"/>
      <c r="U207" s="181"/>
      <c r="V207" s="181"/>
      <c r="W207" s="181"/>
      <c r="X207" s="181"/>
      <c r="Y207" s="108"/>
      <c r="Z207" s="108"/>
      <c r="AA207" s="108"/>
      <c r="AB207" s="108"/>
    </row>
    <row r="208" spans="1:28" ht="18" customHeight="1" x14ac:dyDescent="0.2">
      <c r="A208" s="141" t="s">
        <v>287</v>
      </c>
      <c r="B208" s="147"/>
      <c r="C208" s="133"/>
      <c r="D208" s="133"/>
      <c r="E208" s="133"/>
      <c r="F208" s="133"/>
      <c r="G208" s="133"/>
      <c r="H208" s="133"/>
      <c r="I208" s="133"/>
      <c r="Y208" s="159"/>
      <c r="Z208" s="159"/>
      <c r="AA208" s="159"/>
    </row>
    <row r="209" spans="1:52" ht="14.25" customHeight="1" x14ac:dyDescent="0.2">
      <c r="A209" s="151"/>
      <c r="B209" s="274" t="s">
        <v>6</v>
      </c>
      <c r="C209" s="234" t="s">
        <v>94</v>
      </c>
      <c r="D209" s="235"/>
      <c r="E209" s="235"/>
      <c r="F209" s="235"/>
      <c r="G209" s="235"/>
      <c r="H209" s="235"/>
      <c r="I209" s="235"/>
      <c r="J209" s="235"/>
      <c r="K209" s="235"/>
      <c r="L209" s="235"/>
      <c r="M209" s="235"/>
      <c r="N209" s="235"/>
      <c r="O209" s="235"/>
      <c r="P209" s="235"/>
      <c r="Q209" s="235"/>
      <c r="R209" s="235"/>
      <c r="S209" s="235"/>
      <c r="T209" s="235"/>
      <c r="U209" s="235"/>
      <c r="V209" s="235"/>
      <c r="W209" s="235"/>
      <c r="X209" s="236"/>
      <c r="Y209" s="240"/>
      <c r="Z209" s="241"/>
      <c r="AA209" s="242"/>
    </row>
    <row r="210" spans="1:52" ht="14.25" customHeight="1" x14ac:dyDescent="0.2">
      <c r="A210" s="151"/>
      <c r="B210" s="317"/>
      <c r="C210" s="297"/>
      <c r="D210" s="298"/>
      <c r="E210" s="298"/>
      <c r="F210" s="298"/>
      <c r="G210" s="298"/>
      <c r="H210" s="298"/>
      <c r="I210" s="298"/>
      <c r="J210" s="298"/>
      <c r="K210" s="298"/>
      <c r="L210" s="298"/>
      <c r="M210" s="298"/>
      <c r="N210" s="298"/>
      <c r="O210" s="298"/>
      <c r="P210" s="298"/>
      <c r="Q210" s="298"/>
      <c r="R210" s="298"/>
      <c r="S210" s="298"/>
      <c r="T210" s="298"/>
      <c r="U210" s="298"/>
      <c r="V210" s="298"/>
      <c r="W210" s="298"/>
      <c r="X210" s="299"/>
      <c r="Y210" s="313"/>
      <c r="Z210" s="314"/>
      <c r="AA210" s="315"/>
      <c r="AF210" s="175"/>
      <c r="AG210" s="175"/>
      <c r="AH210" s="175"/>
      <c r="AI210" s="175"/>
      <c r="AJ210" s="175"/>
      <c r="AK210" s="175"/>
      <c r="AL210" s="175"/>
      <c r="AM210" s="175"/>
      <c r="AN210" s="175"/>
      <c r="AO210" s="175"/>
      <c r="AP210" s="175"/>
      <c r="AQ210" s="175"/>
      <c r="AR210" s="175"/>
      <c r="AS210" s="175"/>
      <c r="AT210" s="175"/>
      <c r="AU210" s="175"/>
      <c r="AV210" s="175"/>
      <c r="AW210" s="175"/>
      <c r="AX210" s="175"/>
      <c r="AY210" s="175"/>
      <c r="AZ210" s="175"/>
    </row>
    <row r="211" spans="1:52" s="162" customFormat="1" ht="13.5" customHeight="1" x14ac:dyDescent="0.2">
      <c r="A211" s="151"/>
      <c r="B211" s="317"/>
      <c r="C211" s="182" t="s">
        <v>3</v>
      </c>
      <c r="D211" s="419" t="s">
        <v>95</v>
      </c>
      <c r="E211" s="419"/>
      <c r="F211" s="419"/>
      <c r="G211" s="419"/>
      <c r="H211" s="419"/>
      <c r="I211" s="419"/>
      <c r="J211" s="419"/>
      <c r="K211" s="419"/>
      <c r="L211" s="419"/>
      <c r="M211" s="419"/>
      <c r="N211" s="419"/>
      <c r="O211" s="419"/>
      <c r="P211" s="419"/>
      <c r="Q211" s="419"/>
      <c r="R211" s="419"/>
      <c r="S211" s="419"/>
      <c r="T211" s="419"/>
      <c r="U211" s="419"/>
      <c r="V211" s="419"/>
      <c r="W211" s="419"/>
      <c r="X211" s="420"/>
      <c r="Y211" s="313"/>
      <c r="Z211" s="314"/>
      <c r="AA211" s="315"/>
      <c r="AE211" s="183"/>
      <c r="AF211" s="183"/>
      <c r="AG211" s="183"/>
      <c r="AH211" s="183"/>
      <c r="AI211" s="183"/>
      <c r="AJ211" s="183"/>
      <c r="AK211" s="183"/>
      <c r="AL211" s="183"/>
      <c r="AM211" s="183"/>
      <c r="AN211" s="183"/>
      <c r="AO211" s="183"/>
      <c r="AP211" s="183"/>
      <c r="AQ211" s="183"/>
      <c r="AR211" s="183"/>
      <c r="AS211" s="183"/>
      <c r="AT211" s="183"/>
      <c r="AU211" s="183"/>
      <c r="AV211" s="183"/>
      <c r="AW211" s="183"/>
      <c r="AX211" s="183"/>
      <c r="AY211" s="183"/>
      <c r="AZ211" s="183"/>
    </row>
    <row r="212" spans="1:52" s="162" customFormat="1" ht="13.5" customHeight="1" x14ac:dyDescent="0.2">
      <c r="A212" s="151"/>
      <c r="B212" s="317"/>
      <c r="C212" s="184"/>
      <c r="D212" s="419"/>
      <c r="E212" s="419"/>
      <c r="F212" s="419"/>
      <c r="G212" s="419"/>
      <c r="H212" s="419"/>
      <c r="I212" s="419"/>
      <c r="J212" s="419"/>
      <c r="K212" s="419"/>
      <c r="L212" s="419"/>
      <c r="M212" s="419"/>
      <c r="N212" s="419"/>
      <c r="O212" s="419"/>
      <c r="P212" s="419"/>
      <c r="Q212" s="419"/>
      <c r="R212" s="419"/>
      <c r="S212" s="419"/>
      <c r="T212" s="419"/>
      <c r="U212" s="419"/>
      <c r="V212" s="419"/>
      <c r="W212" s="419"/>
      <c r="X212" s="420"/>
      <c r="Y212" s="313"/>
      <c r="Z212" s="314"/>
      <c r="AA212" s="315"/>
    </row>
    <row r="213" spans="1:52" s="162" customFormat="1" ht="13.5" customHeight="1" x14ac:dyDescent="0.2">
      <c r="A213" s="151"/>
      <c r="B213" s="275"/>
      <c r="C213" s="185" t="s">
        <v>38</v>
      </c>
      <c r="D213" s="186" t="s">
        <v>93</v>
      </c>
      <c r="E213" s="187"/>
      <c r="F213" s="187"/>
      <c r="G213" s="187"/>
      <c r="H213" s="187"/>
      <c r="I213" s="187"/>
      <c r="J213" s="188"/>
      <c r="K213" s="188"/>
      <c r="L213" s="188"/>
      <c r="M213" s="188"/>
      <c r="N213" s="188"/>
      <c r="O213" s="188"/>
      <c r="P213" s="188"/>
      <c r="Q213" s="188"/>
      <c r="R213" s="188"/>
      <c r="S213" s="188"/>
      <c r="T213" s="188"/>
      <c r="U213" s="188"/>
      <c r="V213" s="188"/>
      <c r="W213" s="188"/>
      <c r="X213" s="188"/>
      <c r="Y213" s="243"/>
      <c r="Z213" s="244"/>
      <c r="AA213" s="245"/>
    </row>
    <row r="214" spans="1:52" ht="12" customHeight="1" x14ac:dyDescent="0.2">
      <c r="Y214" s="159"/>
      <c r="Z214" s="159"/>
      <c r="AA214" s="159"/>
    </row>
    <row r="215" spans="1:52" ht="18" customHeight="1" x14ac:dyDescent="0.2">
      <c r="A215" s="141" t="s">
        <v>288</v>
      </c>
      <c r="B215" s="147"/>
      <c r="C215" s="133"/>
      <c r="D215" s="133"/>
      <c r="E215" s="133"/>
      <c r="F215" s="133"/>
      <c r="G215" s="133"/>
      <c r="H215" s="133"/>
      <c r="I215" s="133"/>
      <c r="Y215" s="159"/>
      <c r="Z215" s="159"/>
      <c r="AA215" s="159"/>
    </row>
    <row r="216" spans="1:52" ht="15" customHeight="1" x14ac:dyDescent="0.2">
      <c r="A216" s="151"/>
      <c r="B216" s="232" t="s">
        <v>21</v>
      </c>
      <c r="C216" s="256" t="s">
        <v>200</v>
      </c>
      <c r="D216" s="257"/>
      <c r="E216" s="257"/>
      <c r="F216" s="257"/>
      <c r="G216" s="257"/>
      <c r="H216" s="257"/>
      <c r="I216" s="257"/>
      <c r="J216" s="257"/>
      <c r="K216" s="257"/>
      <c r="L216" s="257"/>
      <c r="M216" s="257"/>
      <c r="N216" s="257"/>
      <c r="O216" s="257"/>
      <c r="P216" s="257"/>
      <c r="Q216" s="257"/>
      <c r="R216" s="257"/>
      <c r="S216" s="257"/>
      <c r="T216" s="257"/>
      <c r="U216" s="257"/>
      <c r="V216" s="257"/>
      <c r="W216" s="257"/>
      <c r="X216" s="258"/>
      <c r="Y216" s="240"/>
      <c r="Z216" s="241"/>
      <c r="AA216" s="242"/>
    </row>
    <row r="217" spans="1:52" ht="15" customHeight="1" x14ac:dyDescent="0.2">
      <c r="A217" s="151"/>
      <c r="B217" s="233"/>
      <c r="C217" s="259"/>
      <c r="D217" s="260"/>
      <c r="E217" s="260"/>
      <c r="F217" s="260"/>
      <c r="G217" s="260"/>
      <c r="H217" s="260"/>
      <c r="I217" s="260"/>
      <c r="J217" s="260"/>
      <c r="K217" s="260"/>
      <c r="L217" s="260"/>
      <c r="M217" s="260"/>
      <c r="N217" s="260"/>
      <c r="O217" s="260"/>
      <c r="P217" s="260"/>
      <c r="Q217" s="260"/>
      <c r="R217" s="260"/>
      <c r="S217" s="260"/>
      <c r="T217" s="260"/>
      <c r="U217" s="260"/>
      <c r="V217" s="260"/>
      <c r="W217" s="260"/>
      <c r="X217" s="261"/>
      <c r="Y217" s="243"/>
      <c r="Z217" s="244"/>
      <c r="AA217" s="245"/>
    </row>
    <row r="218" spans="1:52" ht="15" customHeight="1" x14ac:dyDescent="0.2">
      <c r="A218" s="151"/>
      <c r="B218" s="232" t="s">
        <v>22</v>
      </c>
      <c r="C218" s="256" t="s">
        <v>201</v>
      </c>
      <c r="D218" s="257"/>
      <c r="E218" s="257"/>
      <c r="F218" s="257"/>
      <c r="G218" s="257"/>
      <c r="H218" s="257"/>
      <c r="I218" s="257"/>
      <c r="J218" s="257"/>
      <c r="K218" s="257"/>
      <c r="L218" s="257"/>
      <c r="M218" s="257"/>
      <c r="N218" s="257"/>
      <c r="O218" s="257"/>
      <c r="P218" s="257"/>
      <c r="Q218" s="257"/>
      <c r="R218" s="257"/>
      <c r="S218" s="257"/>
      <c r="T218" s="257"/>
      <c r="U218" s="257"/>
      <c r="V218" s="257"/>
      <c r="W218" s="257"/>
      <c r="X218" s="258"/>
      <c r="Y218" s="240"/>
      <c r="Z218" s="241"/>
      <c r="AA218" s="242"/>
    </row>
    <row r="219" spans="1:52" ht="15" customHeight="1" x14ac:dyDescent="0.2">
      <c r="A219" s="151"/>
      <c r="B219" s="233"/>
      <c r="C219" s="259"/>
      <c r="D219" s="260"/>
      <c r="E219" s="260"/>
      <c r="F219" s="260"/>
      <c r="G219" s="260"/>
      <c r="H219" s="260"/>
      <c r="I219" s="260"/>
      <c r="J219" s="260"/>
      <c r="K219" s="260"/>
      <c r="L219" s="260"/>
      <c r="M219" s="260"/>
      <c r="N219" s="260"/>
      <c r="O219" s="260"/>
      <c r="P219" s="260"/>
      <c r="Q219" s="260"/>
      <c r="R219" s="260"/>
      <c r="S219" s="260"/>
      <c r="T219" s="260"/>
      <c r="U219" s="260"/>
      <c r="V219" s="260"/>
      <c r="W219" s="260"/>
      <c r="X219" s="261"/>
      <c r="Y219" s="243"/>
      <c r="Z219" s="244"/>
      <c r="AA219" s="245"/>
    </row>
    <row r="220" spans="1:52" ht="12" customHeight="1" x14ac:dyDescent="0.2">
      <c r="Y220" s="159"/>
      <c r="Z220" s="159"/>
      <c r="AA220" s="159"/>
    </row>
    <row r="221" spans="1:52" ht="18" customHeight="1" x14ac:dyDescent="0.2">
      <c r="A221" s="141" t="s">
        <v>595</v>
      </c>
      <c r="B221" s="147"/>
      <c r="C221" s="133"/>
      <c r="D221" s="133"/>
      <c r="E221" s="133"/>
      <c r="F221" s="133"/>
      <c r="G221" s="133"/>
      <c r="H221" s="133"/>
      <c r="I221" s="133"/>
      <c r="Y221" s="159"/>
      <c r="Z221" s="159"/>
      <c r="AA221" s="159"/>
    </row>
    <row r="222" spans="1:52" ht="15" customHeight="1" x14ac:dyDescent="0.2">
      <c r="A222" s="151"/>
      <c r="B222" s="274" t="s">
        <v>6</v>
      </c>
      <c r="C222" s="234" t="s">
        <v>202</v>
      </c>
      <c r="D222" s="235"/>
      <c r="E222" s="235"/>
      <c r="F222" s="235"/>
      <c r="G222" s="235"/>
      <c r="H222" s="235"/>
      <c r="I222" s="235"/>
      <c r="J222" s="235"/>
      <c r="K222" s="235"/>
      <c r="L222" s="235"/>
      <c r="M222" s="235"/>
      <c r="N222" s="235"/>
      <c r="O222" s="235"/>
      <c r="P222" s="235"/>
      <c r="Q222" s="235"/>
      <c r="R222" s="235"/>
      <c r="S222" s="235"/>
      <c r="T222" s="235"/>
      <c r="U222" s="235"/>
      <c r="V222" s="235"/>
      <c r="W222" s="235"/>
      <c r="X222" s="236"/>
      <c r="Y222" s="240"/>
      <c r="Z222" s="241"/>
      <c r="AA222" s="242"/>
    </row>
    <row r="223" spans="1:52" ht="15" customHeight="1" x14ac:dyDescent="0.2">
      <c r="A223" s="151"/>
      <c r="B223" s="317"/>
      <c r="C223" s="297"/>
      <c r="D223" s="298"/>
      <c r="E223" s="298"/>
      <c r="F223" s="298"/>
      <c r="G223" s="298"/>
      <c r="H223" s="298"/>
      <c r="I223" s="298"/>
      <c r="J223" s="298"/>
      <c r="K223" s="298"/>
      <c r="L223" s="298"/>
      <c r="M223" s="298"/>
      <c r="N223" s="298"/>
      <c r="O223" s="298"/>
      <c r="P223" s="298"/>
      <c r="Q223" s="298"/>
      <c r="R223" s="298"/>
      <c r="S223" s="298"/>
      <c r="T223" s="298"/>
      <c r="U223" s="298"/>
      <c r="V223" s="298"/>
      <c r="W223" s="298"/>
      <c r="X223" s="299"/>
      <c r="Y223" s="313"/>
      <c r="Z223" s="314"/>
      <c r="AA223" s="315"/>
    </row>
    <row r="224" spans="1:52" s="162" customFormat="1" ht="13.5" customHeight="1" x14ac:dyDescent="0.2">
      <c r="A224" s="151"/>
      <c r="B224" s="317"/>
      <c r="C224" s="162" t="s">
        <v>96</v>
      </c>
      <c r="D224" s="162" t="s">
        <v>106</v>
      </c>
      <c r="E224" s="151"/>
      <c r="F224" s="151"/>
      <c r="G224" s="151"/>
      <c r="H224" s="151"/>
      <c r="I224" s="151"/>
      <c r="Y224" s="313"/>
      <c r="Z224" s="314"/>
      <c r="AA224" s="315"/>
    </row>
    <row r="225" spans="1:27" s="162" customFormat="1" ht="13.5" customHeight="1" x14ac:dyDescent="0.2">
      <c r="A225" s="151"/>
      <c r="B225" s="317"/>
      <c r="C225" s="162" t="s">
        <v>97</v>
      </c>
      <c r="D225" s="162" t="s">
        <v>107</v>
      </c>
      <c r="E225" s="151"/>
      <c r="F225" s="151"/>
      <c r="G225" s="151"/>
      <c r="H225" s="151"/>
      <c r="I225" s="151"/>
      <c r="Y225" s="313"/>
      <c r="Z225" s="314"/>
      <c r="AA225" s="315"/>
    </row>
    <row r="226" spans="1:27" s="162" customFormat="1" ht="13.5" customHeight="1" x14ac:dyDescent="0.2">
      <c r="B226" s="317"/>
      <c r="C226" s="162" t="s">
        <v>98</v>
      </c>
      <c r="D226" s="162" t="s">
        <v>108</v>
      </c>
      <c r="Y226" s="313"/>
      <c r="Z226" s="314"/>
      <c r="AA226" s="315"/>
    </row>
    <row r="227" spans="1:27" s="162" customFormat="1" ht="13.5" customHeight="1" x14ac:dyDescent="0.2">
      <c r="B227" s="317"/>
      <c r="C227" s="162" t="s">
        <v>99</v>
      </c>
      <c r="D227" s="189" t="s">
        <v>203</v>
      </c>
      <c r="Y227" s="313"/>
      <c r="Z227" s="314"/>
      <c r="AA227" s="315"/>
    </row>
    <row r="228" spans="1:27" s="162" customFormat="1" ht="13.5" customHeight="1" x14ac:dyDescent="0.2">
      <c r="B228" s="317"/>
      <c r="C228" s="162" t="s">
        <v>100</v>
      </c>
      <c r="D228" s="162" t="s">
        <v>109</v>
      </c>
      <c r="Y228" s="313"/>
      <c r="Z228" s="314"/>
      <c r="AA228" s="315"/>
    </row>
    <row r="229" spans="1:27" s="162" customFormat="1" ht="13.5" customHeight="1" x14ac:dyDescent="0.2">
      <c r="B229" s="317"/>
      <c r="C229" s="162" t="s">
        <v>101</v>
      </c>
      <c r="D229" s="162" t="s">
        <v>110</v>
      </c>
      <c r="Y229" s="313"/>
      <c r="Z229" s="314"/>
      <c r="AA229" s="315"/>
    </row>
    <row r="230" spans="1:27" s="162" customFormat="1" ht="13.5" customHeight="1" x14ac:dyDescent="0.2">
      <c r="B230" s="317"/>
      <c r="C230" s="162" t="s">
        <v>245</v>
      </c>
      <c r="D230" s="430" t="s">
        <v>246</v>
      </c>
      <c r="E230" s="430"/>
      <c r="F230" s="430"/>
      <c r="G230" s="430"/>
      <c r="H230" s="430"/>
      <c r="I230" s="430"/>
      <c r="J230" s="430"/>
      <c r="K230" s="430"/>
      <c r="L230" s="430"/>
      <c r="Y230" s="313"/>
      <c r="Z230" s="314"/>
      <c r="AA230" s="315"/>
    </row>
    <row r="231" spans="1:27" s="162" customFormat="1" ht="13.5" customHeight="1" x14ac:dyDescent="0.2">
      <c r="B231" s="317"/>
      <c r="C231" s="162" t="s">
        <v>102</v>
      </c>
      <c r="D231" s="162" t="s">
        <v>111</v>
      </c>
      <c r="Y231" s="313"/>
      <c r="Z231" s="314"/>
      <c r="AA231" s="315"/>
    </row>
    <row r="232" spans="1:27" s="162" customFormat="1" ht="13.5" customHeight="1" x14ac:dyDescent="0.2">
      <c r="B232" s="317"/>
      <c r="C232" s="162" t="s">
        <v>103</v>
      </c>
      <c r="D232" s="162" t="s">
        <v>112</v>
      </c>
      <c r="Y232" s="313"/>
      <c r="Z232" s="314"/>
      <c r="AA232" s="315"/>
    </row>
    <row r="233" spans="1:27" s="162" customFormat="1" ht="13.5" customHeight="1" x14ac:dyDescent="0.2">
      <c r="B233" s="317"/>
      <c r="C233" s="162" t="s">
        <v>247</v>
      </c>
      <c r="D233" s="162" t="s">
        <v>113</v>
      </c>
      <c r="Y233" s="313"/>
      <c r="Z233" s="314"/>
      <c r="AA233" s="315"/>
    </row>
    <row r="234" spans="1:27" s="162" customFormat="1" ht="13.5" customHeight="1" x14ac:dyDescent="0.2">
      <c r="B234" s="317"/>
      <c r="C234" s="162" t="s">
        <v>104</v>
      </c>
      <c r="D234" s="162" t="s">
        <v>114</v>
      </c>
      <c r="Y234" s="313"/>
      <c r="Z234" s="314"/>
      <c r="AA234" s="315"/>
    </row>
    <row r="235" spans="1:27" s="162" customFormat="1" ht="13.5" customHeight="1" x14ac:dyDescent="0.2">
      <c r="B235" s="317"/>
      <c r="C235" s="162" t="s">
        <v>248</v>
      </c>
      <c r="D235" s="162" t="s">
        <v>115</v>
      </c>
      <c r="Y235" s="313"/>
      <c r="Z235" s="314"/>
      <c r="AA235" s="315"/>
    </row>
    <row r="236" spans="1:27" s="162" customFormat="1" ht="13.5" customHeight="1" x14ac:dyDescent="0.2">
      <c r="B236" s="317"/>
      <c r="C236" s="162" t="s">
        <v>105</v>
      </c>
      <c r="D236" s="162" t="s">
        <v>116</v>
      </c>
      <c r="Y236" s="313"/>
      <c r="Z236" s="314"/>
      <c r="AA236" s="315"/>
    </row>
    <row r="237" spans="1:27" s="162" customFormat="1" ht="13.5" customHeight="1" x14ac:dyDescent="0.2">
      <c r="B237" s="275"/>
      <c r="C237" s="190" t="s">
        <v>249</v>
      </c>
      <c r="D237" s="191" t="s">
        <v>117</v>
      </c>
      <c r="E237" s="191"/>
      <c r="F237" s="191"/>
      <c r="G237" s="191"/>
      <c r="H237" s="191"/>
      <c r="I237" s="191"/>
      <c r="J237" s="191"/>
      <c r="K237" s="191"/>
      <c r="L237" s="191"/>
      <c r="M237" s="191"/>
      <c r="N237" s="191"/>
      <c r="O237" s="191"/>
      <c r="P237" s="191"/>
      <c r="Q237" s="191"/>
      <c r="R237" s="191"/>
      <c r="S237" s="191"/>
      <c r="T237" s="191"/>
      <c r="U237" s="191"/>
      <c r="V237" s="191"/>
      <c r="W237" s="191"/>
      <c r="X237" s="191"/>
      <c r="Y237" s="243"/>
      <c r="Z237" s="244"/>
      <c r="AA237" s="245"/>
    </row>
    <row r="238" spans="1:27" ht="7.5" customHeight="1" x14ac:dyDescent="0.2">
      <c r="Y238" s="159"/>
      <c r="Z238" s="159"/>
      <c r="AA238" s="159"/>
    </row>
    <row r="239" spans="1:27" ht="18" customHeight="1" x14ac:dyDescent="0.2">
      <c r="A239" s="141" t="s">
        <v>596</v>
      </c>
      <c r="B239" s="147"/>
      <c r="C239" s="133"/>
      <c r="D239" s="133"/>
      <c r="E239" s="133"/>
      <c r="F239" s="133"/>
      <c r="G239" s="133"/>
      <c r="H239" s="133"/>
      <c r="I239" s="133"/>
      <c r="Y239" s="159"/>
      <c r="Z239" s="159"/>
      <c r="AA239" s="159"/>
    </row>
    <row r="240" spans="1:27" ht="15" customHeight="1" x14ac:dyDescent="0.2">
      <c r="A240" s="151"/>
      <c r="B240" s="232" t="s">
        <v>23</v>
      </c>
      <c r="C240" s="256" t="s">
        <v>204</v>
      </c>
      <c r="D240" s="257"/>
      <c r="E240" s="257"/>
      <c r="F240" s="257"/>
      <c r="G240" s="257"/>
      <c r="H240" s="257"/>
      <c r="I240" s="257"/>
      <c r="J240" s="257"/>
      <c r="K240" s="257"/>
      <c r="L240" s="257"/>
      <c r="M240" s="257"/>
      <c r="N240" s="257"/>
      <c r="O240" s="257"/>
      <c r="P240" s="257"/>
      <c r="Q240" s="257"/>
      <c r="R240" s="257"/>
      <c r="S240" s="257"/>
      <c r="T240" s="257"/>
      <c r="U240" s="257"/>
      <c r="V240" s="257"/>
      <c r="W240" s="257"/>
      <c r="X240" s="258"/>
      <c r="Y240" s="240"/>
      <c r="Z240" s="241"/>
      <c r="AA240" s="242"/>
    </row>
    <row r="241" spans="1:27" ht="15" customHeight="1" x14ac:dyDescent="0.2">
      <c r="A241" s="151"/>
      <c r="B241" s="233"/>
      <c r="C241" s="259"/>
      <c r="D241" s="260"/>
      <c r="E241" s="260"/>
      <c r="F241" s="260"/>
      <c r="G241" s="260"/>
      <c r="H241" s="260"/>
      <c r="I241" s="260"/>
      <c r="J241" s="260"/>
      <c r="K241" s="260"/>
      <c r="L241" s="260"/>
      <c r="M241" s="260"/>
      <c r="N241" s="260"/>
      <c r="O241" s="260"/>
      <c r="P241" s="260"/>
      <c r="Q241" s="260"/>
      <c r="R241" s="260"/>
      <c r="S241" s="260"/>
      <c r="T241" s="260"/>
      <c r="U241" s="260"/>
      <c r="V241" s="260"/>
      <c r="W241" s="260"/>
      <c r="X241" s="261"/>
      <c r="Y241" s="313"/>
      <c r="Z241" s="314"/>
      <c r="AA241" s="315"/>
    </row>
    <row r="242" spans="1:27" ht="15.75" customHeight="1" x14ac:dyDescent="0.2">
      <c r="A242" s="151"/>
      <c r="B242" s="232" t="s">
        <v>24</v>
      </c>
      <c r="C242" s="256" t="s">
        <v>205</v>
      </c>
      <c r="D242" s="257"/>
      <c r="E242" s="257"/>
      <c r="F242" s="257"/>
      <c r="G242" s="257"/>
      <c r="H242" s="257"/>
      <c r="I242" s="257"/>
      <c r="J242" s="257"/>
      <c r="K242" s="257"/>
      <c r="L242" s="257"/>
      <c r="M242" s="257"/>
      <c r="N242" s="257"/>
      <c r="O242" s="257"/>
      <c r="P242" s="257"/>
      <c r="Q242" s="257"/>
      <c r="R242" s="257"/>
      <c r="S242" s="257"/>
      <c r="T242" s="257"/>
      <c r="U242" s="257"/>
      <c r="V242" s="257"/>
      <c r="W242" s="257"/>
      <c r="X242" s="258"/>
      <c r="Y242" s="240"/>
      <c r="Z242" s="241"/>
      <c r="AA242" s="242"/>
    </row>
    <row r="243" spans="1:27" ht="15" customHeight="1" x14ac:dyDescent="0.2">
      <c r="A243" s="151"/>
      <c r="B243" s="233"/>
      <c r="C243" s="259"/>
      <c r="D243" s="260"/>
      <c r="E243" s="260"/>
      <c r="F243" s="260"/>
      <c r="G243" s="260"/>
      <c r="H243" s="260"/>
      <c r="I243" s="260"/>
      <c r="J243" s="260"/>
      <c r="K243" s="260"/>
      <c r="L243" s="260"/>
      <c r="M243" s="260"/>
      <c r="N243" s="260"/>
      <c r="O243" s="260"/>
      <c r="P243" s="260"/>
      <c r="Q243" s="260"/>
      <c r="R243" s="260"/>
      <c r="S243" s="260"/>
      <c r="T243" s="260"/>
      <c r="U243" s="260"/>
      <c r="V243" s="260"/>
      <c r="W243" s="260"/>
      <c r="X243" s="261"/>
      <c r="Y243" s="313"/>
      <c r="Z243" s="314"/>
      <c r="AA243" s="315"/>
    </row>
    <row r="244" spans="1:27" ht="10.5" customHeight="1" x14ac:dyDescent="0.2">
      <c r="A244" s="151"/>
      <c r="B244" s="232" t="s">
        <v>136</v>
      </c>
      <c r="C244" s="234" t="s">
        <v>8</v>
      </c>
      <c r="D244" s="355"/>
      <c r="E244" s="355"/>
      <c r="F244" s="355"/>
      <c r="G244" s="355"/>
      <c r="H244" s="355"/>
      <c r="I244" s="355"/>
      <c r="J244" s="355"/>
      <c r="K244" s="355"/>
      <c r="L244" s="355"/>
      <c r="M244" s="355"/>
      <c r="N244" s="355"/>
      <c r="O244" s="355"/>
      <c r="P244" s="355"/>
      <c r="Q244" s="355"/>
      <c r="R244" s="355"/>
      <c r="S244" s="355"/>
      <c r="T244" s="355"/>
      <c r="U244" s="355"/>
      <c r="V244" s="355"/>
      <c r="W244" s="355"/>
      <c r="X244" s="356"/>
      <c r="Y244" s="318"/>
      <c r="Z244" s="318"/>
      <c r="AA244" s="318"/>
    </row>
    <row r="245" spans="1:27" ht="10.5" customHeight="1" x14ac:dyDescent="0.2">
      <c r="A245" s="151"/>
      <c r="B245" s="233"/>
      <c r="C245" s="357"/>
      <c r="D245" s="358"/>
      <c r="E245" s="358"/>
      <c r="F245" s="358"/>
      <c r="G245" s="358"/>
      <c r="H245" s="358"/>
      <c r="I245" s="358"/>
      <c r="J245" s="358"/>
      <c r="K245" s="358"/>
      <c r="L245" s="358"/>
      <c r="M245" s="358"/>
      <c r="N245" s="358"/>
      <c r="O245" s="358"/>
      <c r="P245" s="358"/>
      <c r="Q245" s="358"/>
      <c r="R245" s="358"/>
      <c r="S245" s="358"/>
      <c r="T245" s="358"/>
      <c r="U245" s="358"/>
      <c r="V245" s="358"/>
      <c r="W245" s="358"/>
      <c r="X245" s="359"/>
      <c r="Y245" s="318"/>
      <c r="Z245" s="318"/>
      <c r="AA245" s="318"/>
    </row>
    <row r="246" spans="1:27" ht="15" customHeight="1" x14ac:dyDescent="0.2">
      <c r="A246" s="151"/>
      <c r="B246" s="232" t="s">
        <v>137</v>
      </c>
      <c r="C246" s="234" t="s">
        <v>206</v>
      </c>
      <c r="D246" s="355"/>
      <c r="E246" s="355"/>
      <c r="F246" s="355"/>
      <c r="G246" s="355"/>
      <c r="H246" s="355"/>
      <c r="I246" s="355"/>
      <c r="J246" s="355"/>
      <c r="K246" s="355"/>
      <c r="L246" s="355"/>
      <c r="M246" s="355"/>
      <c r="N246" s="355"/>
      <c r="O246" s="355"/>
      <c r="P246" s="355"/>
      <c r="Q246" s="355"/>
      <c r="R246" s="355"/>
      <c r="S246" s="355"/>
      <c r="T246" s="355"/>
      <c r="U246" s="355"/>
      <c r="V246" s="355"/>
      <c r="W246" s="355"/>
      <c r="X246" s="356"/>
      <c r="Y246" s="318"/>
      <c r="Z246" s="318"/>
      <c r="AA246" s="318"/>
    </row>
    <row r="247" spans="1:27" ht="15" customHeight="1" x14ac:dyDescent="0.2">
      <c r="A247" s="151"/>
      <c r="B247" s="233"/>
      <c r="C247" s="357"/>
      <c r="D247" s="358"/>
      <c r="E247" s="358"/>
      <c r="F247" s="358"/>
      <c r="G247" s="358"/>
      <c r="H247" s="358"/>
      <c r="I247" s="358"/>
      <c r="J247" s="358"/>
      <c r="K247" s="358"/>
      <c r="L247" s="358"/>
      <c r="M247" s="358"/>
      <c r="N247" s="358"/>
      <c r="O247" s="358"/>
      <c r="P247" s="358"/>
      <c r="Q247" s="358"/>
      <c r="R247" s="358"/>
      <c r="S247" s="358"/>
      <c r="T247" s="358"/>
      <c r="U247" s="358"/>
      <c r="V247" s="358"/>
      <c r="W247" s="358"/>
      <c r="X247" s="359"/>
      <c r="Y247" s="318"/>
      <c r="Z247" s="318"/>
      <c r="AA247" s="318"/>
    </row>
    <row r="248" spans="1:27" ht="10.5" customHeight="1" x14ac:dyDescent="0.2">
      <c r="A248" s="151"/>
      <c r="B248" s="232" t="s">
        <v>156</v>
      </c>
      <c r="C248" s="234" t="s">
        <v>9</v>
      </c>
      <c r="D248" s="355"/>
      <c r="E248" s="355"/>
      <c r="F248" s="355"/>
      <c r="G248" s="355"/>
      <c r="H248" s="355"/>
      <c r="I248" s="355"/>
      <c r="J248" s="355"/>
      <c r="K248" s="355"/>
      <c r="L248" s="355"/>
      <c r="M248" s="355"/>
      <c r="N248" s="355"/>
      <c r="O248" s="355"/>
      <c r="P248" s="355"/>
      <c r="Q248" s="355"/>
      <c r="R248" s="355"/>
      <c r="S248" s="355"/>
      <c r="T248" s="355"/>
      <c r="U248" s="355"/>
      <c r="V248" s="355"/>
      <c r="W248" s="355"/>
      <c r="X248" s="356"/>
      <c r="Y248" s="318"/>
      <c r="Z248" s="318"/>
      <c r="AA248" s="318"/>
    </row>
    <row r="249" spans="1:27" ht="10.5" customHeight="1" x14ac:dyDescent="0.2">
      <c r="A249" s="151"/>
      <c r="B249" s="233"/>
      <c r="C249" s="357"/>
      <c r="D249" s="358"/>
      <c r="E249" s="358"/>
      <c r="F249" s="358"/>
      <c r="G249" s="358"/>
      <c r="H249" s="358"/>
      <c r="I249" s="358"/>
      <c r="J249" s="358"/>
      <c r="K249" s="358"/>
      <c r="L249" s="358"/>
      <c r="M249" s="358"/>
      <c r="N249" s="358"/>
      <c r="O249" s="358"/>
      <c r="P249" s="358"/>
      <c r="Q249" s="358"/>
      <c r="R249" s="358"/>
      <c r="S249" s="358"/>
      <c r="T249" s="358"/>
      <c r="U249" s="358"/>
      <c r="V249" s="358"/>
      <c r="W249" s="358"/>
      <c r="X249" s="359"/>
      <c r="Y249" s="318"/>
      <c r="Z249" s="318"/>
      <c r="AA249" s="318"/>
    </row>
    <row r="250" spans="1:27" ht="10.5" customHeight="1" x14ac:dyDescent="0.2">
      <c r="A250" s="151"/>
      <c r="B250" s="232" t="s">
        <v>158</v>
      </c>
      <c r="C250" s="256" t="s">
        <v>118</v>
      </c>
      <c r="D250" s="257"/>
      <c r="E250" s="257"/>
      <c r="F250" s="257"/>
      <c r="G250" s="257"/>
      <c r="H250" s="257"/>
      <c r="I250" s="257"/>
      <c r="J250" s="257"/>
      <c r="K250" s="257"/>
      <c r="L250" s="257"/>
      <c r="M250" s="257"/>
      <c r="N250" s="257"/>
      <c r="O250" s="257"/>
      <c r="P250" s="257"/>
      <c r="Q250" s="257"/>
      <c r="R250" s="257"/>
      <c r="S250" s="257"/>
      <c r="T250" s="257"/>
      <c r="U250" s="257"/>
      <c r="V250" s="257"/>
      <c r="W250" s="257"/>
      <c r="X250" s="258"/>
      <c r="Y250" s="240"/>
      <c r="Z250" s="241"/>
      <c r="AA250" s="242"/>
    </row>
    <row r="251" spans="1:27" ht="10.5" customHeight="1" x14ac:dyDescent="0.2">
      <c r="A251" s="151"/>
      <c r="B251" s="233"/>
      <c r="C251" s="259"/>
      <c r="D251" s="260"/>
      <c r="E251" s="260"/>
      <c r="F251" s="260"/>
      <c r="G251" s="260"/>
      <c r="H251" s="260"/>
      <c r="I251" s="260"/>
      <c r="J251" s="260"/>
      <c r="K251" s="260"/>
      <c r="L251" s="260"/>
      <c r="M251" s="260"/>
      <c r="N251" s="260"/>
      <c r="O251" s="260"/>
      <c r="P251" s="260"/>
      <c r="Q251" s="260"/>
      <c r="R251" s="260"/>
      <c r="S251" s="260"/>
      <c r="T251" s="260"/>
      <c r="U251" s="260"/>
      <c r="V251" s="260"/>
      <c r="W251" s="260"/>
      <c r="X251" s="261"/>
      <c r="Y251" s="243"/>
      <c r="Z251" s="244"/>
      <c r="AA251" s="245"/>
    </row>
    <row r="252" spans="1:27" ht="22.5" customHeight="1" x14ac:dyDescent="0.2">
      <c r="A252" s="151"/>
      <c r="B252" s="232" t="s">
        <v>251</v>
      </c>
      <c r="C252" s="234" t="s">
        <v>250</v>
      </c>
      <c r="D252" s="235"/>
      <c r="E252" s="235"/>
      <c r="F252" s="235"/>
      <c r="G252" s="235"/>
      <c r="H252" s="235"/>
      <c r="I252" s="235"/>
      <c r="J252" s="235"/>
      <c r="K252" s="235"/>
      <c r="L252" s="235"/>
      <c r="M252" s="235"/>
      <c r="N252" s="235"/>
      <c r="O252" s="235"/>
      <c r="P252" s="235"/>
      <c r="Q252" s="235"/>
      <c r="R252" s="235"/>
      <c r="S252" s="235"/>
      <c r="T252" s="235"/>
      <c r="U252" s="235"/>
      <c r="V252" s="235"/>
      <c r="W252" s="235"/>
      <c r="X252" s="236"/>
      <c r="Y252" s="240"/>
      <c r="Z252" s="241"/>
      <c r="AA252" s="242"/>
    </row>
    <row r="253" spans="1:27" ht="23.25" customHeight="1" x14ac:dyDescent="0.2">
      <c r="A253" s="151"/>
      <c r="B253" s="233"/>
      <c r="C253" s="237"/>
      <c r="D253" s="238"/>
      <c r="E253" s="238"/>
      <c r="F253" s="238"/>
      <c r="G253" s="238"/>
      <c r="H253" s="238"/>
      <c r="I253" s="238"/>
      <c r="J253" s="238"/>
      <c r="K253" s="238"/>
      <c r="L253" s="238"/>
      <c r="M253" s="238"/>
      <c r="N253" s="238"/>
      <c r="O253" s="238"/>
      <c r="P253" s="238"/>
      <c r="Q253" s="238"/>
      <c r="R253" s="238"/>
      <c r="S253" s="238"/>
      <c r="T253" s="238"/>
      <c r="U253" s="238"/>
      <c r="V253" s="238"/>
      <c r="W253" s="238"/>
      <c r="X253" s="239"/>
      <c r="Y253" s="243"/>
      <c r="Z253" s="244"/>
      <c r="AA253" s="245"/>
    </row>
    <row r="254" spans="1:27" ht="9" customHeight="1" x14ac:dyDescent="0.2">
      <c r="A254" s="151"/>
      <c r="B254" s="132"/>
      <c r="C254" s="177"/>
      <c r="D254" s="177"/>
      <c r="E254" s="177"/>
      <c r="F254" s="177"/>
      <c r="G254" s="177"/>
      <c r="H254" s="177"/>
      <c r="I254" s="177"/>
      <c r="J254" s="177"/>
      <c r="K254" s="177"/>
      <c r="L254" s="177"/>
      <c r="M254" s="177"/>
      <c r="N254" s="177"/>
      <c r="O254" s="177"/>
      <c r="P254" s="177"/>
      <c r="Q254" s="177"/>
      <c r="R254" s="177"/>
      <c r="S254" s="177"/>
      <c r="T254" s="177"/>
      <c r="U254" s="177"/>
      <c r="V254" s="177"/>
      <c r="W254" s="177"/>
      <c r="X254" s="177"/>
      <c r="Y254" s="108"/>
      <c r="Z254" s="108"/>
      <c r="AA254" s="108"/>
    </row>
    <row r="255" spans="1:27" ht="18" customHeight="1" x14ac:dyDescent="0.2">
      <c r="A255" s="316" t="s">
        <v>289</v>
      </c>
      <c r="B255" s="316"/>
      <c r="C255" s="316"/>
      <c r="D255" s="316"/>
      <c r="E255" s="316"/>
      <c r="F255" s="316"/>
      <c r="G255" s="316"/>
      <c r="H255" s="316"/>
      <c r="I255" s="177"/>
      <c r="J255" s="177"/>
      <c r="K255" s="177"/>
      <c r="L255" s="177"/>
      <c r="M255" s="177"/>
      <c r="N255" s="177"/>
      <c r="O255" s="177"/>
      <c r="P255" s="177"/>
      <c r="Q255" s="177"/>
      <c r="R255" s="177"/>
      <c r="S255" s="177"/>
      <c r="T255" s="177"/>
      <c r="U255" s="177"/>
      <c r="V255" s="177"/>
      <c r="W255" s="177"/>
      <c r="X255" s="177"/>
      <c r="Y255" s="108"/>
      <c r="Z255" s="108"/>
      <c r="AA255" s="108"/>
    </row>
    <row r="256" spans="1:27" ht="27.75" customHeight="1" x14ac:dyDescent="0.2">
      <c r="A256" s="151"/>
      <c r="B256" s="232" t="s">
        <v>227</v>
      </c>
      <c r="C256" s="234" t="s">
        <v>252</v>
      </c>
      <c r="D256" s="235"/>
      <c r="E256" s="235"/>
      <c r="F256" s="235"/>
      <c r="G256" s="235"/>
      <c r="H256" s="235"/>
      <c r="I256" s="235"/>
      <c r="J256" s="235"/>
      <c r="K256" s="235"/>
      <c r="L256" s="235"/>
      <c r="M256" s="235"/>
      <c r="N256" s="235"/>
      <c r="O256" s="235"/>
      <c r="P256" s="235"/>
      <c r="Q256" s="235"/>
      <c r="R256" s="235"/>
      <c r="S256" s="235"/>
      <c r="T256" s="235"/>
      <c r="U256" s="235"/>
      <c r="V256" s="235"/>
      <c r="W256" s="235"/>
      <c r="X256" s="236"/>
      <c r="Y256" s="240"/>
      <c r="Z256" s="241"/>
      <c r="AA256" s="242"/>
    </row>
    <row r="257" spans="1:27" ht="30.75" customHeight="1" x14ac:dyDescent="0.2">
      <c r="A257" s="151"/>
      <c r="B257" s="233"/>
      <c r="C257" s="237"/>
      <c r="D257" s="238"/>
      <c r="E257" s="238"/>
      <c r="F257" s="238"/>
      <c r="G257" s="238"/>
      <c r="H257" s="238"/>
      <c r="I257" s="238"/>
      <c r="J257" s="238"/>
      <c r="K257" s="238"/>
      <c r="L257" s="238"/>
      <c r="M257" s="238"/>
      <c r="N257" s="238"/>
      <c r="O257" s="238"/>
      <c r="P257" s="238"/>
      <c r="Q257" s="238"/>
      <c r="R257" s="238"/>
      <c r="S257" s="238"/>
      <c r="T257" s="238"/>
      <c r="U257" s="238"/>
      <c r="V257" s="238"/>
      <c r="W257" s="238"/>
      <c r="X257" s="239"/>
      <c r="Y257" s="243"/>
      <c r="Z257" s="244"/>
      <c r="AA257" s="245"/>
    </row>
    <row r="258" spans="1:27" ht="15" customHeight="1" x14ac:dyDescent="0.2">
      <c r="A258" s="151"/>
      <c r="B258" s="232" t="s">
        <v>166</v>
      </c>
      <c r="C258" s="234" t="s">
        <v>253</v>
      </c>
      <c r="D258" s="235"/>
      <c r="E258" s="235"/>
      <c r="F258" s="235"/>
      <c r="G258" s="235"/>
      <c r="H258" s="235"/>
      <c r="I258" s="235"/>
      <c r="J258" s="235"/>
      <c r="K258" s="235"/>
      <c r="L258" s="235"/>
      <c r="M258" s="235"/>
      <c r="N258" s="235"/>
      <c r="O258" s="235"/>
      <c r="P258" s="235"/>
      <c r="Q258" s="235"/>
      <c r="R258" s="235"/>
      <c r="S258" s="235"/>
      <c r="T258" s="235"/>
      <c r="U258" s="235"/>
      <c r="V258" s="235"/>
      <c r="W258" s="235"/>
      <c r="X258" s="236"/>
      <c r="Y258" s="240"/>
      <c r="Z258" s="241"/>
      <c r="AA258" s="242"/>
    </row>
    <row r="259" spans="1:27" ht="15" customHeight="1" x14ac:dyDescent="0.2">
      <c r="A259" s="151"/>
      <c r="B259" s="233"/>
      <c r="C259" s="237"/>
      <c r="D259" s="238"/>
      <c r="E259" s="238"/>
      <c r="F259" s="238"/>
      <c r="G259" s="238"/>
      <c r="H259" s="238"/>
      <c r="I259" s="238"/>
      <c r="J259" s="238"/>
      <c r="K259" s="238"/>
      <c r="L259" s="238"/>
      <c r="M259" s="238"/>
      <c r="N259" s="238"/>
      <c r="O259" s="238"/>
      <c r="P259" s="238"/>
      <c r="Q259" s="238"/>
      <c r="R259" s="238"/>
      <c r="S259" s="238"/>
      <c r="T259" s="238"/>
      <c r="U259" s="238"/>
      <c r="V259" s="238"/>
      <c r="W259" s="238"/>
      <c r="X259" s="239"/>
      <c r="Y259" s="243"/>
      <c r="Z259" s="244"/>
      <c r="AA259" s="245"/>
    </row>
    <row r="260" spans="1:27" ht="15" customHeight="1" x14ac:dyDescent="0.2">
      <c r="A260" s="151"/>
      <c r="B260" s="232" t="s">
        <v>230</v>
      </c>
      <c r="C260" s="234" t="s">
        <v>254</v>
      </c>
      <c r="D260" s="235"/>
      <c r="E260" s="235"/>
      <c r="F260" s="235"/>
      <c r="G260" s="235"/>
      <c r="H260" s="235"/>
      <c r="I260" s="235"/>
      <c r="J260" s="235"/>
      <c r="K260" s="235"/>
      <c r="L260" s="235"/>
      <c r="M260" s="235"/>
      <c r="N260" s="235"/>
      <c r="O260" s="235"/>
      <c r="P260" s="235"/>
      <c r="Q260" s="235"/>
      <c r="R260" s="235"/>
      <c r="S260" s="235"/>
      <c r="T260" s="235"/>
      <c r="U260" s="235"/>
      <c r="V260" s="235"/>
      <c r="W260" s="235"/>
      <c r="X260" s="236"/>
      <c r="Y260" s="240"/>
      <c r="Z260" s="241"/>
      <c r="AA260" s="242"/>
    </row>
    <row r="261" spans="1:27" ht="15" customHeight="1" x14ac:dyDescent="0.2">
      <c r="A261" s="151"/>
      <c r="B261" s="233"/>
      <c r="C261" s="237"/>
      <c r="D261" s="238"/>
      <c r="E261" s="238"/>
      <c r="F261" s="238"/>
      <c r="G261" s="238"/>
      <c r="H261" s="238"/>
      <c r="I261" s="238"/>
      <c r="J261" s="238"/>
      <c r="K261" s="238"/>
      <c r="L261" s="238"/>
      <c r="M261" s="238"/>
      <c r="N261" s="238"/>
      <c r="O261" s="238"/>
      <c r="P261" s="238"/>
      <c r="Q261" s="238"/>
      <c r="R261" s="238"/>
      <c r="S261" s="238"/>
      <c r="T261" s="238"/>
      <c r="U261" s="238"/>
      <c r="V261" s="238"/>
      <c r="W261" s="238"/>
      <c r="X261" s="239"/>
      <c r="Y261" s="243"/>
      <c r="Z261" s="244"/>
      <c r="AA261" s="245"/>
    </row>
    <row r="262" spans="1:27" ht="12.75" customHeight="1" x14ac:dyDescent="0.2">
      <c r="Y262" s="159"/>
      <c r="Z262" s="159"/>
      <c r="AA262" s="159"/>
    </row>
    <row r="263" spans="1:27" ht="12.75" customHeight="1" x14ac:dyDescent="0.2">
      <c r="A263" s="141" t="s">
        <v>290</v>
      </c>
      <c r="B263" s="147"/>
      <c r="C263" s="133"/>
      <c r="D263" s="133"/>
      <c r="E263" s="133"/>
      <c r="F263" s="133"/>
      <c r="G263" s="133"/>
      <c r="H263" s="133"/>
      <c r="I263" s="133"/>
      <c r="Y263" s="159"/>
      <c r="Z263" s="159"/>
      <c r="AA263" s="159"/>
    </row>
    <row r="264" spans="1:27" ht="15.75" customHeight="1" x14ac:dyDescent="0.2">
      <c r="A264" s="151"/>
      <c r="B264" s="232" t="s">
        <v>26</v>
      </c>
      <c r="C264" s="256" t="s">
        <v>207</v>
      </c>
      <c r="D264" s="257"/>
      <c r="E264" s="257"/>
      <c r="F264" s="257"/>
      <c r="G264" s="257"/>
      <c r="H264" s="257"/>
      <c r="I264" s="257"/>
      <c r="J264" s="257"/>
      <c r="K264" s="257"/>
      <c r="L264" s="257"/>
      <c r="M264" s="257"/>
      <c r="N264" s="257"/>
      <c r="O264" s="257"/>
      <c r="P264" s="257"/>
      <c r="Q264" s="257"/>
      <c r="R264" s="257"/>
      <c r="S264" s="257"/>
      <c r="T264" s="257"/>
      <c r="U264" s="257"/>
      <c r="V264" s="257"/>
      <c r="W264" s="257"/>
      <c r="X264" s="258"/>
      <c r="Y264" s="240"/>
      <c r="Z264" s="241"/>
      <c r="AA264" s="242"/>
    </row>
    <row r="265" spans="1:27" ht="15" customHeight="1" x14ac:dyDescent="0.2">
      <c r="A265" s="151"/>
      <c r="B265" s="233"/>
      <c r="C265" s="259"/>
      <c r="D265" s="260"/>
      <c r="E265" s="260"/>
      <c r="F265" s="260"/>
      <c r="G265" s="260"/>
      <c r="H265" s="260"/>
      <c r="I265" s="260"/>
      <c r="J265" s="260"/>
      <c r="K265" s="260"/>
      <c r="L265" s="260"/>
      <c r="M265" s="260"/>
      <c r="N265" s="260"/>
      <c r="O265" s="260"/>
      <c r="P265" s="260"/>
      <c r="Q265" s="260"/>
      <c r="R265" s="260"/>
      <c r="S265" s="260"/>
      <c r="T265" s="260"/>
      <c r="U265" s="260"/>
      <c r="V265" s="260"/>
      <c r="W265" s="260"/>
      <c r="X265" s="261"/>
      <c r="Y265" s="313"/>
      <c r="Z265" s="314"/>
      <c r="AA265" s="315"/>
    </row>
    <row r="266" spans="1:27" ht="10.5" customHeight="1" x14ac:dyDescent="0.2">
      <c r="A266" s="151"/>
      <c r="B266" s="232" t="s">
        <v>27</v>
      </c>
      <c r="C266" s="256" t="s">
        <v>208</v>
      </c>
      <c r="D266" s="257"/>
      <c r="E266" s="257"/>
      <c r="F266" s="257"/>
      <c r="G266" s="257"/>
      <c r="H266" s="257"/>
      <c r="I266" s="257"/>
      <c r="J266" s="257"/>
      <c r="K266" s="257"/>
      <c r="L266" s="257"/>
      <c r="M266" s="257"/>
      <c r="N266" s="257"/>
      <c r="O266" s="257"/>
      <c r="P266" s="257"/>
      <c r="Q266" s="257"/>
      <c r="R266" s="257"/>
      <c r="S266" s="257"/>
      <c r="T266" s="257"/>
      <c r="U266" s="257"/>
      <c r="V266" s="257"/>
      <c r="W266" s="257"/>
      <c r="X266" s="258"/>
      <c r="Y266" s="240"/>
      <c r="Z266" s="241"/>
      <c r="AA266" s="242"/>
    </row>
    <row r="267" spans="1:27" ht="10.5" customHeight="1" x14ac:dyDescent="0.2">
      <c r="A267" s="151"/>
      <c r="B267" s="233"/>
      <c r="C267" s="259"/>
      <c r="D267" s="260"/>
      <c r="E267" s="260"/>
      <c r="F267" s="260"/>
      <c r="G267" s="260"/>
      <c r="H267" s="260"/>
      <c r="I267" s="260"/>
      <c r="J267" s="260"/>
      <c r="K267" s="260"/>
      <c r="L267" s="260"/>
      <c r="M267" s="260"/>
      <c r="N267" s="260"/>
      <c r="O267" s="260"/>
      <c r="P267" s="260"/>
      <c r="Q267" s="260"/>
      <c r="R267" s="260"/>
      <c r="S267" s="260"/>
      <c r="T267" s="260"/>
      <c r="U267" s="260"/>
      <c r="V267" s="260"/>
      <c r="W267" s="260"/>
      <c r="X267" s="261"/>
      <c r="Y267" s="243"/>
      <c r="Z267" s="244"/>
      <c r="AA267" s="245"/>
    </row>
    <row r="268" spans="1:27" ht="28.5" customHeight="1" x14ac:dyDescent="0.2">
      <c r="A268" s="151"/>
      <c r="B268" s="232" t="s">
        <v>5</v>
      </c>
      <c r="C268" s="234" t="s">
        <v>255</v>
      </c>
      <c r="D268" s="235"/>
      <c r="E268" s="235"/>
      <c r="F268" s="235"/>
      <c r="G268" s="235"/>
      <c r="H268" s="235"/>
      <c r="I268" s="235"/>
      <c r="J268" s="235"/>
      <c r="K268" s="235"/>
      <c r="L268" s="235"/>
      <c r="M268" s="235"/>
      <c r="N268" s="235"/>
      <c r="O268" s="235"/>
      <c r="P268" s="235"/>
      <c r="Q268" s="235"/>
      <c r="R268" s="235"/>
      <c r="S268" s="235"/>
      <c r="T268" s="235"/>
      <c r="U268" s="235"/>
      <c r="V268" s="235"/>
      <c r="W268" s="235"/>
      <c r="X268" s="236"/>
      <c r="Y268" s="240"/>
      <c r="Z268" s="241"/>
      <c r="AA268" s="242"/>
    </row>
    <row r="269" spans="1:27" ht="28.5" customHeight="1" x14ac:dyDescent="0.2">
      <c r="A269" s="151"/>
      <c r="B269" s="233"/>
      <c r="C269" s="237"/>
      <c r="D269" s="238"/>
      <c r="E269" s="238"/>
      <c r="F269" s="238"/>
      <c r="G269" s="238"/>
      <c r="H269" s="238"/>
      <c r="I269" s="238"/>
      <c r="J269" s="238"/>
      <c r="K269" s="238"/>
      <c r="L269" s="238"/>
      <c r="M269" s="238"/>
      <c r="N269" s="238"/>
      <c r="O269" s="238"/>
      <c r="P269" s="238"/>
      <c r="Q269" s="238"/>
      <c r="R269" s="238"/>
      <c r="S269" s="238"/>
      <c r="T269" s="238"/>
      <c r="U269" s="238"/>
      <c r="V269" s="238"/>
      <c r="W269" s="238"/>
      <c r="X269" s="239"/>
      <c r="Y269" s="243"/>
      <c r="Z269" s="244"/>
      <c r="AA269" s="245"/>
    </row>
    <row r="270" spans="1:27" ht="10.5" customHeight="1" x14ac:dyDescent="0.2">
      <c r="A270" s="151"/>
      <c r="B270" s="232" t="s">
        <v>0</v>
      </c>
      <c r="C270" s="234" t="s">
        <v>256</v>
      </c>
      <c r="D270" s="235"/>
      <c r="E270" s="235"/>
      <c r="F270" s="235"/>
      <c r="G270" s="235"/>
      <c r="H270" s="235"/>
      <c r="I270" s="235"/>
      <c r="J270" s="235"/>
      <c r="K270" s="235"/>
      <c r="L270" s="235"/>
      <c r="M270" s="235"/>
      <c r="N270" s="235"/>
      <c r="O270" s="235"/>
      <c r="P270" s="235"/>
      <c r="Q270" s="235"/>
      <c r="R270" s="235"/>
      <c r="S270" s="235"/>
      <c r="T270" s="235"/>
      <c r="U270" s="235"/>
      <c r="V270" s="235"/>
      <c r="W270" s="235"/>
      <c r="X270" s="236"/>
      <c r="Y270" s="240"/>
      <c r="Z270" s="241"/>
      <c r="AA270" s="242"/>
    </row>
    <row r="271" spans="1:27" ht="10.5" customHeight="1" x14ac:dyDescent="0.2">
      <c r="A271" s="151"/>
      <c r="B271" s="233"/>
      <c r="C271" s="237"/>
      <c r="D271" s="238"/>
      <c r="E271" s="238"/>
      <c r="F271" s="238"/>
      <c r="G271" s="238"/>
      <c r="H271" s="238"/>
      <c r="I271" s="238"/>
      <c r="J271" s="238"/>
      <c r="K271" s="238"/>
      <c r="L271" s="238"/>
      <c r="M271" s="238"/>
      <c r="N271" s="238"/>
      <c r="O271" s="238"/>
      <c r="P271" s="238"/>
      <c r="Q271" s="238"/>
      <c r="R271" s="238"/>
      <c r="S271" s="238"/>
      <c r="T271" s="238"/>
      <c r="U271" s="238"/>
      <c r="V271" s="238"/>
      <c r="W271" s="238"/>
      <c r="X271" s="239"/>
      <c r="Y271" s="243"/>
      <c r="Z271" s="244"/>
      <c r="AA271" s="245"/>
    </row>
    <row r="272" spans="1:27" ht="15" customHeight="1" x14ac:dyDescent="0.2">
      <c r="A272" s="151"/>
      <c r="B272" s="232" t="s">
        <v>258</v>
      </c>
      <c r="C272" s="234" t="s">
        <v>257</v>
      </c>
      <c r="D272" s="235"/>
      <c r="E272" s="235"/>
      <c r="F272" s="235"/>
      <c r="G272" s="235"/>
      <c r="H272" s="235"/>
      <c r="I272" s="235"/>
      <c r="J272" s="235"/>
      <c r="K272" s="235"/>
      <c r="L272" s="235"/>
      <c r="M272" s="235"/>
      <c r="N272" s="235"/>
      <c r="O272" s="235"/>
      <c r="P272" s="235"/>
      <c r="Q272" s="235"/>
      <c r="R272" s="235"/>
      <c r="S272" s="235"/>
      <c r="T272" s="235"/>
      <c r="U272" s="235"/>
      <c r="V272" s="235"/>
      <c r="W272" s="235"/>
      <c r="X272" s="236"/>
      <c r="Y272" s="240"/>
      <c r="Z272" s="241"/>
      <c r="AA272" s="242"/>
    </row>
    <row r="273" spans="1:27" ht="15" customHeight="1" x14ac:dyDescent="0.2">
      <c r="A273" s="151"/>
      <c r="B273" s="233"/>
      <c r="C273" s="237"/>
      <c r="D273" s="238"/>
      <c r="E273" s="238"/>
      <c r="F273" s="238"/>
      <c r="G273" s="238"/>
      <c r="H273" s="238"/>
      <c r="I273" s="238"/>
      <c r="J273" s="238"/>
      <c r="K273" s="238"/>
      <c r="L273" s="238"/>
      <c r="M273" s="238"/>
      <c r="N273" s="238"/>
      <c r="O273" s="238"/>
      <c r="P273" s="238"/>
      <c r="Q273" s="238"/>
      <c r="R273" s="238"/>
      <c r="S273" s="238"/>
      <c r="T273" s="238"/>
      <c r="U273" s="238"/>
      <c r="V273" s="238"/>
      <c r="W273" s="238"/>
      <c r="X273" s="239"/>
      <c r="Y273" s="243"/>
      <c r="Z273" s="244"/>
      <c r="AA273" s="245"/>
    </row>
    <row r="274" spans="1:27" ht="10.5" customHeight="1" x14ac:dyDescent="0.2">
      <c r="A274" s="151"/>
      <c r="B274" s="132"/>
      <c r="C274" s="175"/>
      <c r="D274" s="175"/>
      <c r="E274" s="175"/>
      <c r="F274" s="175"/>
      <c r="G274" s="175"/>
      <c r="H274" s="175"/>
      <c r="I274" s="175"/>
      <c r="J274" s="175"/>
      <c r="K274" s="175"/>
      <c r="L274" s="175"/>
      <c r="M274" s="175"/>
      <c r="N274" s="175"/>
      <c r="O274" s="175"/>
      <c r="P274" s="175"/>
      <c r="Q274" s="175"/>
      <c r="R274" s="175"/>
      <c r="S274" s="175"/>
      <c r="T274" s="175"/>
      <c r="U274" s="175"/>
      <c r="V274" s="175"/>
      <c r="W274" s="175"/>
      <c r="X274" s="175"/>
      <c r="Y274" s="108"/>
      <c r="Z274" s="108"/>
      <c r="AA274" s="108"/>
    </row>
    <row r="275" spans="1:27" ht="12.75" customHeight="1" x14ac:dyDescent="0.2">
      <c r="A275" s="141" t="s">
        <v>291</v>
      </c>
      <c r="B275" s="147"/>
      <c r="C275" s="133"/>
      <c r="D275" s="133"/>
      <c r="E275" s="133"/>
      <c r="F275" s="133"/>
      <c r="G275" s="133"/>
      <c r="H275" s="133"/>
      <c r="I275" s="133"/>
      <c r="Y275" s="159"/>
      <c r="Z275" s="159"/>
      <c r="AA275" s="159"/>
    </row>
    <row r="276" spans="1:27" ht="15" customHeight="1" x14ac:dyDescent="0.2">
      <c r="A276" s="151"/>
      <c r="B276" s="232" t="s">
        <v>2</v>
      </c>
      <c r="C276" s="256" t="s">
        <v>119</v>
      </c>
      <c r="D276" s="257"/>
      <c r="E276" s="257"/>
      <c r="F276" s="257"/>
      <c r="G276" s="257"/>
      <c r="H276" s="257"/>
      <c r="I276" s="257"/>
      <c r="J276" s="257"/>
      <c r="K276" s="257"/>
      <c r="L276" s="257"/>
      <c r="M276" s="257"/>
      <c r="N276" s="257"/>
      <c r="O276" s="257"/>
      <c r="P276" s="257"/>
      <c r="Q276" s="257"/>
      <c r="R276" s="257"/>
      <c r="S276" s="257"/>
      <c r="T276" s="257"/>
      <c r="U276" s="257"/>
      <c r="V276" s="257"/>
      <c r="W276" s="257"/>
      <c r="X276" s="258"/>
      <c r="Y276" s="240"/>
      <c r="Z276" s="241"/>
      <c r="AA276" s="242"/>
    </row>
    <row r="277" spans="1:27" ht="15" customHeight="1" x14ac:dyDescent="0.2">
      <c r="A277" s="151"/>
      <c r="B277" s="233"/>
      <c r="C277" s="259"/>
      <c r="D277" s="260"/>
      <c r="E277" s="260"/>
      <c r="F277" s="260"/>
      <c r="G277" s="260"/>
      <c r="H277" s="260"/>
      <c r="I277" s="260"/>
      <c r="J277" s="260"/>
      <c r="K277" s="260"/>
      <c r="L277" s="260"/>
      <c r="M277" s="260"/>
      <c r="N277" s="260"/>
      <c r="O277" s="260"/>
      <c r="P277" s="260"/>
      <c r="Q277" s="260"/>
      <c r="R277" s="260"/>
      <c r="S277" s="260"/>
      <c r="T277" s="260"/>
      <c r="U277" s="260"/>
      <c r="V277" s="260"/>
      <c r="W277" s="260"/>
      <c r="X277" s="261"/>
      <c r="Y277" s="243"/>
      <c r="Z277" s="244"/>
      <c r="AA277" s="245"/>
    </row>
    <row r="278" spans="1:27" ht="22.5" customHeight="1" x14ac:dyDescent="0.2">
      <c r="A278" s="151"/>
      <c r="B278" s="232" t="s">
        <v>536</v>
      </c>
      <c r="C278" s="284" t="s">
        <v>597</v>
      </c>
      <c r="D278" s="285"/>
      <c r="E278" s="285"/>
      <c r="F278" s="285"/>
      <c r="G278" s="285"/>
      <c r="H278" s="285"/>
      <c r="I278" s="285"/>
      <c r="J278" s="285"/>
      <c r="K278" s="285"/>
      <c r="L278" s="285"/>
      <c r="M278" s="285"/>
      <c r="N278" s="285"/>
      <c r="O278" s="285"/>
      <c r="P278" s="285"/>
      <c r="Q278" s="285"/>
      <c r="R278" s="285"/>
      <c r="S278" s="285"/>
      <c r="T278" s="285"/>
      <c r="U278" s="285"/>
      <c r="V278" s="285"/>
      <c r="W278" s="285"/>
      <c r="X278" s="285"/>
      <c r="Y278" s="240"/>
      <c r="Z278" s="241"/>
      <c r="AA278" s="242"/>
    </row>
    <row r="279" spans="1:27" ht="22.5" customHeight="1" x14ac:dyDescent="0.2">
      <c r="A279" s="151"/>
      <c r="B279" s="233"/>
      <c r="C279" s="294"/>
      <c r="D279" s="295"/>
      <c r="E279" s="295"/>
      <c r="F279" s="295"/>
      <c r="G279" s="295"/>
      <c r="H279" s="295"/>
      <c r="I279" s="295"/>
      <c r="J279" s="295"/>
      <c r="K279" s="295"/>
      <c r="L279" s="295"/>
      <c r="M279" s="295"/>
      <c r="N279" s="295"/>
      <c r="O279" s="295"/>
      <c r="P279" s="295"/>
      <c r="Q279" s="295"/>
      <c r="R279" s="295"/>
      <c r="S279" s="295"/>
      <c r="T279" s="295"/>
      <c r="U279" s="295"/>
      <c r="V279" s="295"/>
      <c r="W279" s="295"/>
      <c r="X279" s="295"/>
      <c r="Y279" s="243"/>
      <c r="Z279" s="244"/>
      <c r="AA279" s="245"/>
    </row>
    <row r="280" spans="1:27" ht="9.75" customHeight="1" x14ac:dyDescent="0.2">
      <c r="Y280" s="159"/>
      <c r="Z280" s="159"/>
      <c r="AA280" s="159"/>
    </row>
    <row r="281" spans="1:27" ht="14.25" customHeight="1" x14ac:dyDescent="0.2">
      <c r="A281" s="141" t="s">
        <v>598</v>
      </c>
      <c r="B281" s="147"/>
      <c r="C281" s="133"/>
      <c r="D281" s="133"/>
      <c r="E281" s="133"/>
      <c r="F281" s="133"/>
      <c r="G281" s="133"/>
      <c r="H281" s="133"/>
      <c r="I281" s="133"/>
      <c r="Y281" s="159"/>
      <c r="Z281" s="159"/>
      <c r="AA281" s="159"/>
    </row>
    <row r="282" spans="1:27" ht="15" customHeight="1" x14ac:dyDescent="0.2">
      <c r="A282" s="151"/>
      <c r="B282" s="232" t="s">
        <v>25</v>
      </c>
      <c r="C282" s="256" t="s">
        <v>120</v>
      </c>
      <c r="D282" s="257"/>
      <c r="E282" s="257"/>
      <c r="F282" s="257"/>
      <c r="G282" s="257"/>
      <c r="H282" s="257"/>
      <c r="I282" s="257"/>
      <c r="J282" s="257"/>
      <c r="K282" s="257"/>
      <c r="L282" s="257"/>
      <c r="M282" s="257"/>
      <c r="N282" s="257"/>
      <c r="O282" s="257"/>
      <c r="P282" s="257"/>
      <c r="Q282" s="257"/>
      <c r="R282" s="257"/>
      <c r="S282" s="257"/>
      <c r="T282" s="257"/>
      <c r="U282" s="257"/>
      <c r="V282" s="257"/>
      <c r="W282" s="257"/>
      <c r="X282" s="258"/>
      <c r="Y282" s="240"/>
      <c r="Z282" s="241"/>
      <c r="AA282" s="242"/>
    </row>
    <row r="283" spans="1:27" ht="15" customHeight="1" x14ac:dyDescent="0.2">
      <c r="A283" s="151"/>
      <c r="B283" s="233"/>
      <c r="C283" s="259"/>
      <c r="D283" s="260"/>
      <c r="E283" s="260"/>
      <c r="F283" s="260"/>
      <c r="G283" s="260"/>
      <c r="H283" s="260"/>
      <c r="I283" s="260"/>
      <c r="J283" s="260"/>
      <c r="K283" s="260"/>
      <c r="L283" s="260"/>
      <c r="M283" s="260"/>
      <c r="N283" s="260"/>
      <c r="O283" s="260"/>
      <c r="P283" s="260"/>
      <c r="Q283" s="260"/>
      <c r="R283" s="260"/>
      <c r="S283" s="260"/>
      <c r="T283" s="260"/>
      <c r="U283" s="260"/>
      <c r="V283" s="260"/>
      <c r="W283" s="260"/>
      <c r="X283" s="261"/>
      <c r="Y283" s="313"/>
      <c r="Z283" s="314"/>
      <c r="AA283" s="315"/>
    </row>
    <row r="284" spans="1:27" ht="15" customHeight="1" x14ac:dyDescent="0.2">
      <c r="A284" s="151"/>
      <c r="B284" s="232" t="s">
        <v>24</v>
      </c>
      <c r="C284" s="256" t="s">
        <v>121</v>
      </c>
      <c r="D284" s="257"/>
      <c r="E284" s="257"/>
      <c r="F284" s="257"/>
      <c r="G284" s="257"/>
      <c r="H284" s="257"/>
      <c r="I284" s="257"/>
      <c r="J284" s="257"/>
      <c r="K284" s="257"/>
      <c r="L284" s="257"/>
      <c r="M284" s="257"/>
      <c r="N284" s="257"/>
      <c r="O284" s="257"/>
      <c r="P284" s="257"/>
      <c r="Q284" s="257"/>
      <c r="R284" s="257"/>
      <c r="S284" s="257"/>
      <c r="T284" s="257"/>
      <c r="U284" s="257"/>
      <c r="V284" s="257"/>
      <c r="W284" s="257"/>
      <c r="X284" s="258"/>
      <c r="Y284" s="240"/>
      <c r="Z284" s="241"/>
      <c r="AA284" s="242"/>
    </row>
    <row r="285" spans="1:27" ht="15" customHeight="1" x14ac:dyDescent="0.2">
      <c r="A285" s="151"/>
      <c r="B285" s="233"/>
      <c r="C285" s="259"/>
      <c r="D285" s="260"/>
      <c r="E285" s="260"/>
      <c r="F285" s="260"/>
      <c r="G285" s="260"/>
      <c r="H285" s="260"/>
      <c r="I285" s="260"/>
      <c r="J285" s="260"/>
      <c r="K285" s="260"/>
      <c r="L285" s="260"/>
      <c r="M285" s="260"/>
      <c r="N285" s="260"/>
      <c r="O285" s="260"/>
      <c r="P285" s="260"/>
      <c r="Q285" s="260"/>
      <c r="R285" s="260"/>
      <c r="S285" s="260"/>
      <c r="T285" s="260"/>
      <c r="U285" s="260"/>
      <c r="V285" s="260"/>
      <c r="W285" s="260"/>
      <c r="X285" s="261"/>
      <c r="Y285" s="313"/>
      <c r="Z285" s="314"/>
      <c r="AA285" s="315"/>
    </row>
    <row r="286" spans="1:27" ht="15" customHeight="1" x14ac:dyDescent="0.2">
      <c r="A286" s="151"/>
      <c r="B286" s="232" t="s">
        <v>20</v>
      </c>
      <c r="C286" s="256" t="s">
        <v>122</v>
      </c>
      <c r="D286" s="257"/>
      <c r="E286" s="257"/>
      <c r="F286" s="257"/>
      <c r="G286" s="257"/>
      <c r="H286" s="257"/>
      <c r="I286" s="257"/>
      <c r="J286" s="257"/>
      <c r="K286" s="257"/>
      <c r="L286" s="257"/>
      <c r="M286" s="257"/>
      <c r="N286" s="257"/>
      <c r="O286" s="257"/>
      <c r="P286" s="257"/>
      <c r="Q286" s="257"/>
      <c r="R286" s="257"/>
      <c r="S286" s="257"/>
      <c r="T286" s="257"/>
      <c r="U286" s="257"/>
      <c r="V286" s="257"/>
      <c r="W286" s="257"/>
      <c r="X286" s="258"/>
      <c r="Y286" s="240"/>
      <c r="Z286" s="241"/>
      <c r="AA286" s="242"/>
    </row>
    <row r="287" spans="1:27" ht="15" customHeight="1" x14ac:dyDescent="0.2">
      <c r="A287" s="151"/>
      <c r="B287" s="233"/>
      <c r="C287" s="259"/>
      <c r="D287" s="260"/>
      <c r="E287" s="260"/>
      <c r="F287" s="260"/>
      <c r="G287" s="260"/>
      <c r="H287" s="260"/>
      <c r="I287" s="260"/>
      <c r="J287" s="260"/>
      <c r="K287" s="260"/>
      <c r="L287" s="260"/>
      <c r="M287" s="260"/>
      <c r="N287" s="260"/>
      <c r="O287" s="260"/>
      <c r="P287" s="260"/>
      <c r="Q287" s="260"/>
      <c r="R287" s="260"/>
      <c r="S287" s="260"/>
      <c r="T287" s="260"/>
      <c r="U287" s="260"/>
      <c r="V287" s="260"/>
      <c r="W287" s="260"/>
      <c r="X287" s="261"/>
      <c r="Y287" s="243"/>
      <c r="Z287" s="244"/>
      <c r="AA287" s="245"/>
    </row>
    <row r="288" spans="1:27" ht="10.5" customHeight="1" x14ac:dyDescent="0.2">
      <c r="Y288" s="159"/>
      <c r="Z288" s="159"/>
      <c r="AA288" s="159"/>
    </row>
    <row r="289" spans="1:27" ht="18" customHeight="1" x14ac:dyDescent="0.2">
      <c r="A289" s="141" t="s">
        <v>292</v>
      </c>
      <c r="B289" s="147"/>
      <c r="C289" s="133"/>
      <c r="D289" s="133"/>
      <c r="E289" s="133"/>
      <c r="F289" s="133"/>
      <c r="G289" s="133"/>
      <c r="H289" s="133"/>
      <c r="I289" s="133"/>
      <c r="Y289" s="159"/>
      <c r="Z289" s="159"/>
      <c r="AA289" s="159"/>
    </row>
    <row r="290" spans="1:27" ht="22.5" customHeight="1" x14ac:dyDescent="0.2">
      <c r="A290" s="151"/>
      <c r="B290" s="232" t="s">
        <v>28</v>
      </c>
      <c r="C290" s="273" t="s">
        <v>123</v>
      </c>
      <c r="D290" s="273"/>
      <c r="E290" s="273"/>
      <c r="F290" s="273"/>
      <c r="G290" s="273"/>
      <c r="H290" s="273"/>
      <c r="I290" s="273"/>
      <c r="J290" s="273"/>
      <c r="K290" s="273"/>
      <c r="L290" s="273"/>
      <c r="M290" s="273"/>
      <c r="N290" s="273"/>
      <c r="O290" s="273"/>
      <c r="P290" s="273"/>
      <c r="Q290" s="273"/>
      <c r="R290" s="273"/>
      <c r="S290" s="273"/>
      <c r="T290" s="273"/>
      <c r="U290" s="273"/>
      <c r="V290" s="273"/>
      <c r="W290" s="273"/>
      <c r="X290" s="273"/>
      <c r="Y290" s="240"/>
      <c r="Z290" s="241"/>
      <c r="AA290" s="242"/>
    </row>
    <row r="291" spans="1:27" ht="22.5" customHeight="1" x14ac:dyDescent="0.2">
      <c r="B291" s="233"/>
      <c r="C291" s="273"/>
      <c r="D291" s="273"/>
      <c r="E291" s="273"/>
      <c r="F291" s="273"/>
      <c r="G291" s="273"/>
      <c r="H291" s="273"/>
      <c r="I291" s="273"/>
      <c r="J291" s="273"/>
      <c r="K291" s="273"/>
      <c r="L291" s="273"/>
      <c r="M291" s="273"/>
      <c r="N291" s="273"/>
      <c r="O291" s="273"/>
      <c r="P291" s="273"/>
      <c r="Q291" s="273"/>
      <c r="R291" s="273"/>
      <c r="S291" s="273"/>
      <c r="T291" s="273"/>
      <c r="U291" s="273"/>
      <c r="V291" s="273"/>
      <c r="W291" s="273"/>
      <c r="X291" s="273"/>
      <c r="Y291" s="243"/>
      <c r="Z291" s="244"/>
      <c r="AA291" s="245"/>
    </row>
    <row r="292" spans="1:27" ht="12" customHeight="1" x14ac:dyDescent="0.2">
      <c r="Y292" s="159"/>
      <c r="Z292" s="159"/>
      <c r="AA292" s="159"/>
    </row>
    <row r="293" spans="1:27" ht="18" customHeight="1" x14ac:dyDescent="0.2">
      <c r="A293" s="141" t="s">
        <v>599</v>
      </c>
      <c r="B293" s="147"/>
      <c r="C293" s="133"/>
      <c r="D293" s="133"/>
      <c r="E293" s="133"/>
      <c r="F293" s="133"/>
      <c r="G293" s="133"/>
      <c r="H293" s="133"/>
      <c r="I293" s="133"/>
      <c r="Y293" s="159"/>
      <c r="Z293" s="159"/>
      <c r="AA293" s="159"/>
    </row>
    <row r="294" spans="1:27" ht="15" customHeight="1" x14ac:dyDescent="0.2">
      <c r="A294" s="151"/>
      <c r="B294" s="274" t="s">
        <v>6</v>
      </c>
      <c r="C294" s="234" t="s">
        <v>124</v>
      </c>
      <c r="D294" s="235"/>
      <c r="E294" s="235"/>
      <c r="F294" s="235"/>
      <c r="G294" s="235"/>
      <c r="H294" s="235"/>
      <c r="I294" s="235"/>
      <c r="J294" s="235"/>
      <c r="K294" s="235"/>
      <c r="L294" s="235"/>
      <c r="M294" s="235"/>
      <c r="N294" s="235"/>
      <c r="O294" s="235"/>
      <c r="P294" s="235"/>
      <c r="Q294" s="235"/>
      <c r="R294" s="235"/>
      <c r="S294" s="235"/>
      <c r="T294" s="235"/>
      <c r="U294" s="235"/>
      <c r="V294" s="235"/>
      <c r="W294" s="235"/>
      <c r="X294" s="236"/>
      <c r="Y294" s="240"/>
      <c r="Z294" s="241"/>
      <c r="AA294" s="242"/>
    </row>
    <row r="295" spans="1:27" ht="15" customHeight="1" x14ac:dyDescent="0.2">
      <c r="A295" s="151"/>
      <c r="B295" s="275"/>
      <c r="C295" s="297"/>
      <c r="D295" s="298"/>
      <c r="E295" s="298"/>
      <c r="F295" s="298"/>
      <c r="G295" s="298"/>
      <c r="H295" s="298"/>
      <c r="I295" s="298"/>
      <c r="J295" s="298"/>
      <c r="K295" s="298"/>
      <c r="L295" s="298"/>
      <c r="M295" s="298"/>
      <c r="N295" s="298"/>
      <c r="O295" s="298"/>
      <c r="P295" s="298"/>
      <c r="Q295" s="298"/>
      <c r="R295" s="298"/>
      <c r="S295" s="298"/>
      <c r="T295" s="298"/>
      <c r="U295" s="298"/>
      <c r="V295" s="298"/>
      <c r="W295" s="298"/>
      <c r="X295" s="299"/>
      <c r="Y295" s="243"/>
      <c r="Z295" s="244"/>
      <c r="AA295" s="245"/>
    </row>
    <row r="296" spans="1:27" ht="10.5" customHeight="1" x14ac:dyDescent="0.2">
      <c r="A296" s="151"/>
      <c r="B296" s="274" t="s">
        <v>7</v>
      </c>
      <c r="C296" s="424" t="s">
        <v>125</v>
      </c>
      <c r="D296" s="425"/>
      <c r="E296" s="425"/>
      <c r="F296" s="425"/>
      <c r="G296" s="425"/>
      <c r="H296" s="425"/>
      <c r="I296" s="425"/>
      <c r="J296" s="425"/>
      <c r="K296" s="425"/>
      <c r="L296" s="425"/>
      <c r="M296" s="425"/>
      <c r="N296" s="425"/>
      <c r="O296" s="425"/>
      <c r="P296" s="425"/>
      <c r="Q296" s="425"/>
      <c r="R296" s="425"/>
      <c r="S296" s="425"/>
      <c r="T296" s="425"/>
      <c r="U296" s="425"/>
      <c r="V296" s="425"/>
      <c r="W296" s="425"/>
      <c r="X296" s="426"/>
      <c r="Y296" s="240"/>
      <c r="Z296" s="241"/>
      <c r="AA296" s="242"/>
    </row>
    <row r="297" spans="1:27" ht="10.5" customHeight="1" x14ac:dyDescent="0.2">
      <c r="A297" s="151"/>
      <c r="B297" s="275"/>
      <c r="C297" s="427"/>
      <c r="D297" s="428"/>
      <c r="E297" s="428"/>
      <c r="F297" s="428"/>
      <c r="G297" s="428"/>
      <c r="H297" s="428"/>
      <c r="I297" s="428"/>
      <c r="J297" s="428"/>
      <c r="K297" s="428"/>
      <c r="L297" s="428"/>
      <c r="M297" s="428"/>
      <c r="N297" s="428"/>
      <c r="O297" s="428"/>
      <c r="P297" s="428"/>
      <c r="Q297" s="428"/>
      <c r="R297" s="428"/>
      <c r="S297" s="428"/>
      <c r="T297" s="428"/>
      <c r="U297" s="428"/>
      <c r="V297" s="428"/>
      <c r="W297" s="428"/>
      <c r="X297" s="429"/>
      <c r="Y297" s="243"/>
      <c r="Z297" s="244"/>
      <c r="AA297" s="245"/>
    </row>
    <row r="298" spans="1:27" ht="36" customHeight="1" x14ac:dyDescent="0.2">
      <c r="A298" s="151"/>
      <c r="B298" s="274" t="s">
        <v>15</v>
      </c>
      <c r="C298" s="234" t="s">
        <v>126</v>
      </c>
      <c r="D298" s="235"/>
      <c r="E298" s="235"/>
      <c r="F298" s="235"/>
      <c r="G298" s="235"/>
      <c r="H298" s="235"/>
      <c r="I298" s="235"/>
      <c r="J298" s="235"/>
      <c r="K298" s="235"/>
      <c r="L298" s="235"/>
      <c r="M298" s="235"/>
      <c r="N298" s="235"/>
      <c r="O298" s="235"/>
      <c r="P298" s="235"/>
      <c r="Q298" s="235"/>
      <c r="R298" s="235"/>
      <c r="S298" s="235"/>
      <c r="T298" s="235"/>
      <c r="U298" s="235"/>
      <c r="V298" s="235"/>
      <c r="W298" s="235"/>
      <c r="X298" s="236"/>
      <c r="Y298" s="240"/>
      <c r="Z298" s="241"/>
      <c r="AA298" s="242"/>
    </row>
    <row r="299" spans="1:27" ht="36" customHeight="1" x14ac:dyDescent="0.2">
      <c r="A299" s="151"/>
      <c r="B299" s="275"/>
      <c r="C299" s="237"/>
      <c r="D299" s="238"/>
      <c r="E299" s="238"/>
      <c r="F299" s="238"/>
      <c r="G299" s="238"/>
      <c r="H299" s="238"/>
      <c r="I299" s="238"/>
      <c r="J299" s="238"/>
      <c r="K299" s="238"/>
      <c r="L299" s="238"/>
      <c r="M299" s="238"/>
      <c r="N299" s="238"/>
      <c r="O299" s="238"/>
      <c r="P299" s="238"/>
      <c r="Q299" s="238"/>
      <c r="R299" s="238"/>
      <c r="S299" s="238"/>
      <c r="T299" s="238"/>
      <c r="U299" s="238"/>
      <c r="V299" s="238"/>
      <c r="W299" s="238"/>
      <c r="X299" s="239"/>
      <c r="Y299" s="243"/>
      <c r="Z299" s="244"/>
      <c r="AA299" s="245"/>
    </row>
    <row r="300" spans="1:27" ht="36" customHeight="1" x14ac:dyDescent="0.2">
      <c r="A300" s="151"/>
      <c r="B300" s="274" t="s">
        <v>82</v>
      </c>
      <c r="C300" s="234" t="s">
        <v>127</v>
      </c>
      <c r="D300" s="235"/>
      <c r="E300" s="235"/>
      <c r="F300" s="235"/>
      <c r="G300" s="235"/>
      <c r="H300" s="235"/>
      <c r="I300" s="235"/>
      <c r="J300" s="235"/>
      <c r="K300" s="235"/>
      <c r="L300" s="235"/>
      <c r="M300" s="235"/>
      <c r="N300" s="235"/>
      <c r="O300" s="235"/>
      <c r="P300" s="235"/>
      <c r="Q300" s="235"/>
      <c r="R300" s="235"/>
      <c r="S300" s="235"/>
      <c r="T300" s="235"/>
      <c r="U300" s="235"/>
      <c r="V300" s="235"/>
      <c r="W300" s="235"/>
      <c r="X300" s="236"/>
      <c r="Y300" s="240"/>
      <c r="Z300" s="241"/>
      <c r="AA300" s="242"/>
    </row>
    <row r="301" spans="1:27" ht="36" customHeight="1" x14ac:dyDescent="0.2">
      <c r="A301" s="151"/>
      <c r="B301" s="275"/>
      <c r="C301" s="237"/>
      <c r="D301" s="238"/>
      <c r="E301" s="238"/>
      <c r="F301" s="238"/>
      <c r="G301" s="238"/>
      <c r="H301" s="238"/>
      <c r="I301" s="238"/>
      <c r="J301" s="238"/>
      <c r="K301" s="238"/>
      <c r="L301" s="238"/>
      <c r="M301" s="238"/>
      <c r="N301" s="238"/>
      <c r="O301" s="238"/>
      <c r="P301" s="238"/>
      <c r="Q301" s="238"/>
      <c r="R301" s="238"/>
      <c r="S301" s="238"/>
      <c r="T301" s="238"/>
      <c r="U301" s="238"/>
      <c r="V301" s="238"/>
      <c r="W301" s="238"/>
      <c r="X301" s="239"/>
      <c r="Y301" s="243"/>
      <c r="Z301" s="244"/>
      <c r="AA301" s="245"/>
    </row>
    <row r="302" spans="1:27" ht="12" customHeight="1" x14ac:dyDescent="0.2">
      <c r="Y302" s="159"/>
      <c r="Z302" s="159"/>
      <c r="AA302" s="159"/>
    </row>
    <row r="303" spans="1:27" ht="12.75" customHeight="1" x14ac:dyDescent="0.2">
      <c r="A303" s="141" t="s">
        <v>293</v>
      </c>
      <c r="B303" s="132"/>
      <c r="C303" s="175"/>
      <c r="D303" s="175"/>
      <c r="E303" s="175"/>
      <c r="F303" s="175"/>
      <c r="G303" s="175"/>
      <c r="H303" s="175"/>
      <c r="I303" s="175"/>
      <c r="J303" s="175"/>
      <c r="K303" s="175"/>
      <c r="L303" s="175"/>
      <c r="M303" s="175"/>
      <c r="N303" s="175"/>
      <c r="O303" s="175"/>
      <c r="P303" s="175"/>
      <c r="Q303" s="175"/>
      <c r="R303" s="175"/>
      <c r="S303" s="175"/>
      <c r="T303" s="175"/>
      <c r="U303" s="175"/>
      <c r="V303" s="175"/>
      <c r="W303" s="175"/>
      <c r="X303" s="175"/>
      <c r="Y303" s="108"/>
      <c r="Z303" s="108"/>
      <c r="AA303" s="108"/>
    </row>
    <row r="304" spans="1:27" ht="30" customHeight="1" x14ac:dyDescent="0.2">
      <c r="A304" s="151"/>
      <c r="B304" s="232" t="s">
        <v>29</v>
      </c>
      <c r="C304" s="256" t="s">
        <v>600</v>
      </c>
      <c r="D304" s="257"/>
      <c r="E304" s="257"/>
      <c r="F304" s="257"/>
      <c r="G304" s="257"/>
      <c r="H304" s="257"/>
      <c r="I304" s="257"/>
      <c r="J304" s="257"/>
      <c r="K304" s="257"/>
      <c r="L304" s="257"/>
      <c r="M304" s="257"/>
      <c r="N304" s="257"/>
      <c r="O304" s="257"/>
      <c r="P304" s="257"/>
      <c r="Q304" s="257"/>
      <c r="R304" s="257"/>
      <c r="S304" s="257"/>
      <c r="T304" s="257"/>
      <c r="U304" s="257"/>
      <c r="V304" s="257"/>
      <c r="W304" s="257"/>
      <c r="X304" s="258"/>
      <c r="Y304" s="240"/>
      <c r="Z304" s="241"/>
      <c r="AA304" s="242"/>
    </row>
    <row r="305" spans="1:27" ht="30" customHeight="1" x14ac:dyDescent="0.2">
      <c r="A305" s="151"/>
      <c r="B305" s="233"/>
      <c r="C305" s="259"/>
      <c r="D305" s="260"/>
      <c r="E305" s="260"/>
      <c r="F305" s="260"/>
      <c r="G305" s="260"/>
      <c r="H305" s="260"/>
      <c r="I305" s="260"/>
      <c r="J305" s="260"/>
      <c r="K305" s="260"/>
      <c r="L305" s="260"/>
      <c r="M305" s="260"/>
      <c r="N305" s="260"/>
      <c r="O305" s="260"/>
      <c r="P305" s="260"/>
      <c r="Q305" s="260"/>
      <c r="R305" s="260"/>
      <c r="S305" s="260"/>
      <c r="T305" s="260"/>
      <c r="U305" s="260"/>
      <c r="V305" s="260"/>
      <c r="W305" s="260"/>
      <c r="X305" s="261"/>
      <c r="Y305" s="243"/>
      <c r="Z305" s="244"/>
      <c r="AA305" s="245"/>
    </row>
    <row r="306" spans="1:27" ht="44.25" customHeight="1" x14ac:dyDescent="0.2">
      <c r="B306" s="192" t="s">
        <v>7</v>
      </c>
      <c r="C306" s="273" t="s">
        <v>299</v>
      </c>
      <c r="D306" s="273"/>
      <c r="E306" s="273"/>
      <c r="F306" s="273"/>
      <c r="G306" s="273"/>
      <c r="H306" s="273"/>
      <c r="I306" s="273"/>
      <c r="J306" s="273"/>
      <c r="K306" s="273"/>
      <c r="L306" s="273"/>
      <c r="M306" s="273"/>
      <c r="N306" s="273"/>
      <c r="O306" s="273"/>
      <c r="P306" s="273"/>
      <c r="Q306" s="273"/>
      <c r="R306" s="273"/>
      <c r="S306" s="273"/>
      <c r="T306" s="273"/>
      <c r="U306" s="273"/>
      <c r="V306" s="273"/>
      <c r="W306" s="273"/>
      <c r="X306" s="273"/>
      <c r="Y306" s="318"/>
      <c r="Z306" s="318"/>
      <c r="AA306" s="318"/>
    </row>
    <row r="307" spans="1:27" ht="18" customHeight="1" x14ac:dyDescent="0.2">
      <c r="A307" s="141" t="s">
        <v>601</v>
      </c>
      <c r="B307" s="147"/>
      <c r="C307" s="133"/>
      <c r="D307" s="133"/>
      <c r="E307" s="133"/>
      <c r="F307" s="133"/>
      <c r="G307" s="133"/>
      <c r="H307" s="133"/>
      <c r="I307" s="133"/>
      <c r="Y307" s="159"/>
      <c r="Z307" s="159"/>
      <c r="AA307" s="159"/>
    </row>
    <row r="308" spans="1:27" s="162" customFormat="1" ht="22.5" customHeight="1" x14ac:dyDescent="0.2">
      <c r="B308" s="274" t="s">
        <v>6</v>
      </c>
      <c r="C308" s="234" t="s">
        <v>128</v>
      </c>
      <c r="D308" s="235"/>
      <c r="E308" s="235"/>
      <c r="F308" s="235"/>
      <c r="G308" s="235"/>
      <c r="H308" s="235"/>
      <c r="I308" s="235"/>
      <c r="J308" s="235"/>
      <c r="K308" s="235"/>
      <c r="L308" s="235"/>
      <c r="M308" s="235"/>
      <c r="N308" s="235"/>
      <c r="O308" s="235"/>
      <c r="P308" s="235"/>
      <c r="Q308" s="235"/>
      <c r="R308" s="235"/>
      <c r="S308" s="235"/>
      <c r="T308" s="235"/>
      <c r="U308" s="235"/>
      <c r="V308" s="235"/>
      <c r="W308" s="235"/>
      <c r="X308" s="236"/>
      <c r="Y308" s="240"/>
      <c r="Z308" s="241"/>
      <c r="AA308" s="242"/>
    </row>
    <row r="309" spans="1:27" s="162" customFormat="1" ht="21.75" customHeight="1" x14ac:dyDescent="0.2">
      <c r="B309" s="275"/>
      <c r="C309" s="297"/>
      <c r="D309" s="298"/>
      <c r="E309" s="298"/>
      <c r="F309" s="298"/>
      <c r="G309" s="298"/>
      <c r="H309" s="298"/>
      <c r="I309" s="298"/>
      <c r="J309" s="298"/>
      <c r="K309" s="298"/>
      <c r="L309" s="298"/>
      <c r="M309" s="298"/>
      <c r="N309" s="298"/>
      <c r="O309" s="298"/>
      <c r="P309" s="298"/>
      <c r="Q309" s="298"/>
      <c r="R309" s="298"/>
      <c r="S309" s="298"/>
      <c r="T309" s="298"/>
      <c r="U309" s="298"/>
      <c r="V309" s="298"/>
      <c r="W309" s="298"/>
      <c r="X309" s="299"/>
      <c r="Y309" s="243"/>
      <c r="Z309" s="244"/>
      <c r="AA309" s="245"/>
    </row>
    <row r="310" spans="1:27" s="162" customFormat="1" ht="10.5" customHeight="1" x14ac:dyDescent="0.2">
      <c r="B310" s="274" t="s">
        <v>7</v>
      </c>
      <c r="C310" s="424" t="s">
        <v>129</v>
      </c>
      <c r="D310" s="425"/>
      <c r="E310" s="425"/>
      <c r="F310" s="425"/>
      <c r="G310" s="425"/>
      <c r="H310" s="425"/>
      <c r="I310" s="425"/>
      <c r="J310" s="425"/>
      <c r="K310" s="425"/>
      <c r="L310" s="425"/>
      <c r="M310" s="425"/>
      <c r="N310" s="425"/>
      <c r="O310" s="425"/>
      <c r="P310" s="425"/>
      <c r="Q310" s="425"/>
      <c r="R310" s="425"/>
      <c r="S310" s="425"/>
      <c r="T310" s="425"/>
      <c r="U310" s="425"/>
      <c r="V310" s="425"/>
      <c r="W310" s="425"/>
      <c r="X310" s="426"/>
      <c r="Y310" s="240"/>
      <c r="Z310" s="241"/>
      <c r="AA310" s="242"/>
    </row>
    <row r="311" spans="1:27" s="162" customFormat="1" ht="10.5" customHeight="1" x14ac:dyDescent="0.2">
      <c r="B311" s="275"/>
      <c r="C311" s="427"/>
      <c r="D311" s="428"/>
      <c r="E311" s="428"/>
      <c r="F311" s="428"/>
      <c r="G311" s="428"/>
      <c r="H311" s="428"/>
      <c r="I311" s="428"/>
      <c r="J311" s="428"/>
      <c r="K311" s="428"/>
      <c r="L311" s="428"/>
      <c r="M311" s="428"/>
      <c r="N311" s="428"/>
      <c r="O311" s="428"/>
      <c r="P311" s="428"/>
      <c r="Q311" s="428"/>
      <c r="R311" s="428"/>
      <c r="S311" s="428"/>
      <c r="T311" s="428"/>
      <c r="U311" s="428"/>
      <c r="V311" s="428"/>
      <c r="W311" s="428"/>
      <c r="X311" s="429"/>
      <c r="Y311" s="243"/>
      <c r="Z311" s="244"/>
      <c r="AA311" s="245"/>
    </row>
    <row r="312" spans="1:27" s="162" customFormat="1" ht="15" customHeight="1" x14ac:dyDescent="0.2">
      <c r="B312" s="274" t="s">
        <v>15</v>
      </c>
      <c r="C312" s="234" t="s">
        <v>241</v>
      </c>
      <c r="D312" s="235"/>
      <c r="E312" s="235"/>
      <c r="F312" s="235"/>
      <c r="G312" s="235"/>
      <c r="H312" s="235"/>
      <c r="I312" s="235"/>
      <c r="J312" s="235"/>
      <c r="K312" s="235"/>
      <c r="L312" s="235"/>
      <c r="M312" s="235"/>
      <c r="N312" s="235"/>
      <c r="O312" s="235"/>
      <c r="P312" s="235"/>
      <c r="Q312" s="235"/>
      <c r="R312" s="235"/>
      <c r="S312" s="235"/>
      <c r="T312" s="235"/>
      <c r="U312" s="235"/>
      <c r="V312" s="235"/>
      <c r="W312" s="235"/>
      <c r="X312" s="236"/>
      <c r="Y312" s="240"/>
      <c r="Z312" s="241"/>
      <c r="AA312" s="242"/>
    </row>
    <row r="313" spans="1:27" s="162" customFormat="1" ht="15" customHeight="1" x14ac:dyDescent="0.2">
      <c r="B313" s="275"/>
      <c r="C313" s="237"/>
      <c r="D313" s="238"/>
      <c r="E313" s="238"/>
      <c r="F313" s="238"/>
      <c r="G313" s="238"/>
      <c r="H313" s="238"/>
      <c r="I313" s="238"/>
      <c r="J313" s="238"/>
      <c r="K313" s="238"/>
      <c r="L313" s="238"/>
      <c r="M313" s="238"/>
      <c r="N313" s="238"/>
      <c r="O313" s="238"/>
      <c r="P313" s="238"/>
      <c r="Q313" s="238"/>
      <c r="R313" s="238"/>
      <c r="S313" s="238"/>
      <c r="T313" s="238"/>
      <c r="U313" s="238"/>
      <c r="V313" s="238"/>
      <c r="W313" s="238"/>
      <c r="X313" s="239"/>
      <c r="Y313" s="243"/>
      <c r="Z313" s="244"/>
      <c r="AA313" s="245"/>
    </row>
    <row r="314" spans="1:27" s="162" customFormat="1" ht="12.75" customHeight="1" x14ac:dyDescent="0.2">
      <c r="B314" s="151"/>
      <c r="C314" s="177"/>
      <c r="D314" s="177"/>
      <c r="E314" s="177"/>
      <c r="F314" s="177"/>
      <c r="G314" s="177"/>
      <c r="H314" s="177"/>
      <c r="I314" s="177"/>
      <c r="J314" s="177"/>
      <c r="K314" s="177"/>
      <c r="L314" s="177"/>
      <c r="M314" s="177"/>
      <c r="N314" s="177"/>
      <c r="O314" s="177"/>
      <c r="P314" s="177"/>
      <c r="Q314" s="177"/>
      <c r="R314" s="177"/>
      <c r="S314" s="177"/>
      <c r="T314" s="177"/>
      <c r="U314" s="177"/>
      <c r="V314" s="177"/>
      <c r="W314" s="177"/>
      <c r="X314" s="177"/>
      <c r="Y314" s="108"/>
      <c r="Z314" s="108"/>
      <c r="AA314" s="108"/>
    </row>
    <row r="315" spans="1:27" s="162" customFormat="1" ht="18" customHeight="1" x14ac:dyDescent="0.2">
      <c r="A315" s="193" t="s">
        <v>294</v>
      </c>
      <c r="B315" s="151"/>
      <c r="C315" s="177"/>
      <c r="D315" s="177"/>
      <c r="E315" s="177"/>
      <c r="F315" s="177"/>
      <c r="G315" s="177"/>
      <c r="H315" s="177"/>
      <c r="I315" s="177"/>
      <c r="J315" s="177"/>
      <c r="K315" s="177"/>
      <c r="L315" s="177"/>
      <c r="M315" s="177"/>
      <c r="N315" s="177"/>
      <c r="O315" s="177"/>
      <c r="P315" s="177"/>
      <c r="Q315" s="177"/>
      <c r="R315" s="177"/>
      <c r="S315" s="177"/>
      <c r="T315" s="177"/>
      <c r="U315" s="177"/>
      <c r="V315" s="177"/>
      <c r="W315" s="177"/>
      <c r="X315" s="177"/>
      <c r="Y315" s="108"/>
      <c r="Z315" s="108"/>
      <c r="AA315" s="108"/>
    </row>
    <row r="316" spans="1:27" s="162" customFormat="1" ht="22.5" customHeight="1" x14ac:dyDescent="0.2">
      <c r="B316" s="274" t="s">
        <v>174</v>
      </c>
      <c r="C316" s="234" t="s">
        <v>259</v>
      </c>
      <c r="D316" s="235"/>
      <c r="E316" s="235"/>
      <c r="F316" s="235"/>
      <c r="G316" s="235"/>
      <c r="H316" s="235"/>
      <c r="I316" s="235"/>
      <c r="J316" s="235"/>
      <c r="K316" s="235"/>
      <c r="L316" s="235"/>
      <c r="M316" s="235"/>
      <c r="N316" s="235"/>
      <c r="O316" s="235"/>
      <c r="P316" s="235"/>
      <c r="Q316" s="235"/>
      <c r="R316" s="235"/>
      <c r="S316" s="235"/>
      <c r="T316" s="235"/>
      <c r="U316" s="235"/>
      <c r="V316" s="235"/>
      <c r="W316" s="235"/>
      <c r="X316" s="236"/>
      <c r="Y316" s="240"/>
      <c r="Z316" s="241"/>
      <c r="AA316" s="242"/>
    </row>
    <row r="317" spans="1:27" s="162" customFormat="1" ht="22.5" customHeight="1" x14ac:dyDescent="0.2">
      <c r="B317" s="275"/>
      <c r="C317" s="237"/>
      <c r="D317" s="238"/>
      <c r="E317" s="238"/>
      <c r="F317" s="238"/>
      <c r="G317" s="238"/>
      <c r="H317" s="238"/>
      <c r="I317" s="238"/>
      <c r="J317" s="238"/>
      <c r="K317" s="238"/>
      <c r="L317" s="238"/>
      <c r="M317" s="238"/>
      <c r="N317" s="238"/>
      <c r="O317" s="238"/>
      <c r="P317" s="238"/>
      <c r="Q317" s="238"/>
      <c r="R317" s="238"/>
      <c r="S317" s="238"/>
      <c r="T317" s="238"/>
      <c r="U317" s="238"/>
      <c r="V317" s="238"/>
      <c r="W317" s="238"/>
      <c r="X317" s="239"/>
      <c r="Y317" s="243"/>
      <c r="Z317" s="244"/>
      <c r="AA317" s="245"/>
    </row>
    <row r="318" spans="1:27" s="162" customFormat="1" ht="10.5" customHeight="1" x14ac:dyDescent="0.2">
      <c r="B318" s="274" t="s">
        <v>4</v>
      </c>
      <c r="C318" s="234" t="s">
        <v>260</v>
      </c>
      <c r="D318" s="235"/>
      <c r="E318" s="235"/>
      <c r="F318" s="235"/>
      <c r="G318" s="235"/>
      <c r="H318" s="235"/>
      <c r="I318" s="235"/>
      <c r="J318" s="235"/>
      <c r="K318" s="235"/>
      <c r="L318" s="235"/>
      <c r="M318" s="235"/>
      <c r="N318" s="235"/>
      <c r="O318" s="235"/>
      <c r="P318" s="235"/>
      <c r="Q318" s="235"/>
      <c r="R318" s="235"/>
      <c r="S318" s="235"/>
      <c r="T318" s="235"/>
      <c r="U318" s="235"/>
      <c r="V318" s="235"/>
      <c r="W318" s="235"/>
      <c r="X318" s="236"/>
      <c r="Y318" s="240"/>
      <c r="Z318" s="241"/>
      <c r="AA318" s="242"/>
    </row>
    <row r="319" spans="1:27" s="162" customFormat="1" ht="10.5" customHeight="1" x14ac:dyDescent="0.2">
      <c r="B319" s="275"/>
      <c r="C319" s="237"/>
      <c r="D319" s="238"/>
      <c r="E319" s="238"/>
      <c r="F319" s="238"/>
      <c r="G319" s="238"/>
      <c r="H319" s="238"/>
      <c r="I319" s="238"/>
      <c r="J319" s="238"/>
      <c r="K319" s="238"/>
      <c r="L319" s="238"/>
      <c r="M319" s="238"/>
      <c r="N319" s="238"/>
      <c r="O319" s="238"/>
      <c r="P319" s="238"/>
      <c r="Q319" s="238"/>
      <c r="R319" s="238"/>
      <c r="S319" s="238"/>
      <c r="T319" s="238"/>
      <c r="U319" s="238"/>
      <c r="V319" s="238"/>
      <c r="W319" s="238"/>
      <c r="X319" s="239"/>
      <c r="Y319" s="243"/>
      <c r="Z319" s="244"/>
      <c r="AA319" s="245"/>
    </row>
    <row r="320" spans="1:27" s="162" customFormat="1" ht="15" customHeight="1" x14ac:dyDescent="0.2">
      <c r="B320" s="274" t="s">
        <v>5</v>
      </c>
      <c r="C320" s="234" t="s">
        <v>261</v>
      </c>
      <c r="D320" s="235"/>
      <c r="E320" s="235"/>
      <c r="F320" s="235"/>
      <c r="G320" s="235"/>
      <c r="H320" s="235"/>
      <c r="I320" s="235"/>
      <c r="J320" s="235"/>
      <c r="K320" s="235"/>
      <c r="L320" s="235"/>
      <c r="M320" s="235"/>
      <c r="N320" s="235"/>
      <c r="O320" s="235"/>
      <c r="P320" s="235"/>
      <c r="Q320" s="235"/>
      <c r="R320" s="235"/>
      <c r="S320" s="235"/>
      <c r="T320" s="235"/>
      <c r="U320" s="235"/>
      <c r="V320" s="235"/>
      <c r="W320" s="235"/>
      <c r="X320" s="236"/>
      <c r="Y320" s="240"/>
      <c r="Z320" s="241"/>
      <c r="AA320" s="242"/>
    </row>
    <row r="321" spans="1:50" s="162" customFormat="1" ht="15" customHeight="1" x14ac:dyDescent="0.2">
      <c r="B321" s="275"/>
      <c r="C321" s="237"/>
      <c r="D321" s="238"/>
      <c r="E321" s="238"/>
      <c r="F321" s="238"/>
      <c r="G321" s="238"/>
      <c r="H321" s="238"/>
      <c r="I321" s="238"/>
      <c r="J321" s="238"/>
      <c r="K321" s="238"/>
      <c r="L321" s="238"/>
      <c r="M321" s="238"/>
      <c r="N321" s="238"/>
      <c r="O321" s="238"/>
      <c r="P321" s="238"/>
      <c r="Q321" s="238"/>
      <c r="R321" s="238"/>
      <c r="S321" s="238"/>
      <c r="T321" s="238"/>
      <c r="U321" s="238"/>
      <c r="V321" s="238"/>
      <c r="W321" s="238"/>
      <c r="X321" s="239"/>
      <c r="Y321" s="243"/>
      <c r="Z321" s="244"/>
      <c r="AA321" s="245"/>
    </row>
    <row r="322" spans="1:50" s="162" customFormat="1" ht="10.5" customHeight="1" x14ac:dyDescent="0.2">
      <c r="B322" s="274" t="s">
        <v>0</v>
      </c>
      <c r="C322" s="234" t="s">
        <v>262</v>
      </c>
      <c r="D322" s="235"/>
      <c r="E322" s="235"/>
      <c r="F322" s="235"/>
      <c r="G322" s="235"/>
      <c r="H322" s="235"/>
      <c r="I322" s="235"/>
      <c r="J322" s="235"/>
      <c r="K322" s="235"/>
      <c r="L322" s="235"/>
      <c r="M322" s="235"/>
      <c r="N322" s="235"/>
      <c r="O322" s="235"/>
      <c r="P322" s="235"/>
      <c r="Q322" s="235"/>
      <c r="R322" s="235"/>
      <c r="S322" s="235"/>
      <c r="T322" s="235"/>
      <c r="U322" s="235"/>
      <c r="V322" s="235"/>
      <c r="W322" s="235"/>
      <c r="X322" s="236"/>
      <c r="Y322" s="240"/>
      <c r="Z322" s="241"/>
      <c r="AA322" s="242"/>
    </row>
    <row r="323" spans="1:50" s="162" customFormat="1" ht="10.5" customHeight="1" x14ac:dyDescent="0.2">
      <c r="B323" s="275"/>
      <c r="C323" s="237"/>
      <c r="D323" s="238"/>
      <c r="E323" s="238"/>
      <c r="F323" s="238"/>
      <c r="G323" s="238"/>
      <c r="H323" s="238"/>
      <c r="I323" s="238"/>
      <c r="J323" s="238"/>
      <c r="K323" s="238"/>
      <c r="L323" s="238"/>
      <c r="M323" s="238"/>
      <c r="N323" s="238"/>
      <c r="O323" s="238"/>
      <c r="P323" s="238"/>
      <c r="Q323" s="238"/>
      <c r="R323" s="238"/>
      <c r="S323" s="238"/>
      <c r="T323" s="238"/>
      <c r="U323" s="238"/>
      <c r="V323" s="238"/>
      <c r="W323" s="238"/>
      <c r="X323" s="239"/>
      <c r="Y323" s="243"/>
      <c r="Z323" s="244"/>
      <c r="AA323" s="245"/>
    </row>
    <row r="324" spans="1:50" ht="12.75" customHeight="1" x14ac:dyDescent="0.2">
      <c r="Y324" s="159"/>
      <c r="Z324" s="159"/>
      <c r="AA324" s="159"/>
    </row>
    <row r="325" spans="1:50" ht="18" customHeight="1" x14ac:dyDescent="0.2">
      <c r="A325" s="141" t="s">
        <v>295</v>
      </c>
      <c r="B325" s="147"/>
      <c r="C325" s="133"/>
      <c r="D325" s="133"/>
      <c r="E325" s="133"/>
      <c r="F325" s="133"/>
      <c r="G325" s="133"/>
      <c r="H325" s="133"/>
      <c r="I325" s="133"/>
      <c r="Y325" s="159"/>
      <c r="Z325" s="159"/>
      <c r="AA325" s="159"/>
    </row>
    <row r="326" spans="1:50" ht="15" customHeight="1" x14ac:dyDescent="0.2">
      <c r="A326" s="151"/>
      <c r="B326" s="232" t="s">
        <v>28</v>
      </c>
      <c r="C326" s="256" t="s">
        <v>209</v>
      </c>
      <c r="D326" s="257"/>
      <c r="E326" s="257"/>
      <c r="F326" s="257"/>
      <c r="G326" s="257"/>
      <c r="H326" s="257"/>
      <c r="I326" s="257"/>
      <c r="J326" s="257"/>
      <c r="K326" s="257"/>
      <c r="L326" s="257"/>
      <c r="M326" s="257"/>
      <c r="N326" s="257"/>
      <c r="O326" s="257"/>
      <c r="P326" s="257"/>
      <c r="Q326" s="257"/>
      <c r="R326" s="257"/>
      <c r="S326" s="257"/>
      <c r="T326" s="257"/>
      <c r="U326" s="257"/>
      <c r="V326" s="257"/>
      <c r="W326" s="257"/>
      <c r="X326" s="258"/>
      <c r="Y326" s="240"/>
      <c r="Z326" s="241"/>
      <c r="AA326" s="242"/>
    </row>
    <row r="327" spans="1:50" ht="15" customHeight="1" x14ac:dyDescent="0.2">
      <c r="A327" s="151"/>
      <c r="B327" s="233"/>
      <c r="C327" s="259"/>
      <c r="D327" s="260"/>
      <c r="E327" s="260"/>
      <c r="F327" s="260"/>
      <c r="G327" s="260"/>
      <c r="H327" s="260"/>
      <c r="I327" s="260"/>
      <c r="J327" s="260"/>
      <c r="K327" s="260"/>
      <c r="L327" s="260"/>
      <c r="M327" s="260"/>
      <c r="N327" s="260"/>
      <c r="O327" s="260"/>
      <c r="P327" s="260"/>
      <c r="Q327" s="260"/>
      <c r="R327" s="260"/>
      <c r="S327" s="260"/>
      <c r="T327" s="260"/>
      <c r="U327" s="260"/>
      <c r="V327" s="260"/>
      <c r="W327" s="260"/>
      <c r="X327" s="261"/>
      <c r="Y327" s="243"/>
      <c r="Z327" s="244"/>
      <c r="AA327" s="245"/>
    </row>
    <row r="328" spans="1:50" ht="12" customHeight="1" x14ac:dyDescent="0.2">
      <c r="Y328" s="159"/>
      <c r="Z328" s="159"/>
      <c r="AA328" s="159"/>
    </row>
    <row r="329" spans="1:50" ht="18" customHeight="1" x14ac:dyDescent="0.2">
      <c r="A329" s="141" t="s">
        <v>296</v>
      </c>
      <c r="B329" s="147"/>
      <c r="C329" s="133"/>
      <c r="D329" s="133"/>
      <c r="E329" s="133"/>
      <c r="F329" s="133"/>
      <c r="G329" s="133"/>
      <c r="H329" s="133"/>
      <c r="I329" s="133"/>
      <c r="Y329" s="159"/>
      <c r="Z329" s="159"/>
      <c r="AA329" s="159"/>
    </row>
    <row r="330" spans="1:50" ht="9" customHeight="1" x14ac:dyDescent="0.2">
      <c r="A330" s="151"/>
      <c r="B330" s="232" t="s">
        <v>23</v>
      </c>
      <c r="C330" s="256" t="s">
        <v>30</v>
      </c>
      <c r="D330" s="257"/>
      <c r="E330" s="257"/>
      <c r="F330" s="257"/>
      <c r="G330" s="257"/>
      <c r="H330" s="257"/>
      <c r="I330" s="257"/>
      <c r="J330" s="257"/>
      <c r="K330" s="257"/>
      <c r="L330" s="257"/>
      <c r="M330" s="257"/>
      <c r="N330" s="257"/>
      <c r="O330" s="257"/>
      <c r="P330" s="257"/>
      <c r="Q330" s="257"/>
      <c r="R330" s="257"/>
      <c r="S330" s="257"/>
      <c r="T330" s="257"/>
      <c r="U330" s="257"/>
      <c r="V330" s="257"/>
      <c r="W330" s="257"/>
      <c r="X330" s="258"/>
      <c r="Y330" s="240"/>
      <c r="Z330" s="241"/>
      <c r="AA330" s="242"/>
    </row>
    <row r="331" spans="1:50" ht="9" customHeight="1" x14ac:dyDescent="0.2">
      <c r="A331" s="151"/>
      <c r="B331" s="233"/>
      <c r="C331" s="259"/>
      <c r="D331" s="260"/>
      <c r="E331" s="260"/>
      <c r="F331" s="260"/>
      <c r="G331" s="260"/>
      <c r="H331" s="260"/>
      <c r="I331" s="260"/>
      <c r="J331" s="260"/>
      <c r="K331" s="260"/>
      <c r="L331" s="260"/>
      <c r="M331" s="260"/>
      <c r="N331" s="260"/>
      <c r="O331" s="260"/>
      <c r="P331" s="260"/>
      <c r="Q331" s="260"/>
      <c r="R331" s="260"/>
      <c r="S331" s="260"/>
      <c r="T331" s="260"/>
      <c r="U331" s="260"/>
      <c r="V331" s="260"/>
      <c r="W331" s="260"/>
      <c r="X331" s="261"/>
      <c r="Y331" s="243"/>
      <c r="Z331" s="244"/>
      <c r="AA331" s="245"/>
    </row>
    <row r="332" spans="1:50" ht="15" customHeight="1" x14ac:dyDescent="0.2">
      <c r="A332" s="151"/>
      <c r="B332" s="232" t="s">
        <v>31</v>
      </c>
      <c r="C332" s="234" t="s">
        <v>210</v>
      </c>
      <c r="D332" s="235"/>
      <c r="E332" s="235"/>
      <c r="F332" s="235"/>
      <c r="G332" s="235"/>
      <c r="H332" s="235"/>
      <c r="I332" s="235"/>
      <c r="J332" s="235"/>
      <c r="K332" s="235"/>
      <c r="L332" s="235"/>
      <c r="M332" s="235"/>
      <c r="N332" s="235"/>
      <c r="O332" s="235"/>
      <c r="P332" s="235"/>
      <c r="Q332" s="235"/>
      <c r="R332" s="235"/>
      <c r="S332" s="235"/>
      <c r="T332" s="235"/>
      <c r="U332" s="235"/>
      <c r="V332" s="235"/>
      <c r="W332" s="235"/>
      <c r="X332" s="236"/>
      <c r="Y332" s="117"/>
      <c r="Z332" s="153"/>
      <c r="AA332" s="118"/>
    </row>
    <row r="333" spans="1:50" ht="15" customHeight="1" x14ac:dyDescent="0.2">
      <c r="A333" s="151"/>
      <c r="B333" s="248"/>
      <c r="C333" s="297"/>
      <c r="D333" s="298"/>
      <c r="E333" s="298"/>
      <c r="F333" s="298"/>
      <c r="G333" s="298"/>
      <c r="H333" s="298"/>
      <c r="I333" s="298"/>
      <c r="J333" s="298"/>
      <c r="K333" s="298"/>
      <c r="L333" s="298"/>
      <c r="M333" s="298"/>
      <c r="N333" s="298"/>
      <c r="O333" s="298"/>
      <c r="P333" s="298"/>
      <c r="Q333" s="298"/>
      <c r="R333" s="298"/>
      <c r="S333" s="298"/>
      <c r="T333" s="298"/>
      <c r="U333" s="298"/>
      <c r="V333" s="298"/>
      <c r="W333" s="298"/>
      <c r="X333" s="299"/>
      <c r="Y333" s="167"/>
      <c r="Z333" s="108"/>
      <c r="AA333" s="168"/>
      <c r="AC333" s="162"/>
      <c r="AD333" s="162"/>
      <c r="AE333" s="162"/>
      <c r="AF333" s="162"/>
      <c r="AG333" s="162"/>
      <c r="AH333" s="162"/>
      <c r="AI333" s="162"/>
      <c r="AJ333" s="162"/>
      <c r="AK333" s="162"/>
      <c r="AL333" s="162"/>
      <c r="AM333" s="162"/>
      <c r="AN333" s="162"/>
      <c r="AO333" s="162"/>
      <c r="AP333" s="162"/>
      <c r="AQ333" s="162"/>
      <c r="AR333" s="162"/>
      <c r="AS333" s="162"/>
      <c r="AT333" s="162"/>
      <c r="AU333" s="162"/>
      <c r="AV333" s="162"/>
      <c r="AW333" s="162"/>
      <c r="AX333" s="162"/>
    </row>
    <row r="334" spans="1:50" s="162" customFormat="1" ht="13.5" customHeight="1" x14ac:dyDescent="0.2">
      <c r="A334" s="151"/>
      <c r="B334" s="248"/>
      <c r="D334" s="300" t="s">
        <v>130</v>
      </c>
      <c r="E334" s="306"/>
      <c r="F334" s="306"/>
      <c r="G334" s="306"/>
      <c r="H334" s="306"/>
      <c r="I334" s="306"/>
      <c r="J334" s="306"/>
      <c r="K334" s="306"/>
      <c r="L334" s="306"/>
      <c r="M334" s="306"/>
      <c r="N334" s="306"/>
      <c r="O334" s="306"/>
      <c r="P334" s="306"/>
      <c r="Q334" s="306"/>
      <c r="R334" s="306"/>
      <c r="S334" s="306"/>
      <c r="T334" s="306"/>
      <c r="U334" s="306"/>
      <c r="V334" s="306"/>
      <c r="W334" s="306"/>
      <c r="X334" s="307"/>
      <c r="Y334" s="435"/>
      <c r="Z334" s="435"/>
      <c r="AA334" s="195"/>
    </row>
    <row r="335" spans="1:50" s="162" customFormat="1" ht="13.5" customHeight="1" x14ac:dyDescent="0.2">
      <c r="A335" s="151"/>
      <c r="B335" s="248"/>
      <c r="D335" s="438"/>
      <c r="E335" s="439"/>
      <c r="F335" s="439"/>
      <c r="G335" s="439"/>
      <c r="H335" s="439"/>
      <c r="I335" s="439"/>
      <c r="J335" s="439"/>
      <c r="K335" s="439"/>
      <c r="L335" s="439"/>
      <c r="M335" s="439"/>
      <c r="N335" s="439"/>
      <c r="O335" s="439"/>
      <c r="P335" s="439"/>
      <c r="Q335" s="439"/>
      <c r="R335" s="439"/>
      <c r="S335" s="439"/>
      <c r="T335" s="439"/>
      <c r="U335" s="439"/>
      <c r="V335" s="439"/>
      <c r="W335" s="439"/>
      <c r="X335" s="440"/>
      <c r="Y335" s="435"/>
      <c r="Z335" s="435"/>
      <c r="AA335" s="195"/>
    </row>
    <row r="336" spans="1:50" s="162" customFormat="1" ht="13.5" customHeight="1" x14ac:dyDescent="0.2">
      <c r="A336" s="151"/>
      <c r="B336" s="248"/>
      <c r="C336" s="196"/>
      <c r="D336" s="197" t="s">
        <v>138</v>
      </c>
      <c r="E336" s="198" t="s">
        <v>211</v>
      </c>
      <c r="F336" s="151"/>
      <c r="G336" s="151"/>
      <c r="H336" s="151"/>
      <c r="I336" s="151"/>
      <c r="J336" s="198"/>
      <c r="K336" s="198"/>
      <c r="L336" s="198"/>
      <c r="M336" s="198"/>
      <c r="N336" s="198"/>
      <c r="O336" s="198"/>
      <c r="P336" s="198"/>
      <c r="Q336" s="198"/>
      <c r="R336" s="198"/>
      <c r="S336" s="198"/>
      <c r="T336" s="198"/>
      <c r="U336" s="198"/>
      <c r="V336" s="198"/>
      <c r="W336" s="198"/>
      <c r="X336" s="199"/>
      <c r="Y336" s="435"/>
      <c r="Z336" s="435"/>
      <c r="AA336" s="195"/>
    </row>
    <row r="337" spans="1:50" s="162" customFormat="1" ht="13.5" customHeight="1" x14ac:dyDescent="0.2">
      <c r="A337" s="151"/>
      <c r="B337" s="248"/>
      <c r="C337" s="196"/>
      <c r="D337" s="200" t="s">
        <v>139</v>
      </c>
      <c r="E337" s="201" t="s">
        <v>144</v>
      </c>
      <c r="F337" s="201"/>
      <c r="G337" s="201"/>
      <c r="H337" s="201"/>
      <c r="I337" s="201"/>
      <c r="J337" s="201"/>
      <c r="K337" s="201"/>
      <c r="L337" s="201"/>
      <c r="M337" s="201"/>
      <c r="N337" s="201"/>
      <c r="O337" s="201"/>
      <c r="P337" s="201"/>
      <c r="Q337" s="201"/>
      <c r="R337" s="201"/>
      <c r="S337" s="201"/>
      <c r="T337" s="201"/>
      <c r="U337" s="201"/>
      <c r="V337" s="201"/>
      <c r="W337" s="201"/>
      <c r="X337" s="202"/>
      <c r="Y337" s="435"/>
      <c r="Z337" s="435"/>
      <c r="AA337" s="195"/>
    </row>
    <row r="338" spans="1:50" s="162" customFormat="1" ht="13.5" customHeight="1" x14ac:dyDescent="0.2">
      <c r="A338" s="151"/>
      <c r="B338" s="248"/>
      <c r="C338" s="196"/>
      <c r="D338" s="203" t="s">
        <v>131</v>
      </c>
      <c r="E338" s="198"/>
      <c r="F338" s="198"/>
      <c r="G338" s="198"/>
      <c r="H338" s="198"/>
      <c r="I338" s="198"/>
      <c r="J338" s="198"/>
      <c r="K338" s="198"/>
      <c r="L338" s="198"/>
      <c r="M338" s="198"/>
      <c r="N338" s="198"/>
      <c r="O338" s="198"/>
      <c r="P338" s="198"/>
      <c r="Q338" s="198"/>
      <c r="R338" s="198"/>
      <c r="S338" s="198"/>
      <c r="T338" s="198"/>
      <c r="U338" s="198"/>
      <c r="V338" s="198"/>
      <c r="W338" s="198"/>
      <c r="X338" s="198"/>
      <c r="Y338" s="435"/>
      <c r="Z338" s="435"/>
      <c r="AA338" s="195"/>
    </row>
    <row r="339" spans="1:50" s="162" customFormat="1" ht="13.5" customHeight="1" x14ac:dyDescent="0.2">
      <c r="A339" s="151"/>
      <c r="B339" s="248"/>
      <c r="C339" s="196"/>
      <c r="D339" s="197" t="s">
        <v>140</v>
      </c>
      <c r="E339" s="246" t="s">
        <v>541</v>
      </c>
      <c r="F339" s="246"/>
      <c r="G339" s="246"/>
      <c r="H339" s="246"/>
      <c r="I339" s="246"/>
      <c r="J339" s="246"/>
      <c r="K339" s="246"/>
      <c r="L339" s="246"/>
      <c r="M339" s="246"/>
      <c r="N339" s="246"/>
      <c r="O339" s="246"/>
      <c r="P339" s="246"/>
      <c r="Q339" s="246"/>
      <c r="R339" s="246"/>
      <c r="S339" s="246"/>
      <c r="T339" s="246"/>
      <c r="U339" s="246"/>
      <c r="V339" s="246"/>
      <c r="W339" s="246"/>
      <c r="X339" s="247"/>
      <c r="Y339" s="435"/>
      <c r="Z339" s="435"/>
      <c r="AA339" s="195"/>
    </row>
    <row r="340" spans="1:50" s="162" customFormat="1" ht="13.5" customHeight="1" x14ac:dyDescent="0.2">
      <c r="A340" s="151"/>
      <c r="B340" s="248"/>
      <c r="C340" s="196"/>
      <c r="D340" s="203"/>
      <c r="E340" s="246"/>
      <c r="F340" s="246"/>
      <c r="G340" s="246"/>
      <c r="H340" s="246"/>
      <c r="I340" s="246"/>
      <c r="J340" s="246"/>
      <c r="K340" s="246"/>
      <c r="L340" s="246"/>
      <c r="M340" s="246"/>
      <c r="N340" s="246"/>
      <c r="O340" s="246"/>
      <c r="P340" s="246"/>
      <c r="Q340" s="246"/>
      <c r="R340" s="246"/>
      <c r="S340" s="246"/>
      <c r="T340" s="246"/>
      <c r="U340" s="246"/>
      <c r="V340" s="246"/>
      <c r="W340" s="246"/>
      <c r="X340" s="247"/>
      <c r="Y340" s="435"/>
      <c r="Z340" s="435"/>
      <c r="AA340" s="195"/>
    </row>
    <row r="341" spans="1:50" s="162" customFormat="1" ht="13.5" customHeight="1" x14ac:dyDescent="0.2">
      <c r="A341" s="151"/>
      <c r="B341" s="248"/>
      <c r="C341" s="196"/>
      <c r="D341" s="197" t="s">
        <v>141</v>
      </c>
      <c r="E341" s="198" t="s">
        <v>145</v>
      </c>
      <c r="F341" s="198"/>
      <c r="G341" s="198"/>
      <c r="H341" s="198"/>
      <c r="I341" s="198"/>
      <c r="J341" s="198"/>
      <c r="K341" s="198"/>
      <c r="L341" s="198"/>
      <c r="M341" s="198"/>
      <c r="N341" s="198"/>
      <c r="O341" s="198"/>
      <c r="P341" s="198"/>
      <c r="Q341" s="198"/>
      <c r="R341" s="198"/>
      <c r="S341" s="198"/>
      <c r="T341" s="198"/>
      <c r="U341" s="198"/>
      <c r="V341" s="198"/>
      <c r="W341" s="198"/>
      <c r="X341" s="198"/>
      <c r="Y341" s="435"/>
      <c r="Z341" s="435"/>
      <c r="AA341" s="195"/>
    </row>
    <row r="342" spans="1:50" s="162" customFormat="1" ht="13.5" customHeight="1" x14ac:dyDescent="0.2">
      <c r="A342" s="151"/>
      <c r="B342" s="248"/>
      <c r="C342" s="196"/>
      <c r="D342" s="197" t="s">
        <v>142</v>
      </c>
      <c r="E342" s="198" t="s">
        <v>146</v>
      </c>
      <c r="F342" s="198"/>
      <c r="G342" s="198"/>
      <c r="H342" s="198"/>
      <c r="I342" s="198"/>
      <c r="J342" s="198"/>
      <c r="K342" s="198"/>
      <c r="L342" s="198"/>
      <c r="M342" s="198"/>
      <c r="N342" s="198"/>
      <c r="O342" s="198"/>
      <c r="P342" s="198"/>
      <c r="Q342" s="198"/>
      <c r="R342" s="198"/>
      <c r="S342" s="198"/>
      <c r="T342" s="198"/>
      <c r="U342" s="198"/>
      <c r="V342" s="198"/>
      <c r="W342" s="198"/>
      <c r="X342" s="198"/>
      <c r="Y342" s="435"/>
      <c r="Z342" s="435"/>
      <c r="AA342" s="195"/>
    </row>
    <row r="343" spans="1:50" s="162" customFormat="1" ht="13.5" customHeight="1" x14ac:dyDescent="0.2">
      <c r="A343" s="151"/>
      <c r="B343" s="248"/>
      <c r="C343" s="196"/>
      <c r="D343" s="200" t="s">
        <v>143</v>
      </c>
      <c r="E343" s="201" t="s">
        <v>147</v>
      </c>
      <c r="F343" s="201"/>
      <c r="G343" s="201"/>
      <c r="H343" s="201"/>
      <c r="I343" s="201"/>
      <c r="J343" s="201"/>
      <c r="K343" s="201"/>
      <c r="L343" s="201"/>
      <c r="M343" s="201"/>
      <c r="N343" s="201"/>
      <c r="O343" s="201"/>
      <c r="P343" s="201"/>
      <c r="Q343" s="201"/>
      <c r="R343" s="201"/>
      <c r="S343" s="201"/>
      <c r="T343" s="201"/>
      <c r="U343" s="201"/>
      <c r="V343" s="201"/>
      <c r="W343" s="201"/>
      <c r="X343" s="202"/>
      <c r="Y343" s="435"/>
      <c r="Z343" s="435"/>
      <c r="AA343" s="195"/>
    </row>
    <row r="344" spans="1:50" s="162" customFormat="1" ht="13.5" customHeight="1" x14ac:dyDescent="0.2">
      <c r="A344" s="151"/>
      <c r="B344" s="248"/>
      <c r="C344" s="196"/>
      <c r="D344" s="203" t="s">
        <v>48</v>
      </c>
      <c r="E344" s="198"/>
      <c r="F344" s="198"/>
      <c r="G344" s="198"/>
      <c r="H344" s="198"/>
      <c r="I344" s="198"/>
      <c r="J344" s="198"/>
      <c r="K344" s="198"/>
      <c r="L344" s="198"/>
      <c r="M344" s="198"/>
      <c r="N344" s="198"/>
      <c r="O344" s="198"/>
      <c r="P344" s="198"/>
      <c r="Q344" s="198"/>
      <c r="R344" s="198"/>
      <c r="S344" s="198"/>
      <c r="T344" s="198"/>
      <c r="U344" s="198"/>
      <c r="V344" s="198"/>
      <c r="W344" s="198"/>
      <c r="X344" s="204"/>
      <c r="Y344" s="435"/>
      <c r="Z344" s="435"/>
      <c r="AA344" s="195"/>
      <c r="AC344" s="198"/>
      <c r="AD344" s="198"/>
      <c r="AE344" s="198"/>
      <c r="AF344" s="198"/>
      <c r="AG344" s="198"/>
      <c r="AH344" s="198"/>
      <c r="AI344" s="198"/>
      <c r="AJ344" s="198"/>
      <c r="AK344" s="198"/>
      <c r="AL344" s="198"/>
      <c r="AM344" s="198"/>
      <c r="AN344" s="198"/>
      <c r="AO344" s="198"/>
      <c r="AP344" s="198"/>
      <c r="AQ344" s="198"/>
      <c r="AR344" s="198"/>
      <c r="AS344" s="198"/>
      <c r="AT344" s="198"/>
      <c r="AU344" s="198"/>
      <c r="AV344" s="198"/>
      <c r="AW344" s="198"/>
      <c r="AX344" s="198"/>
    </row>
    <row r="345" spans="1:50" s="162" customFormat="1" ht="13.5" customHeight="1" x14ac:dyDescent="0.2">
      <c r="A345" s="151"/>
      <c r="B345" s="248"/>
      <c r="C345" s="196"/>
      <c r="D345" s="197" t="s">
        <v>537</v>
      </c>
      <c r="E345" s="164" t="s">
        <v>148</v>
      </c>
      <c r="F345" s="198"/>
      <c r="G345" s="198"/>
      <c r="H345" s="198"/>
      <c r="I345" s="198"/>
      <c r="J345" s="198"/>
      <c r="K345" s="198"/>
      <c r="L345" s="198"/>
      <c r="M345" s="198"/>
      <c r="N345" s="198"/>
      <c r="O345" s="198"/>
      <c r="P345" s="198"/>
      <c r="Q345" s="198"/>
      <c r="R345" s="198"/>
      <c r="S345" s="198"/>
      <c r="T345" s="198"/>
      <c r="U345" s="198"/>
      <c r="V345" s="198"/>
      <c r="W345" s="198"/>
      <c r="X345" s="198"/>
      <c r="Y345" s="435"/>
      <c r="Z345" s="435"/>
      <c r="AA345" s="195"/>
    </row>
    <row r="346" spans="1:50" s="162" customFormat="1" ht="13.5" customHeight="1" x14ac:dyDescent="0.2">
      <c r="A346" s="151"/>
      <c r="B346" s="248"/>
      <c r="C346" s="196"/>
      <c r="D346" s="197" t="s">
        <v>538</v>
      </c>
      <c r="E346" s="198" t="s">
        <v>212</v>
      </c>
      <c r="F346" s="198"/>
      <c r="G346" s="198"/>
      <c r="H346" s="198"/>
      <c r="I346" s="198"/>
      <c r="J346" s="198"/>
      <c r="K346" s="198"/>
      <c r="L346" s="198"/>
      <c r="M346" s="198"/>
      <c r="N346" s="198"/>
      <c r="O346" s="198"/>
      <c r="P346" s="198"/>
      <c r="Q346" s="198"/>
      <c r="R346" s="198"/>
      <c r="S346" s="198"/>
      <c r="T346" s="198"/>
      <c r="U346" s="198"/>
      <c r="V346" s="198"/>
      <c r="W346" s="198"/>
      <c r="X346" s="198"/>
      <c r="Y346" s="435"/>
      <c r="Z346" s="435"/>
      <c r="AA346" s="195"/>
    </row>
    <row r="347" spans="1:50" s="162" customFormat="1" ht="13.5" customHeight="1" x14ac:dyDescent="0.2">
      <c r="B347" s="248"/>
      <c r="C347" s="196"/>
      <c r="D347" s="197" t="s">
        <v>539</v>
      </c>
      <c r="E347" s="198" t="s">
        <v>149</v>
      </c>
      <c r="F347" s="198"/>
      <c r="G347" s="198"/>
      <c r="H347" s="198"/>
      <c r="I347" s="198"/>
      <c r="J347" s="198"/>
      <c r="K347" s="198"/>
      <c r="L347" s="198"/>
      <c r="M347" s="198"/>
      <c r="N347" s="198"/>
      <c r="O347" s="198"/>
      <c r="P347" s="198"/>
      <c r="Q347" s="198"/>
      <c r="R347" s="198"/>
      <c r="S347" s="198"/>
      <c r="T347" s="198"/>
      <c r="U347" s="198"/>
      <c r="V347" s="198"/>
      <c r="W347" s="198"/>
      <c r="X347" s="199"/>
      <c r="Y347" s="435"/>
      <c r="Z347" s="435"/>
      <c r="AA347" s="195"/>
    </row>
    <row r="348" spans="1:50" s="162" customFormat="1" ht="13.5" customHeight="1" x14ac:dyDescent="0.2">
      <c r="B348" s="233"/>
      <c r="C348" s="205"/>
      <c r="D348" s="200" t="s">
        <v>540</v>
      </c>
      <c r="E348" s="201" t="s">
        <v>150</v>
      </c>
      <c r="F348" s="201"/>
      <c r="G348" s="201"/>
      <c r="H348" s="201"/>
      <c r="I348" s="201"/>
      <c r="J348" s="201"/>
      <c r="K348" s="201"/>
      <c r="L348" s="201"/>
      <c r="M348" s="201"/>
      <c r="N348" s="201"/>
      <c r="O348" s="201"/>
      <c r="P348" s="201"/>
      <c r="Q348" s="201"/>
      <c r="R348" s="201"/>
      <c r="S348" s="201"/>
      <c r="T348" s="201"/>
      <c r="U348" s="201"/>
      <c r="V348" s="201"/>
      <c r="W348" s="201"/>
      <c r="X348" s="202"/>
      <c r="Y348" s="435"/>
      <c r="Z348" s="435"/>
      <c r="AA348" s="143"/>
    </row>
    <row r="349" spans="1:50" ht="12" customHeight="1" x14ac:dyDescent="0.2">
      <c r="Y349" s="159"/>
      <c r="Z349" s="159"/>
      <c r="AA349" s="159"/>
    </row>
    <row r="350" spans="1:50" ht="12.75" customHeight="1" x14ac:dyDescent="0.2">
      <c r="A350" s="141" t="s">
        <v>297</v>
      </c>
      <c r="B350" s="147"/>
      <c r="C350" s="133"/>
      <c r="D350" s="133"/>
      <c r="E350" s="133"/>
      <c r="F350" s="133"/>
      <c r="G350" s="133"/>
      <c r="H350" s="133"/>
      <c r="I350" s="133"/>
      <c r="Y350" s="159"/>
      <c r="Z350" s="159"/>
      <c r="AA350" s="159"/>
    </row>
    <row r="351" spans="1:50" ht="10.5" customHeight="1" x14ac:dyDescent="0.2">
      <c r="A351" s="151"/>
      <c r="B351" s="232" t="s">
        <v>2</v>
      </c>
      <c r="C351" s="256" t="s">
        <v>602</v>
      </c>
      <c r="D351" s="257"/>
      <c r="E351" s="257"/>
      <c r="F351" s="257"/>
      <c r="G351" s="257"/>
      <c r="H351" s="257"/>
      <c r="I351" s="257"/>
      <c r="J351" s="257"/>
      <c r="K351" s="257"/>
      <c r="L351" s="257"/>
      <c r="M351" s="257"/>
      <c r="N351" s="257"/>
      <c r="O351" s="257"/>
      <c r="P351" s="257"/>
      <c r="Q351" s="257"/>
      <c r="R351" s="257"/>
      <c r="S351" s="257"/>
      <c r="T351" s="257"/>
      <c r="U351" s="257"/>
      <c r="V351" s="257"/>
      <c r="W351" s="257"/>
      <c r="X351" s="258"/>
      <c r="Y351" s="240"/>
      <c r="Z351" s="241"/>
      <c r="AA351" s="242"/>
    </row>
    <row r="352" spans="1:50" ht="10.5" customHeight="1" x14ac:dyDescent="0.2">
      <c r="A352" s="151"/>
      <c r="B352" s="233"/>
      <c r="C352" s="259"/>
      <c r="D352" s="260"/>
      <c r="E352" s="260"/>
      <c r="F352" s="260"/>
      <c r="G352" s="260"/>
      <c r="H352" s="260"/>
      <c r="I352" s="260"/>
      <c r="J352" s="260"/>
      <c r="K352" s="260"/>
      <c r="L352" s="260"/>
      <c r="M352" s="260"/>
      <c r="N352" s="260"/>
      <c r="O352" s="260"/>
      <c r="P352" s="260"/>
      <c r="Q352" s="260"/>
      <c r="R352" s="260"/>
      <c r="S352" s="260"/>
      <c r="T352" s="260"/>
      <c r="U352" s="260"/>
      <c r="V352" s="260"/>
      <c r="W352" s="260"/>
      <c r="X352" s="261"/>
      <c r="Y352" s="243"/>
      <c r="Z352" s="244"/>
      <c r="AA352" s="245"/>
    </row>
    <row r="353" spans="1:50" ht="12.75" customHeight="1" x14ac:dyDescent="0.2">
      <c r="B353" s="206"/>
      <c r="C353" s="127"/>
      <c r="D353" s="127"/>
      <c r="E353" s="127"/>
      <c r="F353" s="127"/>
      <c r="G353" s="127"/>
      <c r="H353" s="127"/>
      <c r="I353" s="127"/>
      <c r="J353" s="127"/>
      <c r="K353" s="127"/>
      <c r="L353" s="127"/>
      <c r="M353" s="127"/>
      <c r="N353" s="127"/>
      <c r="O353" s="127"/>
      <c r="P353" s="127"/>
      <c r="Q353" s="127"/>
      <c r="R353" s="127"/>
      <c r="S353" s="127"/>
      <c r="T353" s="127"/>
      <c r="U353" s="127"/>
      <c r="V353" s="127"/>
      <c r="W353" s="127"/>
      <c r="X353" s="127"/>
      <c r="Y353" s="207"/>
      <c r="Z353" s="207"/>
      <c r="AA353" s="207"/>
    </row>
    <row r="354" spans="1:50" s="162" customFormat="1" ht="24" customHeight="1" x14ac:dyDescent="0.2">
      <c r="A354" s="160" t="s">
        <v>161</v>
      </c>
      <c r="B354" s="144"/>
      <c r="C354" s="140"/>
      <c r="D354" s="140"/>
      <c r="E354" s="140"/>
      <c r="F354" s="140"/>
      <c r="G354" s="140"/>
      <c r="H354" s="140"/>
      <c r="I354" s="140"/>
      <c r="J354" s="140"/>
      <c r="K354" s="140"/>
      <c r="L354" s="140"/>
      <c r="M354" s="140"/>
      <c r="N354" s="140"/>
      <c r="O354" s="140"/>
      <c r="P354" s="140"/>
      <c r="Q354" s="140"/>
      <c r="R354" s="140"/>
      <c r="S354" s="140"/>
      <c r="T354" s="140"/>
      <c r="U354" s="140"/>
      <c r="V354" s="140"/>
      <c r="W354" s="140"/>
      <c r="X354" s="140"/>
      <c r="Y354" s="159"/>
      <c r="Z354" s="159"/>
      <c r="AA354" s="159"/>
      <c r="AC354" s="121"/>
      <c r="AD354" s="121"/>
      <c r="AE354" s="121"/>
      <c r="AF354" s="121"/>
      <c r="AG354" s="121"/>
      <c r="AH354" s="121"/>
      <c r="AI354" s="121"/>
      <c r="AJ354" s="121"/>
      <c r="AK354" s="121"/>
      <c r="AL354" s="121"/>
      <c r="AM354" s="121"/>
      <c r="AN354" s="121"/>
      <c r="AO354" s="121"/>
      <c r="AP354" s="121"/>
      <c r="AQ354" s="121"/>
      <c r="AR354" s="121"/>
      <c r="AS354" s="121"/>
      <c r="AT354" s="121"/>
      <c r="AU354" s="121"/>
      <c r="AV354" s="121"/>
      <c r="AW354" s="121"/>
      <c r="AX354" s="121"/>
    </row>
    <row r="355" spans="1:50" s="162" customFormat="1" ht="18" customHeight="1" x14ac:dyDescent="0.2">
      <c r="A355" s="141" t="s">
        <v>214</v>
      </c>
      <c r="B355" s="198"/>
      <c r="C355" s="151"/>
      <c r="D355" s="151"/>
      <c r="E355" s="151"/>
      <c r="F355" s="151"/>
      <c r="G355" s="151"/>
      <c r="H355" s="151"/>
      <c r="I355" s="151"/>
      <c r="J355" s="121"/>
      <c r="K355" s="121"/>
      <c r="L355" s="121"/>
      <c r="M355" s="121"/>
      <c r="N355" s="121"/>
      <c r="O355" s="121"/>
      <c r="P355" s="121"/>
      <c r="Q355" s="121"/>
      <c r="R355" s="121"/>
      <c r="S355" s="121"/>
      <c r="T355" s="121"/>
      <c r="U355" s="121"/>
      <c r="V355" s="121"/>
      <c r="W355" s="121"/>
      <c r="X355" s="121"/>
      <c r="Y355" s="159"/>
      <c r="Z355" s="159"/>
      <c r="AA355" s="159"/>
    </row>
    <row r="356" spans="1:50" s="162" customFormat="1" ht="23.25" customHeight="1" x14ac:dyDescent="0.2">
      <c r="A356" s="151"/>
      <c r="B356" s="274" t="s">
        <v>6</v>
      </c>
      <c r="C356" s="234" t="s">
        <v>220</v>
      </c>
      <c r="D356" s="235"/>
      <c r="E356" s="235"/>
      <c r="F356" s="235"/>
      <c r="G356" s="235"/>
      <c r="H356" s="235"/>
      <c r="I356" s="235"/>
      <c r="J356" s="235"/>
      <c r="K356" s="235"/>
      <c r="L356" s="235"/>
      <c r="M356" s="235"/>
      <c r="N356" s="235"/>
      <c r="O356" s="235"/>
      <c r="P356" s="235"/>
      <c r="Q356" s="235"/>
      <c r="R356" s="235"/>
      <c r="S356" s="235"/>
      <c r="T356" s="235"/>
      <c r="U356" s="235"/>
      <c r="V356" s="235"/>
      <c r="W356" s="235"/>
      <c r="X356" s="235"/>
      <c r="Y356" s="236"/>
      <c r="Z356" s="431"/>
      <c r="AA356" s="432"/>
    </row>
    <row r="357" spans="1:50" s="162" customFormat="1" ht="23.25" customHeight="1" x14ac:dyDescent="0.2">
      <c r="A357" s="151"/>
      <c r="B357" s="275"/>
      <c r="C357" s="237"/>
      <c r="D357" s="238"/>
      <c r="E357" s="238"/>
      <c r="F357" s="238"/>
      <c r="G357" s="238"/>
      <c r="H357" s="238"/>
      <c r="I357" s="238"/>
      <c r="J357" s="238"/>
      <c r="K357" s="238"/>
      <c r="L357" s="238"/>
      <c r="M357" s="238"/>
      <c r="N357" s="238"/>
      <c r="O357" s="238"/>
      <c r="P357" s="238"/>
      <c r="Q357" s="238"/>
      <c r="R357" s="238"/>
      <c r="S357" s="238"/>
      <c r="T357" s="238"/>
      <c r="U357" s="238"/>
      <c r="V357" s="238"/>
      <c r="W357" s="238"/>
      <c r="X357" s="238"/>
      <c r="Y357" s="239"/>
      <c r="Z357" s="433"/>
      <c r="AA357" s="434"/>
    </row>
    <row r="358" spans="1:50" s="162" customFormat="1" ht="42.75" customHeight="1" x14ac:dyDescent="0.2">
      <c r="A358" s="151"/>
      <c r="B358" s="274" t="s">
        <v>7</v>
      </c>
      <c r="C358" s="234" t="s">
        <v>215</v>
      </c>
      <c r="D358" s="235"/>
      <c r="E358" s="235"/>
      <c r="F358" s="235"/>
      <c r="G358" s="235"/>
      <c r="H358" s="235"/>
      <c r="I358" s="235"/>
      <c r="J358" s="235"/>
      <c r="K358" s="235"/>
      <c r="L358" s="235"/>
      <c r="M358" s="235"/>
      <c r="N358" s="235"/>
      <c r="O358" s="235"/>
      <c r="P358" s="235"/>
      <c r="Q358" s="235"/>
      <c r="R358" s="235"/>
      <c r="S358" s="235"/>
      <c r="T358" s="235"/>
      <c r="U358" s="235"/>
      <c r="V358" s="235"/>
      <c r="W358" s="235"/>
      <c r="X358" s="235"/>
      <c r="Y358" s="236"/>
      <c r="Z358" s="431"/>
      <c r="AA358" s="432"/>
    </row>
    <row r="359" spans="1:50" s="162" customFormat="1" ht="42.75" customHeight="1" x14ac:dyDescent="0.2">
      <c r="A359" s="151"/>
      <c r="B359" s="275"/>
      <c r="C359" s="237"/>
      <c r="D359" s="238"/>
      <c r="E359" s="238"/>
      <c r="F359" s="238"/>
      <c r="G359" s="238"/>
      <c r="H359" s="238"/>
      <c r="I359" s="238"/>
      <c r="J359" s="238"/>
      <c r="K359" s="238"/>
      <c r="L359" s="238"/>
      <c r="M359" s="238"/>
      <c r="N359" s="238"/>
      <c r="O359" s="238"/>
      <c r="P359" s="238"/>
      <c r="Q359" s="238"/>
      <c r="R359" s="238"/>
      <c r="S359" s="238"/>
      <c r="T359" s="238"/>
      <c r="U359" s="238"/>
      <c r="V359" s="238"/>
      <c r="W359" s="238"/>
      <c r="X359" s="238"/>
      <c r="Y359" s="239"/>
      <c r="Z359" s="433"/>
      <c r="AA359" s="434"/>
    </row>
    <row r="360" spans="1:50" s="162" customFormat="1" ht="57" customHeight="1" x14ac:dyDescent="0.2">
      <c r="A360" s="151"/>
      <c r="B360" s="161" t="s">
        <v>5</v>
      </c>
      <c r="C360" s="268" t="s">
        <v>263</v>
      </c>
      <c r="D360" s="269"/>
      <c r="E360" s="269"/>
      <c r="F360" s="269"/>
      <c r="G360" s="269"/>
      <c r="H360" s="269"/>
      <c r="I360" s="269"/>
      <c r="J360" s="269"/>
      <c r="K360" s="269"/>
      <c r="L360" s="269"/>
      <c r="M360" s="269"/>
      <c r="N360" s="269"/>
      <c r="O360" s="269"/>
      <c r="P360" s="269"/>
      <c r="Q360" s="269"/>
      <c r="R360" s="269"/>
      <c r="S360" s="269"/>
      <c r="T360" s="269"/>
      <c r="U360" s="269"/>
      <c r="V360" s="269"/>
      <c r="W360" s="269"/>
      <c r="X360" s="269"/>
      <c r="Y360" s="270"/>
      <c r="Z360" s="208"/>
      <c r="AA360" s="209"/>
    </row>
    <row r="361" spans="1:50" s="162" customFormat="1" ht="31.5" customHeight="1" x14ac:dyDescent="0.2">
      <c r="A361" s="151"/>
      <c r="B361" s="161" t="s">
        <v>0</v>
      </c>
      <c r="C361" s="268" t="s">
        <v>264</v>
      </c>
      <c r="D361" s="269"/>
      <c r="E361" s="269"/>
      <c r="F361" s="269"/>
      <c r="G361" s="269"/>
      <c r="H361" s="269"/>
      <c r="I361" s="269"/>
      <c r="J361" s="269"/>
      <c r="K361" s="269"/>
      <c r="L361" s="269"/>
      <c r="M361" s="269"/>
      <c r="N361" s="269"/>
      <c r="O361" s="269"/>
      <c r="P361" s="269"/>
      <c r="Q361" s="269"/>
      <c r="R361" s="269"/>
      <c r="S361" s="269"/>
      <c r="T361" s="269"/>
      <c r="U361" s="269"/>
      <c r="V361" s="269"/>
      <c r="W361" s="269"/>
      <c r="X361" s="269"/>
      <c r="Y361" s="270"/>
      <c r="Z361" s="208"/>
      <c r="AA361" s="209"/>
    </row>
    <row r="362" spans="1:50" s="162" customFormat="1" ht="57" customHeight="1" x14ac:dyDescent="0.2">
      <c r="A362" s="151"/>
      <c r="B362" s="161" t="s">
        <v>232</v>
      </c>
      <c r="C362" s="268" t="s">
        <v>627</v>
      </c>
      <c r="D362" s="269"/>
      <c r="E362" s="269"/>
      <c r="F362" s="269"/>
      <c r="G362" s="269"/>
      <c r="H362" s="269"/>
      <c r="I362" s="269"/>
      <c r="J362" s="269"/>
      <c r="K362" s="269"/>
      <c r="L362" s="269"/>
      <c r="M362" s="269"/>
      <c r="N362" s="269"/>
      <c r="O362" s="269"/>
      <c r="P362" s="269"/>
      <c r="Q362" s="269"/>
      <c r="R362" s="269"/>
      <c r="S362" s="269"/>
      <c r="T362" s="269"/>
      <c r="U362" s="269"/>
      <c r="V362" s="269"/>
      <c r="W362" s="269"/>
      <c r="X362" s="269"/>
      <c r="Y362" s="270"/>
      <c r="Z362" s="208"/>
      <c r="AA362" s="209"/>
    </row>
    <row r="363" spans="1:50" s="162" customFormat="1" ht="57" customHeight="1" x14ac:dyDescent="0.2">
      <c r="A363" s="151"/>
      <c r="B363" s="161" t="s">
        <v>1</v>
      </c>
      <c r="C363" s="268" t="s">
        <v>533</v>
      </c>
      <c r="D363" s="269"/>
      <c r="E363" s="269"/>
      <c r="F363" s="269"/>
      <c r="G363" s="269"/>
      <c r="H363" s="269"/>
      <c r="I363" s="269"/>
      <c r="J363" s="269"/>
      <c r="K363" s="269"/>
      <c r="L363" s="269"/>
      <c r="M363" s="269"/>
      <c r="N363" s="269"/>
      <c r="O363" s="269"/>
      <c r="P363" s="269"/>
      <c r="Q363" s="269"/>
      <c r="R363" s="269"/>
      <c r="S363" s="269"/>
      <c r="T363" s="269"/>
      <c r="U363" s="269"/>
      <c r="V363" s="269"/>
      <c r="W363" s="269"/>
      <c r="X363" s="269"/>
      <c r="Y363" s="270"/>
      <c r="Z363" s="208"/>
      <c r="AA363" s="209"/>
    </row>
    <row r="364" spans="1:50" s="162" customFormat="1" ht="54.75" customHeight="1" x14ac:dyDescent="0.2">
      <c r="A364" s="151"/>
      <c r="B364" s="180" t="s">
        <v>173</v>
      </c>
      <c r="C364" s="268" t="s">
        <v>217</v>
      </c>
      <c r="D364" s="269"/>
      <c r="E364" s="269"/>
      <c r="F364" s="269"/>
      <c r="G364" s="269"/>
      <c r="H364" s="269"/>
      <c r="I364" s="269"/>
      <c r="J364" s="269"/>
      <c r="K364" s="269"/>
      <c r="L364" s="269"/>
      <c r="M364" s="269"/>
      <c r="N364" s="269"/>
      <c r="O364" s="269"/>
      <c r="P364" s="269"/>
      <c r="Q364" s="269"/>
      <c r="R364" s="269"/>
      <c r="S364" s="269"/>
      <c r="T364" s="269"/>
      <c r="U364" s="269"/>
      <c r="V364" s="269"/>
      <c r="W364" s="269"/>
      <c r="X364" s="269"/>
      <c r="Y364" s="270"/>
      <c r="Z364" s="271"/>
      <c r="AA364" s="272"/>
    </row>
    <row r="365" spans="1:50" s="162" customFormat="1" ht="45" customHeight="1" x14ac:dyDescent="0.2">
      <c r="A365" s="151"/>
      <c r="B365" s="180" t="s">
        <v>223</v>
      </c>
      <c r="C365" s="268" t="s">
        <v>265</v>
      </c>
      <c r="D365" s="269"/>
      <c r="E365" s="269"/>
      <c r="F365" s="269"/>
      <c r="G365" s="269"/>
      <c r="H365" s="269"/>
      <c r="I365" s="269"/>
      <c r="J365" s="269"/>
      <c r="K365" s="269"/>
      <c r="L365" s="269"/>
      <c r="M365" s="269"/>
      <c r="N365" s="269"/>
      <c r="O365" s="269"/>
      <c r="P365" s="269"/>
      <c r="Q365" s="269"/>
      <c r="R365" s="269"/>
      <c r="S365" s="269"/>
      <c r="T365" s="269"/>
      <c r="U365" s="269"/>
      <c r="V365" s="269"/>
      <c r="W365" s="269"/>
      <c r="X365" s="269"/>
      <c r="Y365" s="270"/>
      <c r="Z365" s="271"/>
      <c r="AA365" s="272"/>
    </row>
    <row r="366" spans="1:50" s="162" customFormat="1" ht="45" customHeight="1" x14ac:dyDescent="0.2">
      <c r="A366" s="151"/>
      <c r="B366" s="180" t="s">
        <v>626</v>
      </c>
      <c r="C366" s="268" t="s">
        <v>216</v>
      </c>
      <c r="D366" s="269"/>
      <c r="E366" s="269"/>
      <c r="F366" s="269"/>
      <c r="G366" s="269"/>
      <c r="H366" s="269"/>
      <c r="I366" s="269"/>
      <c r="J366" s="269"/>
      <c r="K366" s="269"/>
      <c r="L366" s="269"/>
      <c r="M366" s="269"/>
      <c r="N366" s="269"/>
      <c r="O366" s="269"/>
      <c r="P366" s="269"/>
      <c r="Q366" s="269"/>
      <c r="R366" s="269"/>
      <c r="S366" s="269"/>
      <c r="T366" s="269"/>
      <c r="U366" s="269"/>
      <c r="V366" s="269"/>
      <c r="W366" s="269"/>
      <c r="X366" s="269"/>
      <c r="Y366" s="270"/>
      <c r="Z366" s="271"/>
      <c r="AA366" s="272"/>
    </row>
    <row r="367" spans="1:50" ht="12" customHeight="1" x14ac:dyDescent="0.2">
      <c r="Y367" s="159"/>
      <c r="Z367" s="159"/>
      <c r="AA367" s="159"/>
    </row>
    <row r="368" spans="1:50" ht="18" customHeight="1" x14ac:dyDescent="0.2">
      <c r="A368" s="141" t="s">
        <v>568</v>
      </c>
      <c r="B368" s="147"/>
      <c r="C368" s="133"/>
      <c r="D368" s="133"/>
      <c r="E368" s="133"/>
      <c r="F368" s="133"/>
      <c r="G368" s="133"/>
      <c r="H368" s="133"/>
      <c r="I368" s="133"/>
      <c r="Y368" s="159"/>
      <c r="Z368" s="159"/>
      <c r="AA368" s="159"/>
    </row>
    <row r="369" spans="1:50" ht="10.5" customHeight="1" x14ac:dyDescent="0.2">
      <c r="A369" s="151"/>
      <c r="B369" s="232" t="s">
        <v>2</v>
      </c>
      <c r="C369" s="234" t="s">
        <v>625</v>
      </c>
      <c r="D369" s="235"/>
      <c r="E369" s="235"/>
      <c r="F369" s="235"/>
      <c r="G369" s="235"/>
      <c r="H369" s="235"/>
      <c r="I369" s="235"/>
      <c r="J369" s="235"/>
      <c r="K369" s="235"/>
      <c r="L369" s="235"/>
      <c r="M369" s="235"/>
      <c r="N369" s="235"/>
      <c r="O369" s="235"/>
      <c r="P369" s="235"/>
      <c r="Q369" s="235"/>
      <c r="R369" s="235"/>
      <c r="S369" s="235"/>
      <c r="T369" s="235"/>
      <c r="U369" s="235"/>
      <c r="V369" s="235"/>
      <c r="W369" s="235"/>
      <c r="X369" s="235"/>
      <c r="Y369" s="236"/>
      <c r="Z369" s="240"/>
      <c r="AA369" s="242"/>
    </row>
    <row r="370" spans="1:50" ht="20.25" customHeight="1" x14ac:dyDescent="0.2">
      <c r="A370" s="151"/>
      <c r="B370" s="233"/>
      <c r="C370" s="237"/>
      <c r="D370" s="238"/>
      <c r="E370" s="238"/>
      <c r="F370" s="238"/>
      <c r="G370" s="238"/>
      <c r="H370" s="238"/>
      <c r="I370" s="238"/>
      <c r="J370" s="238"/>
      <c r="K370" s="238"/>
      <c r="L370" s="238"/>
      <c r="M370" s="238"/>
      <c r="N370" s="238"/>
      <c r="O370" s="238"/>
      <c r="P370" s="238"/>
      <c r="Q370" s="238"/>
      <c r="R370" s="238"/>
      <c r="S370" s="238"/>
      <c r="T370" s="238"/>
      <c r="U370" s="238"/>
      <c r="V370" s="238"/>
      <c r="W370" s="238"/>
      <c r="X370" s="238"/>
      <c r="Y370" s="239"/>
      <c r="Z370" s="243"/>
      <c r="AA370" s="245"/>
    </row>
    <row r="371" spans="1:50" ht="10.5" customHeight="1" x14ac:dyDescent="0.2">
      <c r="A371" s="151"/>
      <c r="B371" s="232" t="s">
        <v>624</v>
      </c>
      <c r="C371" s="234" t="s">
        <v>218</v>
      </c>
      <c r="D371" s="235"/>
      <c r="E371" s="235"/>
      <c r="F371" s="235"/>
      <c r="G371" s="235"/>
      <c r="H371" s="235"/>
      <c r="I371" s="235"/>
      <c r="J371" s="235"/>
      <c r="K371" s="235"/>
      <c r="L371" s="235"/>
      <c r="M371" s="235"/>
      <c r="N371" s="235"/>
      <c r="O371" s="235"/>
      <c r="P371" s="235"/>
      <c r="Q371" s="235"/>
      <c r="R371" s="235"/>
      <c r="S371" s="235"/>
      <c r="T371" s="235"/>
      <c r="U371" s="235"/>
      <c r="V371" s="235"/>
      <c r="W371" s="235"/>
      <c r="X371" s="235"/>
      <c r="Y371" s="236"/>
      <c r="Z371" s="240"/>
      <c r="AA371" s="242"/>
    </row>
    <row r="372" spans="1:50" ht="10.5" customHeight="1" x14ac:dyDescent="0.2">
      <c r="A372" s="151"/>
      <c r="B372" s="233"/>
      <c r="C372" s="237"/>
      <c r="D372" s="238"/>
      <c r="E372" s="238"/>
      <c r="F372" s="238"/>
      <c r="G372" s="238"/>
      <c r="H372" s="238"/>
      <c r="I372" s="238"/>
      <c r="J372" s="238"/>
      <c r="K372" s="238"/>
      <c r="L372" s="238"/>
      <c r="M372" s="238"/>
      <c r="N372" s="238"/>
      <c r="O372" s="238"/>
      <c r="P372" s="238"/>
      <c r="Q372" s="238"/>
      <c r="R372" s="238"/>
      <c r="S372" s="238"/>
      <c r="T372" s="238"/>
      <c r="U372" s="238"/>
      <c r="V372" s="238"/>
      <c r="W372" s="238"/>
      <c r="X372" s="238"/>
      <c r="Y372" s="239"/>
      <c r="Z372" s="243"/>
      <c r="AA372" s="245"/>
    </row>
    <row r="373" spans="1:50" ht="12" customHeight="1" x14ac:dyDescent="0.2">
      <c r="Y373" s="159"/>
      <c r="Z373" s="159"/>
      <c r="AA373" s="159"/>
    </row>
    <row r="374" spans="1:50" ht="18" customHeight="1" x14ac:dyDescent="0.2">
      <c r="A374" s="141" t="s">
        <v>569</v>
      </c>
      <c r="B374" s="147"/>
      <c r="C374" s="133"/>
      <c r="D374" s="133"/>
      <c r="E374" s="133"/>
      <c r="F374" s="133"/>
      <c r="G374" s="133"/>
      <c r="H374" s="133"/>
      <c r="I374" s="133"/>
      <c r="Y374" s="159"/>
      <c r="Z374" s="159"/>
      <c r="AA374" s="159"/>
    </row>
    <row r="375" spans="1:50" ht="30" customHeight="1" x14ac:dyDescent="0.2">
      <c r="A375" s="151"/>
      <c r="B375" s="232" t="s">
        <v>163</v>
      </c>
      <c r="C375" s="234" t="s">
        <v>219</v>
      </c>
      <c r="D375" s="235"/>
      <c r="E375" s="235"/>
      <c r="F375" s="235"/>
      <c r="G375" s="235"/>
      <c r="H375" s="235"/>
      <c r="I375" s="235"/>
      <c r="J375" s="235"/>
      <c r="K375" s="235"/>
      <c r="L375" s="235"/>
      <c r="M375" s="235"/>
      <c r="N375" s="235"/>
      <c r="O375" s="235"/>
      <c r="P375" s="235"/>
      <c r="Q375" s="235"/>
      <c r="R375" s="235"/>
      <c r="S375" s="235"/>
      <c r="T375" s="235"/>
      <c r="U375" s="235"/>
      <c r="V375" s="235"/>
      <c r="W375" s="235"/>
      <c r="X375" s="235"/>
      <c r="Y375" s="236"/>
      <c r="Z375" s="240"/>
      <c r="AA375" s="242"/>
    </row>
    <row r="376" spans="1:50" ht="30" customHeight="1" x14ac:dyDescent="0.2">
      <c r="A376" s="151"/>
      <c r="B376" s="233"/>
      <c r="C376" s="237"/>
      <c r="D376" s="238"/>
      <c r="E376" s="238"/>
      <c r="F376" s="238"/>
      <c r="G376" s="238"/>
      <c r="H376" s="238"/>
      <c r="I376" s="238"/>
      <c r="J376" s="238"/>
      <c r="K376" s="238"/>
      <c r="L376" s="238"/>
      <c r="M376" s="238"/>
      <c r="N376" s="238"/>
      <c r="O376" s="238"/>
      <c r="P376" s="238"/>
      <c r="Q376" s="238"/>
      <c r="R376" s="238"/>
      <c r="S376" s="238"/>
      <c r="T376" s="238"/>
      <c r="U376" s="238"/>
      <c r="V376" s="238"/>
      <c r="W376" s="238"/>
      <c r="X376" s="238"/>
      <c r="Y376" s="239"/>
      <c r="Z376" s="243"/>
      <c r="AA376" s="245"/>
    </row>
    <row r="377" spans="1:50" ht="12" customHeight="1" x14ac:dyDescent="0.2">
      <c r="Y377" s="159"/>
      <c r="Z377" s="159"/>
      <c r="AA377" s="159"/>
    </row>
    <row r="378" spans="1:50" ht="15.75" customHeight="1" x14ac:dyDescent="0.2">
      <c r="Y378" s="159"/>
      <c r="Z378" s="159"/>
      <c r="AA378" s="159"/>
    </row>
    <row r="379" spans="1:50" ht="15" customHeight="1" x14ac:dyDescent="0.2">
      <c r="A379" s="151"/>
      <c r="B379" s="151"/>
      <c r="C379" s="177"/>
      <c r="D379" s="177"/>
      <c r="E379" s="177"/>
      <c r="F379" s="177"/>
      <c r="G379" s="177"/>
      <c r="H379" s="177"/>
      <c r="I379" s="177"/>
      <c r="J379" s="177"/>
      <c r="K379" s="177"/>
      <c r="L379" s="177"/>
      <c r="M379" s="177"/>
      <c r="N379" s="177"/>
      <c r="O379" s="177"/>
      <c r="P379" s="177"/>
      <c r="Q379" s="177"/>
      <c r="R379" s="177"/>
      <c r="S379" s="177"/>
      <c r="T379" s="177"/>
      <c r="U379" s="177"/>
      <c r="V379" s="177"/>
      <c r="W379" s="177"/>
      <c r="X379" s="177"/>
      <c r="Y379" s="177"/>
      <c r="Z379" s="108"/>
      <c r="AA379" s="108"/>
    </row>
    <row r="380" spans="1:50" s="198" customFormat="1" ht="23.5" x14ac:dyDescent="0.2">
      <c r="A380" s="149" t="s">
        <v>135</v>
      </c>
      <c r="B380" s="147"/>
      <c r="C380" s="141"/>
      <c r="D380" s="141"/>
      <c r="E380" s="148"/>
      <c r="F380" s="148"/>
      <c r="G380" s="148"/>
      <c r="H380" s="148"/>
      <c r="I380" s="148"/>
      <c r="J380" s="148"/>
      <c r="K380" s="148"/>
      <c r="L380" s="148"/>
      <c r="M380" s="148"/>
      <c r="N380" s="148"/>
      <c r="O380" s="148"/>
      <c r="P380" s="148"/>
      <c r="Q380" s="148"/>
      <c r="R380" s="148"/>
      <c r="S380" s="148"/>
      <c r="T380" s="148"/>
      <c r="U380" s="148"/>
      <c r="V380" s="148"/>
      <c r="W380" s="148"/>
      <c r="X380" s="148"/>
      <c r="Y380" s="159"/>
      <c r="Z380" s="159"/>
      <c r="AA380" s="159"/>
      <c r="AC380" s="121"/>
      <c r="AD380" s="121"/>
      <c r="AE380" s="121"/>
      <c r="AF380" s="121"/>
      <c r="AG380" s="121"/>
      <c r="AH380" s="121"/>
      <c r="AI380" s="121"/>
      <c r="AJ380" s="121"/>
      <c r="AK380" s="121"/>
      <c r="AL380" s="121"/>
      <c r="AM380" s="121"/>
      <c r="AN380" s="121"/>
      <c r="AO380" s="121"/>
      <c r="AP380" s="121"/>
      <c r="AQ380" s="121"/>
      <c r="AR380" s="121"/>
      <c r="AS380" s="121"/>
      <c r="AT380" s="121"/>
      <c r="AU380" s="121"/>
      <c r="AV380" s="121"/>
      <c r="AW380" s="121"/>
      <c r="AX380" s="121"/>
    </row>
    <row r="381" spans="1:50" ht="12.75" customHeight="1" x14ac:dyDescent="0.2">
      <c r="Y381" s="159"/>
      <c r="Z381" s="159"/>
      <c r="AA381" s="159"/>
    </row>
    <row r="382" spans="1:50" ht="18" customHeight="1" x14ac:dyDescent="0.2">
      <c r="A382" s="141" t="s">
        <v>233</v>
      </c>
      <c r="B382" s="147"/>
      <c r="C382" s="133"/>
      <c r="D382" s="133"/>
      <c r="E382" s="133"/>
      <c r="F382" s="133"/>
      <c r="G382" s="133"/>
      <c r="H382" s="133"/>
      <c r="I382" s="133"/>
      <c r="Y382" s="159"/>
      <c r="Z382" s="159"/>
      <c r="AA382" s="210" t="s">
        <v>242</v>
      </c>
    </row>
    <row r="383" spans="1:50" ht="15" customHeight="1" x14ac:dyDescent="0.2">
      <c r="A383" s="151"/>
      <c r="B383" s="232" t="s">
        <v>163</v>
      </c>
      <c r="C383" s="256" t="s">
        <v>176</v>
      </c>
      <c r="D383" s="257"/>
      <c r="E383" s="257"/>
      <c r="F383" s="257"/>
      <c r="G383" s="257"/>
      <c r="H383" s="257"/>
      <c r="I383" s="257"/>
      <c r="J383" s="257"/>
      <c r="K383" s="257"/>
      <c r="L383" s="257"/>
      <c r="M383" s="257"/>
      <c r="N383" s="257"/>
      <c r="O383" s="257"/>
      <c r="P383" s="257"/>
      <c r="Q383" s="257"/>
      <c r="R383" s="257"/>
      <c r="S383" s="257"/>
      <c r="T383" s="257"/>
      <c r="U383" s="257"/>
      <c r="V383" s="257"/>
      <c r="W383" s="257"/>
      <c r="X383" s="258"/>
      <c r="Y383" s="240"/>
      <c r="Z383" s="241"/>
      <c r="AA383" s="242"/>
    </row>
    <row r="384" spans="1:50" ht="15" customHeight="1" x14ac:dyDescent="0.2">
      <c r="A384" s="151"/>
      <c r="B384" s="233"/>
      <c r="C384" s="259"/>
      <c r="D384" s="260"/>
      <c r="E384" s="260"/>
      <c r="F384" s="260"/>
      <c r="G384" s="260"/>
      <c r="H384" s="260"/>
      <c r="I384" s="260"/>
      <c r="J384" s="260"/>
      <c r="K384" s="260"/>
      <c r="L384" s="260"/>
      <c r="M384" s="260"/>
      <c r="N384" s="260"/>
      <c r="O384" s="260"/>
      <c r="P384" s="260"/>
      <c r="Q384" s="260"/>
      <c r="R384" s="260"/>
      <c r="S384" s="260"/>
      <c r="T384" s="260"/>
      <c r="U384" s="260"/>
      <c r="V384" s="260"/>
      <c r="W384" s="260"/>
      <c r="X384" s="261"/>
      <c r="Y384" s="243"/>
      <c r="Z384" s="244"/>
      <c r="AA384" s="245"/>
    </row>
    <row r="385" spans="1:27" ht="21" customHeight="1" x14ac:dyDescent="0.2">
      <c r="A385" s="151"/>
      <c r="B385" s="232" t="s">
        <v>162</v>
      </c>
      <c r="C385" s="256" t="s">
        <v>177</v>
      </c>
      <c r="D385" s="257"/>
      <c r="E385" s="257"/>
      <c r="F385" s="257"/>
      <c r="G385" s="257"/>
      <c r="H385" s="257"/>
      <c r="I385" s="257"/>
      <c r="J385" s="257"/>
      <c r="K385" s="257"/>
      <c r="L385" s="257"/>
      <c r="M385" s="257"/>
      <c r="N385" s="257"/>
      <c r="O385" s="257"/>
      <c r="P385" s="257"/>
      <c r="Q385" s="257"/>
      <c r="R385" s="257"/>
      <c r="S385" s="257"/>
      <c r="T385" s="257"/>
      <c r="U385" s="257"/>
      <c r="V385" s="257"/>
      <c r="W385" s="257"/>
      <c r="X385" s="258"/>
      <c r="Y385" s="240"/>
      <c r="Z385" s="241"/>
      <c r="AA385" s="242"/>
    </row>
    <row r="386" spans="1:27" ht="14.25" customHeight="1" x14ac:dyDescent="0.2">
      <c r="A386" s="151"/>
      <c r="B386" s="233"/>
      <c r="C386" s="441"/>
      <c r="D386" s="442"/>
      <c r="E386" s="442"/>
      <c r="F386" s="442"/>
      <c r="G386" s="442"/>
      <c r="H386" s="442"/>
      <c r="I386" s="442"/>
      <c r="J386" s="442"/>
      <c r="K386" s="442"/>
      <c r="L386" s="442"/>
      <c r="M386" s="442"/>
      <c r="N386" s="442"/>
      <c r="O386" s="442"/>
      <c r="P386" s="442"/>
      <c r="Q386" s="442"/>
      <c r="R386" s="442"/>
      <c r="S386" s="442"/>
      <c r="T386" s="442"/>
      <c r="U386" s="442"/>
      <c r="V386" s="442"/>
      <c r="W386" s="442"/>
      <c r="X386" s="443"/>
      <c r="Y386" s="313"/>
      <c r="Z386" s="314"/>
      <c r="AA386" s="315"/>
    </row>
    <row r="387" spans="1:27" ht="10.5" customHeight="1" x14ac:dyDescent="0.2">
      <c r="A387" s="151"/>
      <c r="B387" s="232" t="s">
        <v>164</v>
      </c>
      <c r="C387" s="256" t="s">
        <v>178</v>
      </c>
      <c r="D387" s="257"/>
      <c r="E387" s="257"/>
      <c r="F387" s="257"/>
      <c r="G387" s="257"/>
      <c r="H387" s="257"/>
      <c r="I387" s="257"/>
      <c r="J387" s="257"/>
      <c r="K387" s="257"/>
      <c r="L387" s="257"/>
      <c r="M387" s="257"/>
      <c r="N387" s="257"/>
      <c r="O387" s="257"/>
      <c r="P387" s="257"/>
      <c r="Q387" s="257"/>
      <c r="R387" s="257"/>
      <c r="S387" s="257"/>
      <c r="T387" s="257"/>
      <c r="U387" s="257"/>
      <c r="V387" s="257"/>
      <c r="W387" s="257"/>
      <c r="X387" s="258"/>
      <c r="Y387" s="240"/>
      <c r="Z387" s="241"/>
      <c r="AA387" s="242"/>
    </row>
    <row r="388" spans="1:27" ht="10.5" customHeight="1" x14ac:dyDescent="0.2">
      <c r="A388" s="151"/>
      <c r="B388" s="233"/>
      <c r="C388" s="259"/>
      <c r="D388" s="260"/>
      <c r="E388" s="260"/>
      <c r="F388" s="260"/>
      <c r="G388" s="260"/>
      <c r="H388" s="260"/>
      <c r="I388" s="260"/>
      <c r="J388" s="260"/>
      <c r="K388" s="260"/>
      <c r="L388" s="260"/>
      <c r="M388" s="260"/>
      <c r="N388" s="260"/>
      <c r="O388" s="260"/>
      <c r="P388" s="260"/>
      <c r="Q388" s="260"/>
      <c r="R388" s="260"/>
      <c r="S388" s="260"/>
      <c r="T388" s="260"/>
      <c r="U388" s="260"/>
      <c r="V388" s="260"/>
      <c r="W388" s="260"/>
      <c r="X388" s="261"/>
      <c r="Y388" s="243"/>
      <c r="Z388" s="244"/>
      <c r="AA388" s="245"/>
    </row>
    <row r="389" spans="1:27" ht="11.25" customHeight="1" x14ac:dyDescent="0.2">
      <c r="A389" s="151"/>
      <c r="B389" s="151"/>
      <c r="C389" s="177"/>
      <c r="D389" s="177"/>
      <c r="E389" s="177"/>
      <c r="F389" s="177"/>
      <c r="G389" s="177"/>
      <c r="H389" s="177"/>
      <c r="I389" s="177"/>
      <c r="J389" s="177"/>
      <c r="K389" s="177"/>
      <c r="L389" s="177"/>
      <c r="M389" s="177"/>
      <c r="N389" s="177"/>
      <c r="O389" s="177"/>
      <c r="P389" s="177"/>
      <c r="Q389" s="177"/>
      <c r="R389" s="177"/>
      <c r="S389" s="177"/>
      <c r="T389" s="177"/>
      <c r="U389" s="177"/>
      <c r="V389" s="177"/>
      <c r="W389" s="177"/>
      <c r="X389" s="177"/>
      <c r="Y389" s="177"/>
      <c r="Z389" s="108"/>
      <c r="AA389" s="108"/>
    </row>
    <row r="390" spans="1:27" ht="18" customHeight="1" x14ac:dyDescent="0.2">
      <c r="A390" s="141" t="s">
        <v>603</v>
      </c>
      <c r="B390" s="147"/>
      <c r="C390" s="133"/>
      <c r="D390" s="133"/>
      <c r="E390" s="133"/>
      <c r="F390" s="133"/>
      <c r="G390" s="133"/>
      <c r="H390" s="133"/>
      <c r="I390" s="133"/>
      <c r="Y390" s="159"/>
      <c r="Z390" s="159"/>
      <c r="AA390" s="210"/>
    </row>
    <row r="391" spans="1:27" ht="30" customHeight="1" x14ac:dyDescent="0.2">
      <c r="A391" s="148"/>
      <c r="B391" s="232" t="s">
        <v>227</v>
      </c>
      <c r="C391" s="234" t="s">
        <v>622</v>
      </c>
      <c r="D391" s="235"/>
      <c r="E391" s="235"/>
      <c r="F391" s="235"/>
      <c r="G391" s="235"/>
      <c r="H391" s="235"/>
      <c r="I391" s="235"/>
      <c r="J391" s="235"/>
      <c r="K391" s="235"/>
      <c r="L391" s="235"/>
      <c r="M391" s="235"/>
      <c r="N391" s="235"/>
      <c r="O391" s="235"/>
      <c r="P391" s="235"/>
      <c r="Q391" s="235"/>
      <c r="R391" s="235"/>
      <c r="S391" s="235"/>
      <c r="T391" s="235"/>
      <c r="U391" s="235"/>
      <c r="V391" s="235"/>
      <c r="W391" s="235"/>
      <c r="X391" s="236"/>
      <c r="Y391" s="240"/>
      <c r="Z391" s="241"/>
      <c r="AA391" s="242"/>
    </row>
    <row r="392" spans="1:27" ht="30" customHeight="1" x14ac:dyDescent="0.2">
      <c r="A392" s="148"/>
      <c r="B392" s="233"/>
      <c r="C392" s="237"/>
      <c r="D392" s="238"/>
      <c r="E392" s="238"/>
      <c r="F392" s="238"/>
      <c r="G392" s="238"/>
      <c r="H392" s="238"/>
      <c r="I392" s="238"/>
      <c r="J392" s="238"/>
      <c r="K392" s="238"/>
      <c r="L392" s="238"/>
      <c r="M392" s="238"/>
      <c r="N392" s="238"/>
      <c r="O392" s="238"/>
      <c r="P392" s="238"/>
      <c r="Q392" s="238"/>
      <c r="R392" s="238"/>
      <c r="S392" s="238"/>
      <c r="T392" s="238"/>
      <c r="U392" s="238"/>
      <c r="V392" s="238"/>
      <c r="W392" s="238"/>
      <c r="X392" s="239"/>
      <c r="Y392" s="243"/>
      <c r="Z392" s="244"/>
      <c r="AA392" s="245"/>
    </row>
    <row r="393" spans="1:27" ht="38.25" customHeight="1" x14ac:dyDescent="0.2">
      <c r="A393" s="148"/>
      <c r="B393" s="232" t="s">
        <v>166</v>
      </c>
      <c r="C393" s="276" t="s">
        <v>621</v>
      </c>
      <c r="D393" s="277"/>
      <c r="E393" s="277"/>
      <c r="F393" s="277"/>
      <c r="G393" s="277"/>
      <c r="H393" s="277"/>
      <c r="I393" s="277"/>
      <c r="J393" s="277"/>
      <c r="K393" s="277"/>
      <c r="L393" s="277"/>
      <c r="M393" s="277"/>
      <c r="N393" s="277"/>
      <c r="O393" s="277"/>
      <c r="P393" s="277"/>
      <c r="Q393" s="277"/>
      <c r="R393" s="277"/>
      <c r="S393" s="277"/>
      <c r="T393" s="277"/>
      <c r="U393" s="277"/>
      <c r="V393" s="277"/>
      <c r="W393" s="277"/>
      <c r="X393" s="278"/>
      <c r="Y393" s="240"/>
      <c r="Z393" s="241"/>
      <c r="AA393" s="242"/>
    </row>
    <row r="394" spans="1:27" ht="38.25" customHeight="1" x14ac:dyDescent="0.2">
      <c r="A394" s="148"/>
      <c r="B394" s="233"/>
      <c r="C394" s="279"/>
      <c r="D394" s="280"/>
      <c r="E394" s="280"/>
      <c r="F394" s="280"/>
      <c r="G394" s="280"/>
      <c r="H394" s="280"/>
      <c r="I394" s="280"/>
      <c r="J394" s="280"/>
      <c r="K394" s="280"/>
      <c r="L394" s="280"/>
      <c r="M394" s="280"/>
      <c r="N394" s="280"/>
      <c r="O394" s="280"/>
      <c r="P394" s="280"/>
      <c r="Q394" s="280"/>
      <c r="R394" s="280"/>
      <c r="S394" s="280"/>
      <c r="T394" s="280"/>
      <c r="U394" s="280"/>
      <c r="V394" s="280"/>
      <c r="W394" s="280"/>
      <c r="X394" s="281"/>
      <c r="Y394" s="243"/>
      <c r="Z394" s="244"/>
      <c r="AA394" s="245"/>
    </row>
    <row r="395" spans="1:27" ht="22.5" customHeight="1" x14ac:dyDescent="0.2">
      <c r="A395" s="148"/>
      <c r="B395" s="232" t="s">
        <v>230</v>
      </c>
      <c r="C395" s="234" t="s">
        <v>604</v>
      </c>
      <c r="D395" s="235"/>
      <c r="E395" s="235"/>
      <c r="F395" s="235"/>
      <c r="G395" s="235"/>
      <c r="H395" s="235"/>
      <c r="I395" s="235"/>
      <c r="J395" s="235"/>
      <c r="K395" s="235"/>
      <c r="L395" s="235"/>
      <c r="M395" s="235"/>
      <c r="N395" s="235"/>
      <c r="O395" s="235"/>
      <c r="P395" s="235"/>
      <c r="Q395" s="235"/>
      <c r="R395" s="235"/>
      <c r="S395" s="235"/>
      <c r="T395" s="235"/>
      <c r="U395" s="235"/>
      <c r="V395" s="235"/>
      <c r="W395" s="235"/>
      <c r="X395" s="236"/>
      <c r="Y395" s="240"/>
      <c r="Z395" s="241"/>
      <c r="AA395" s="242"/>
    </row>
    <row r="396" spans="1:27" ht="22.5" customHeight="1" x14ac:dyDescent="0.2">
      <c r="A396" s="148"/>
      <c r="B396" s="233"/>
      <c r="C396" s="237"/>
      <c r="D396" s="238"/>
      <c r="E396" s="238"/>
      <c r="F396" s="238"/>
      <c r="G396" s="238"/>
      <c r="H396" s="238"/>
      <c r="I396" s="238"/>
      <c r="J396" s="238"/>
      <c r="K396" s="238"/>
      <c r="L396" s="238"/>
      <c r="M396" s="238"/>
      <c r="N396" s="238"/>
      <c r="O396" s="238"/>
      <c r="P396" s="238"/>
      <c r="Q396" s="238"/>
      <c r="R396" s="238"/>
      <c r="S396" s="238"/>
      <c r="T396" s="238"/>
      <c r="U396" s="238"/>
      <c r="V396" s="238"/>
      <c r="W396" s="238"/>
      <c r="X396" s="239"/>
      <c r="Y396" s="243"/>
      <c r="Z396" s="244"/>
      <c r="AA396" s="245"/>
    </row>
    <row r="397" spans="1:27" ht="30" customHeight="1" x14ac:dyDescent="0.2">
      <c r="A397" s="148"/>
      <c r="B397" s="232" t="s">
        <v>231</v>
      </c>
      <c r="C397" s="234" t="s">
        <v>605</v>
      </c>
      <c r="D397" s="235"/>
      <c r="E397" s="235"/>
      <c r="F397" s="235"/>
      <c r="G397" s="235"/>
      <c r="H397" s="235"/>
      <c r="I397" s="235"/>
      <c r="J397" s="235"/>
      <c r="K397" s="235"/>
      <c r="L397" s="235"/>
      <c r="M397" s="235"/>
      <c r="N397" s="235"/>
      <c r="O397" s="235"/>
      <c r="P397" s="235"/>
      <c r="Q397" s="235"/>
      <c r="R397" s="235"/>
      <c r="S397" s="235"/>
      <c r="T397" s="235"/>
      <c r="U397" s="235"/>
      <c r="V397" s="235"/>
      <c r="W397" s="235"/>
      <c r="X397" s="236"/>
      <c r="Y397" s="240"/>
      <c r="Z397" s="241"/>
      <c r="AA397" s="242"/>
    </row>
    <row r="398" spans="1:27" ht="30" customHeight="1" x14ac:dyDescent="0.2">
      <c r="A398" s="148"/>
      <c r="B398" s="233"/>
      <c r="C398" s="237"/>
      <c r="D398" s="238"/>
      <c r="E398" s="238"/>
      <c r="F398" s="238"/>
      <c r="G398" s="238"/>
      <c r="H398" s="238"/>
      <c r="I398" s="238"/>
      <c r="J398" s="238"/>
      <c r="K398" s="238"/>
      <c r="L398" s="238"/>
      <c r="M398" s="238"/>
      <c r="N398" s="238"/>
      <c r="O398" s="238"/>
      <c r="P398" s="238"/>
      <c r="Q398" s="238"/>
      <c r="R398" s="238"/>
      <c r="S398" s="238"/>
      <c r="T398" s="238"/>
      <c r="U398" s="238"/>
      <c r="V398" s="238"/>
      <c r="W398" s="238"/>
      <c r="X398" s="239"/>
      <c r="Y398" s="243"/>
      <c r="Z398" s="244"/>
      <c r="AA398" s="245"/>
    </row>
    <row r="399" spans="1:27" ht="15" customHeight="1" x14ac:dyDescent="0.2">
      <c r="A399" s="148"/>
      <c r="B399" s="232" t="s">
        <v>232</v>
      </c>
      <c r="C399" s="256" t="s">
        <v>606</v>
      </c>
      <c r="D399" s="257"/>
      <c r="E399" s="257"/>
      <c r="F399" s="257"/>
      <c r="G399" s="257"/>
      <c r="H399" s="257"/>
      <c r="I399" s="257"/>
      <c r="J399" s="257"/>
      <c r="K399" s="257"/>
      <c r="L399" s="257"/>
      <c r="M399" s="257"/>
      <c r="N399" s="257"/>
      <c r="O399" s="257"/>
      <c r="P399" s="257"/>
      <c r="Q399" s="257"/>
      <c r="R399" s="257"/>
      <c r="S399" s="257"/>
      <c r="T399" s="257"/>
      <c r="U399" s="257"/>
      <c r="V399" s="257"/>
      <c r="W399" s="257"/>
      <c r="X399" s="258"/>
      <c r="Y399" s="262"/>
      <c r="Z399" s="263"/>
      <c r="AA399" s="264"/>
    </row>
    <row r="400" spans="1:27" ht="15" customHeight="1" x14ac:dyDescent="0.2">
      <c r="A400" s="148"/>
      <c r="B400" s="248"/>
      <c r="C400" s="259"/>
      <c r="D400" s="260"/>
      <c r="E400" s="260"/>
      <c r="F400" s="260"/>
      <c r="G400" s="260"/>
      <c r="H400" s="260"/>
      <c r="I400" s="260"/>
      <c r="J400" s="260"/>
      <c r="K400" s="260"/>
      <c r="L400" s="260"/>
      <c r="M400" s="260"/>
      <c r="N400" s="260"/>
      <c r="O400" s="260"/>
      <c r="P400" s="260"/>
      <c r="Q400" s="260"/>
      <c r="R400" s="260"/>
      <c r="S400" s="260"/>
      <c r="T400" s="260"/>
      <c r="U400" s="260"/>
      <c r="V400" s="260"/>
      <c r="W400" s="260"/>
      <c r="X400" s="261"/>
      <c r="Y400" s="265"/>
      <c r="Z400" s="266"/>
      <c r="AA400" s="267"/>
    </row>
    <row r="401" spans="1:27" ht="51" customHeight="1" x14ac:dyDescent="0.2">
      <c r="A401" s="148"/>
      <c r="B401" s="248"/>
      <c r="C401" s="211" t="s">
        <v>3</v>
      </c>
      <c r="D401" s="249" t="s">
        <v>266</v>
      </c>
      <c r="E401" s="249"/>
      <c r="F401" s="249"/>
      <c r="G401" s="249"/>
      <c r="H401" s="249"/>
      <c r="I401" s="249"/>
      <c r="J401" s="249"/>
      <c r="K401" s="249"/>
      <c r="L401" s="249"/>
      <c r="M401" s="249"/>
      <c r="N401" s="249"/>
      <c r="O401" s="249"/>
      <c r="P401" s="249"/>
      <c r="Q401" s="249"/>
      <c r="R401" s="249"/>
      <c r="S401" s="249"/>
      <c r="T401" s="249"/>
      <c r="U401" s="249"/>
      <c r="V401" s="249"/>
      <c r="W401" s="249"/>
      <c r="X401" s="250"/>
      <c r="Y401" s="253"/>
      <c r="Z401" s="254"/>
      <c r="AA401" s="255"/>
    </row>
    <row r="402" spans="1:27" ht="40.5" customHeight="1" x14ac:dyDescent="0.2">
      <c r="A402" s="148"/>
      <c r="B402" s="233"/>
      <c r="C402" s="212" t="s">
        <v>97</v>
      </c>
      <c r="D402" s="251" t="s">
        <v>267</v>
      </c>
      <c r="E402" s="251"/>
      <c r="F402" s="251"/>
      <c r="G402" s="251"/>
      <c r="H402" s="251"/>
      <c r="I402" s="251"/>
      <c r="J402" s="251"/>
      <c r="K402" s="251"/>
      <c r="L402" s="251"/>
      <c r="M402" s="251"/>
      <c r="N402" s="251"/>
      <c r="O402" s="251"/>
      <c r="P402" s="251"/>
      <c r="Q402" s="251"/>
      <c r="R402" s="251"/>
      <c r="S402" s="251"/>
      <c r="T402" s="251"/>
      <c r="U402" s="251"/>
      <c r="V402" s="251"/>
      <c r="W402" s="251"/>
      <c r="X402" s="252"/>
      <c r="Y402" s="253"/>
      <c r="Z402" s="254"/>
      <c r="AA402" s="255"/>
    </row>
    <row r="403" spans="1:27" ht="15" customHeight="1" x14ac:dyDescent="0.2">
      <c r="A403" s="148"/>
      <c r="B403" s="232" t="s">
        <v>234</v>
      </c>
      <c r="C403" s="300" t="s">
        <v>607</v>
      </c>
      <c r="D403" s="301"/>
      <c r="E403" s="301"/>
      <c r="F403" s="301"/>
      <c r="G403" s="301"/>
      <c r="H403" s="301"/>
      <c r="I403" s="301"/>
      <c r="J403" s="301"/>
      <c r="K403" s="301"/>
      <c r="L403" s="301"/>
      <c r="M403" s="301"/>
      <c r="N403" s="301"/>
      <c r="O403" s="301"/>
      <c r="P403" s="301"/>
      <c r="Q403" s="301"/>
      <c r="R403" s="301"/>
      <c r="S403" s="301"/>
      <c r="T403" s="301"/>
      <c r="U403" s="301"/>
      <c r="V403" s="301"/>
      <c r="W403" s="301"/>
      <c r="X403" s="302"/>
      <c r="Y403" s="240"/>
      <c r="Z403" s="241"/>
      <c r="AA403" s="242"/>
    </row>
    <row r="404" spans="1:27" ht="15" customHeight="1" x14ac:dyDescent="0.2">
      <c r="A404" s="148"/>
      <c r="B404" s="233"/>
      <c r="C404" s="303"/>
      <c r="D404" s="304"/>
      <c r="E404" s="304"/>
      <c r="F404" s="304"/>
      <c r="G404" s="304"/>
      <c r="H404" s="304"/>
      <c r="I404" s="304"/>
      <c r="J404" s="304"/>
      <c r="K404" s="304"/>
      <c r="L404" s="304"/>
      <c r="M404" s="304"/>
      <c r="N404" s="304"/>
      <c r="O404" s="304"/>
      <c r="P404" s="304"/>
      <c r="Q404" s="304"/>
      <c r="R404" s="304"/>
      <c r="S404" s="304"/>
      <c r="T404" s="304"/>
      <c r="U404" s="304"/>
      <c r="V404" s="304"/>
      <c r="W404" s="304"/>
      <c r="X404" s="305"/>
      <c r="Y404" s="243"/>
      <c r="Z404" s="244"/>
      <c r="AA404" s="245"/>
    </row>
    <row r="405" spans="1:27" ht="15" customHeight="1" x14ac:dyDescent="0.2">
      <c r="A405" s="148"/>
      <c r="B405" s="232" t="s">
        <v>251</v>
      </c>
      <c r="C405" s="300" t="s">
        <v>560</v>
      </c>
      <c r="D405" s="301"/>
      <c r="E405" s="301"/>
      <c r="F405" s="301"/>
      <c r="G405" s="301"/>
      <c r="H405" s="301"/>
      <c r="I405" s="301"/>
      <c r="J405" s="301"/>
      <c r="K405" s="301"/>
      <c r="L405" s="301"/>
      <c r="M405" s="301"/>
      <c r="N405" s="301"/>
      <c r="O405" s="301"/>
      <c r="P405" s="301"/>
      <c r="Q405" s="301"/>
      <c r="R405" s="301"/>
      <c r="S405" s="301"/>
      <c r="T405" s="301"/>
      <c r="U405" s="301"/>
      <c r="V405" s="301"/>
      <c r="W405" s="301"/>
      <c r="X405" s="302"/>
      <c r="Y405" s="240"/>
      <c r="Z405" s="241"/>
      <c r="AA405" s="242"/>
    </row>
    <row r="406" spans="1:27" ht="15" customHeight="1" x14ac:dyDescent="0.2">
      <c r="A406" s="148"/>
      <c r="B406" s="233"/>
      <c r="C406" s="303"/>
      <c r="D406" s="304"/>
      <c r="E406" s="304"/>
      <c r="F406" s="304"/>
      <c r="G406" s="304"/>
      <c r="H406" s="304"/>
      <c r="I406" s="304"/>
      <c r="J406" s="304"/>
      <c r="K406" s="304"/>
      <c r="L406" s="304"/>
      <c r="M406" s="304"/>
      <c r="N406" s="304"/>
      <c r="O406" s="304"/>
      <c r="P406" s="304"/>
      <c r="Q406" s="304"/>
      <c r="R406" s="304"/>
      <c r="S406" s="304"/>
      <c r="T406" s="304"/>
      <c r="U406" s="304"/>
      <c r="V406" s="304"/>
      <c r="W406" s="304"/>
      <c r="X406" s="305"/>
      <c r="Y406" s="243"/>
      <c r="Z406" s="244"/>
      <c r="AA406" s="245"/>
    </row>
    <row r="407" spans="1:27" ht="26.25" customHeight="1" x14ac:dyDescent="0.2">
      <c r="A407" s="148"/>
      <c r="B407" s="232" t="s">
        <v>268</v>
      </c>
      <c r="C407" s="300" t="s">
        <v>561</v>
      </c>
      <c r="D407" s="301"/>
      <c r="E407" s="301"/>
      <c r="F407" s="301"/>
      <c r="G407" s="301"/>
      <c r="H407" s="301"/>
      <c r="I407" s="301"/>
      <c r="J407" s="301"/>
      <c r="K407" s="301"/>
      <c r="L407" s="301"/>
      <c r="M407" s="301"/>
      <c r="N407" s="301"/>
      <c r="O407" s="301"/>
      <c r="P407" s="301"/>
      <c r="Q407" s="301"/>
      <c r="R407" s="301"/>
      <c r="S407" s="301"/>
      <c r="T407" s="301"/>
      <c r="U407" s="301"/>
      <c r="V407" s="301"/>
      <c r="W407" s="301"/>
      <c r="X407" s="302"/>
      <c r="Y407" s="240"/>
      <c r="Z407" s="241"/>
      <c r="AA407" s="242"/>
    </row>
    <row r="408" spans="1:27" ht="26.25" customHeight="1" x14ac:dyDescent="0.2">
      <c r="A408" s="148"/>
      <c r="B408" s="233"/>
      <c r="C408" s="303"/>
      <c r="D408" s="304"/>
      <c r="E408" s="304"/>
      <c r="F408" s="304"/>
      <c r="G408" s="304"/>
      <c r="H408" s="304"/>
      <c r="I408" s="304"/>
      <c r="J408" s="304"/>
      <c r="K408" s="304"/>
      <c r="L408" s="304"/>
      <c r="M408" s="304"/>
      <c r="N408" s="304"/>
      <c r="O408" s="304"/>
      <c r="P408" s="304"/>
      <c r="Q408" s="304"/>
      <c r="R408" s="304"/>
      <c r="S408" s="304"/>
      <c r="T408" s="304"/>
      <c r="U408" s="304"/>
      <c r="V408" s="304"/>
      <c r="W408" s="304"/>
      <c r="X408" s="305"/>
      <c r="Y408" s="243"/>
      <c r="Z408" s="244"/>
      <c r="AA408" s="245"/>
    </row>
    <row r="409" spans="1:27" ht="12.75" customHeight="1" x14ac:dyDescent="0.2">
      <c r="A409" s="151"/>
      <c r="B409" s="132"/>
      <c r="C409" s="213"/>
      <c r="D409" s="154"/>
      <c r="E409" s="154"/>
      <c r="F409" s="154"/>
      <c r="G409" s="154"/>
      <c r="H409" s="154"/>
      <c r="I409" s="154"/>
      <c r="J409" s="154"/>
      <c r="K409" s="154"/>
      <c r="L409" s="154"/>
      <c r="M409" s="154"/>
      <c r="N409" s="154"/>
      <c r="O409" s="154"/>
      <c r="P409" s="154"/>
      <c r="Q409" s="154"/>
      <c r="R409" s="154"/>
      <c r="S409" s="154"/>
      <c r="T409" s="154"/>
      <c r="U409" s="154"/>
      <c r="V409" s="154"/>
      <c r="W409" s="154"/>
      <c r="X409" s="154"/>
      <c r="Y409" s="214"/>
      <c r="Z409" s="214"/>
      <c r="AA409" s="214"/>
    </row>
    <row r="410" spans="1:27" ht="18" customHeight="1" x14ac:dyDescent="0.2">
      <c r="A410" s="141" t="s">
        <v>570</v>
      </c>
      <c r="B410" s="147"/>
      <c r="C410" s="133"/>
      <c r="D410" s="133"/>
      <c r="E410" s="133"/>
      <c r="F410" s="133"/>
      <c r="G410" s="133"/>
      <c r="H410" s="133"/>
      <c r="I410" s="133"/>
      <c r="Y410" s="159"/>
      <c r="Z410" s="159"/>
      <c r="AA410" s="159"/>
    </row>
    <row r="411" spans="1:27" ht="57" customHeight="1" x14ac:dyDescent="0.2">
      <c r="A411" s="151"/>
      <c r="B411" s="152" t="s">
        <v>34</v>
      </c>
      <c r="C411" s="256" t="s">
        <v>224</v>
      </c>
      <c r="D411" s="311"/>
      <c r="E411" s="311"/>
      <c r="F411" s="311"/>
      <c r="G411" s="311"/>
      <c r="H411" s="311"/>
      <c r="I411" s="311"/>
      <c r="J411" s="311"/>
      <c r="K411" s="311"/>
      <c r="L411" s="311"/>
      <c r="M411" s="311"/>
      <c r="N411" s="311"/>
      <c r="O411" s="311"/>
      <c r="P411" s="311"/>
      <c r="Q411" s="311"/>
      <c r="R411" s="311"/>
      <c r="S411" s="311"/>
      <c r="T411" s="311"/>
      <c r="U411" s="311"/>
      <c r="V411" s="311"/>
      <c r="W411" s="311"/>
      <c r="X411" s="312"/>
      <c r="Y411" s="253"/>
      <c r="Z411" s="254"/>
      <c r="AA411" s="255"/>
    </row>
    <row r="412" spans="1:27" ht="37.5" customHeight="1" x14ac:dyDescent="0.2">
      <c r="A412" s="151"/>
      <c r="B412" s="152" t="s">
        <v>166</v>
      </c>
      <c r="C412" s="268" t="s">
        <v>225</v>
      </c>
      <c r="D412" s="269"/>
      <c r="E412" s="269"/>
      <c r="F412" s="269"/>
      <c r="G412" s="269"/>
      <c r="H412" s="269"/>
      <c r="I412" s="269"/>
      <c r="J412" s="269"/>
      <c r="K412" s="269"/>
      <c r="L412" s="269"/>
      <c r="M412" s="269"/>
      <c r="N412" s="269"/>
      <c r="O412" s="269"/>
      <c r="P412" s="269"/>
      <c r="Q412" s="269"/>
      <c r="R412" s="269"/>
      <c r="S412" s="269"/>
      <c r="T412" s="269"/>
      <c r="U412" s="269"/>
      <c r="V412" s="269"/>
      <c r="W412" s="269"/>
      <c r="X412" s="270"/>
      <c r="Y412" s="253"/>
      <c r="Z412" s="254"/>
      <c r="AA412" s="255"/>
    </row>
    <row r="413" spans="1:27" ht="52.5" customHeight="1" x14ac:dyDescent="0.2">
      <c r="A413" s="151"/>
      <c r="B413" s="152" t="s">
        <v>5</v>
      </c>
      <c r="C413" s="268" t="s">
        <v>269</v>
      </c>
      <c r="D413" s="269"/>
      <c r="E413" s="269"/>
      <c r="F413" s="269"/>
      <c r="G413" s="269"/>
      <c r="H413" s="269"/>
      <c r="I413" s="269"/>
      <c r="J413" s="269"/>
      <c r="K413" s="269"/>
      <c r="L413" s="269"/>
      <c r="M413" s="269"/>
      <c r="N413" s="269"/>
      <c r="O413" s="269"/>
      <c r="P413" s="269"/>
      <c r="Q413" s="269"/>
      <c r="R413" s="269"/>
      <c r="S413" s="269"/>
      <c r="T413" s="269"/>
      <c r="U413" s="269"/>
      <c r="V413" s="269"/>
      <c r="W413" s="269"/>
      <c r="X413" s="270"/>
      <c r="Y413" s="253"/>
      <c r="Z413" s="254"/>
      <c r="AA413" s="255"/>
    </row>
    <row r="414" spans="1:27" ht="0.75" customHeight="1" x14ac:dyDescent="0.2">
      <c r="A414" s="151"/>
      <c r="B414" s="152" t="s">
        <v>165</v>
      </c>
      <c r="C414" s="256" t="s">
        <v>167</v>
      </c>
      <c r="D414" s="257"/>
      <c r="E414" s="257"/>
      <c r="F414" s="257"/>
      <c r="G414" s="257"/>
      <c r="H414" s="257"/>
      <c r="I414" s="257"/>
      <c r="J414" s="257"/>
      <c r="K414" s="257"/>
      <c r="L414" s="257"/>
      <c r="M414" s="257"/>
      <c r="N414" s="257"/>
      <c r="O414" s="257"/>
      <c r="P414" s="257"/>
      <c r="Q414" s="257"/>
      <c r="R414" s="257"/>
      <c r="S414" s="257"/>
      <c r="T414" s="257"/>
      <c r="U414" s="257"/>
      <c r="V414" s="257"/>
      <c r="W414" s="257"/>
      <c r="X414" s="258"/>
      <c r="Y414" s="240"/>
      <c r="Z414" s="241"/>
      <c r="AA414" s="242"/>
    </row>
    <row r="415" spans="1:27" ht="9" customHeight="1" x14ac:dyDescent="0.2">
      <c r="A415" s="151"/>
      <c r="B415" s="132"/>
      <c r="C415" s="215"/>
      <c r="D415" s="179"/>
      <c r="E415" s="179"/>
      <c r="F415" s="179"/>
      <c r="G415" s="179"/>
      <c r="H415" s="179"/>
      <c r="I415" s="179"/>
      <c r="J415" s="179"/>
      <c r="K415" s="179"/>
      <c r="L415" s="179"/>
      <c r="M415" s="179"/>
      <c r="N415" s="179"/>
      <c r="O415" s="179"/>
      <c r="P415" s="179"/>
      <c r="Q415" s="179"/>
      <c r="R415" s="179"/>
      <c r="S415" s="179"/>
      <c r="T415" s="179"/>
      <c r="U415" s="179"/>
      <c r="V415" s="179"/>
      <c r="W415" s="179"/>
      <c r="X415" s="179"/>
      <c r="Y415" s="108"/>
      <c r="Z415" s="108"/>
      <c r="AA415" s="108"/>
    </row>
    <row r="416" spans="1:27" ht="18" customHeight="1" x14ac:dyDescent="0.2">
      <c r="A416" s="176" t="s">
        <v>571</v>
      </c>
      <c r="B416" s="134"/>
      <c r="C416" s="134"/>
      <c r="D416" s="134"/>
      <c r="E416" s="134"/>
      <c r="F416" s="134"/>
      <c r="G416" s="134"/>
      <c r="H416" s="134"/>
      <c r="I416" s="134"/>
      <c r="J416" s="134"/>
      <c r="K416" s="179"/>
      <c r="L416" s="179"/>
      <c r="M416" s="179"/>
      <c r="N416" s="179"/>
      <c r="O416" s="179"/>
      <c r="P416" s="179"/>
      <c r="Q416" s="179"/>
      <c r="R416" s="179"/>
      <c r="S416" s="179"/>
      <c r="T416" s="179"/>
      <c r="U416" s="179"/>
      <c r="V416" s="179"/>
      <c r="W416" s="179"/>
      <c r="X416" s="179"/>
      <c r="Y416" s="108"/>
      <c r="Z416" s="108"/>
      <c r="AA416" s="108"/>
    </row>
    <row r="417" spans="1:27" ht="68.25" customHeight="1" x14ac:dyDescent="0.2">
      <c r="A417" s="164"/>
      <c r="B417" s="180" t="s">
        <v>174</v>
      </c>
      <c r="C417" s="268" t="s">
        <v>555</v>
      </c>
      <c r="D417" s="269"/>
      <c r="E417" s="269"/>
      <c r="F417" s="269"/>
      <c r="G417" s="269"/>
      <c r="H417" s="269"/>
      <c r="I417" s="269"/>
      <c r="J417" s="269"/>
      <c r="K417" s="269"/>
      <c r="L417" s="269"/>
      <c r="M417" s="269"/>
      <c r="N417" s="269"/>
      <c r="O417" s="269"/>
      <c r="P417" s="269"/>
      <c r="Q417" s="269"/>
      <c r="R417" s="269"/>
      <c r="S417" s="269"/>
      <c r="T417" s="269"/>
      <c r="U417" s="269"/>
      <c r="V417" s="269"/>
      <c r="W417" s="269"/>
      <c r="X417" s="270"/>
      <c r="Y417" s="253"/>
      <c r="Z417" s="254"/>
      <c r="AA417" s="255"/>
    </row>
    <row r="418" spans="1:27" ht="57" customHeight="1" x14ac:dyDescent="0.2">
      <c r="A418" s="164"/>
      <c r="B418" s="180" t="s">
        <v>4</v>
      </c>
      <c r="C418" s="268" t="s">
        <v>226</v>
      </c>
      <c r="D418" s="269"/>
      <c r="E418" s="269"/>
      <c r="F418" s="269"/>
      <c r="G418" s="269"/>
      <c r="H418" s="269"/>
      <c r="I418" s="269"/>
      <c r="J418" s="269"/>
      <c r="K418" s="269"/>
      <c r="L418" s="269"/>
      <c r="M418" s="269"/>
      <c r="N418" s="269"/>
      <c r="O418" s="269"/>
      <c r="P418" s="269"/>
      <c r="Q418" s="269"/>
      <c r="R418" s="269"/>
      <c r="S418" s="269"/>
      <c r="T418" s="269"/>
      <c r="U418" s="269"/>
      <c r="V418" s="269"/>
      <c r="W418" s="269"/>
      <c r="X418" s="270"/>
      <c r="Y418" s="253"/>
      <c r="Z418" s="254"/>
      <c r="AA418" s="255"/>
    </row>
    <row r="419" spans="1:27" ht="12.75" customHeight="1" x14ac:dyDescent="0.2">
      <c r="A419" s="164"/>
      <c r="B419" s="164"/>
      <c r="C419" s="164"/>
      <c r="D419" s="164"/>
      <c r="E419" s="164"/>
      <c r="F419" s="164"/>
      <c r="G419" s="164"/>
      <c r="H419" s="164"/>
      <c r="I419" s="164"/>
      <c r="J419" s="164"/>
      <c r="K419" s="179"/>
      <c r="L419" s="179"/>
      <c r="M419" s="179"/>
      <c r="N419" s="179"/>
      <c r="O419" s="179"/>
      <c r="P419" s="179"/>
      <c r="Q419" s="179"/>
      <c r="R419" s="179"/>
      <c r="S419" s="179"/>
      <c r="T419" s="179"/>
      <c r="U419" s="179"/>
      <c r="V419" s="179"/>
      <c r="W419" s="179"/>
      <c r="X419" s="179"/>
      <c r="Y419" s="108"/>
      <c r="Z419" s="108"/>
      <c r="AA419" s="108"/>
    </row>
    <row r="420" spans="1:27" s="162" customFormat="1" ht="15" customHeight="1" x14ac:dyDescent="0.2">
      <c r="A420" s="141" t="s">
        <v>572</v>
      </c>
      <c r="B420" s="147"/>
      <c r="C420" s="133"/>
      <c r="D420" s="133"/>
      <c r="E420" s="133"/>
      <c r="F420" s="133"/>
      <c r="G420" s="133"/>
      <c r="H420" s="133"/>
      <c r="I420" s="140"/>
      <c r="J420" s="140"/>
      <c r="K420" s="175"/>
      <c r="L420" s="175"/>
      <c r="M420" s="175"/>
      <c r="N420" s="175"/>
      <c r="O420" s="175"/>
      <c r="P420" s="175"/>
      <c r="Q420" s="175"/>
      <c r="R420" s="175"/>
      <c r="S420" s="175"/>
      <c r="T420" s="175"/>
      <c r="U420" s="175"/>
      <c r="V420" s="175"/>
      <c r="W420" s="175"/>
      <c r="X420" s="175"/>
      <c r="Y420" s="108"/>
      <c r="Z420" s="108"/>
      <c r="AA420" s="108"/>
    </row>
    <row r="421" spans="1:27" s="162" customFormat="1" ht="34.5" customHeight="1" x14ac:dyDescent="0.2">
      <c r="A421" s="151"/>
      <c r="B421" s="232" t="s">
        <v>169</v>
      </c>
      <c r="C421" s="256" t="s">
        <v>620</v>
      </c>
      <c r="D421" s="257"/>
      <c r="E421" s="257"/>
      <c r="F421" s="257"/>
      <c r="G421" s="257"/>
      <c r="H421" s="257"/>
      <c r="I421" s="257"/>
      <c r="J421" s="257"/>
      <c r="K421" s="257"/>
      <c r="L421" s="257"/>
      <c r="M421" s="257"/>
      <c r="N421" s="257"/>
      <c r="O421" s="257"/>
      <c r="P421" s="257"/>
      <c r="Q421" s="257"/>
      <c r="R421" s="257"/>
      <c r="S421" s="257"/>
      <c r="T421" s="257"/>
      <c r="U421" s="257"/>
      <c r="V421" s="257"/>
      <c r="W421" s="257"/>
      <c r="X421" s="258"/>
      <c r="Y421" s="240"/>
      <c r="Z421" s="241"/>
      <c r="AA421" s="242"/>
    </row>
    <row r="422" spans="1:27" s="162" customFormat="1" ht="34.5" customHeight="1" x14ac:dyDescent="0.2">
      <c r="A422" s="151"/>
      <c r="B422" s="233"/>
      <c r="C422" s="259"/>
      <c r="D422" s="260"/>
      <c r="E422" s="260"/>
      <c r="F422" s="260"/>
      <c r="G422" s="260"/>
      <c r="H422" s="260"/>
      <c r="I422" s="260"/>
      <c r="J422" s="260"/>
      <c r="K422" s="260"/>
      <c r="L422" s="260"/>
      <c r="M422" s="260"/>
      <c r="N422" s="260"/>
      <c r="O422" s="260"/>
      <c r="P422" s="260"/>
      <c r="Q422" s="260"/>
      <c r="R422" s="260"/>
      <c r="S422" s="260"/>
      <c r="T422" s="260"/>
      <c r="U422" s="260"/>
      <c r="V422" s="260"/>
      <c r="W422" s="260"/>
      <c r="X422" s="261"/>
      <c r="Y422" s="243"/>
      <c r="Z422" s="244"/>
      <c r="AA422" s="245"/>
    </row>
    <row r="423" spans="1:27" s="162" customFormat="1" ht="86.25" customHeight="1" x14ac:dyDescent="0.2">
      <c r="A423" s="151"/>
      <c r="B423" s="232" t="s">
        <v>172</v>
      </c>
      <c r="C423" s="256" t="s">
        <v>608</v>
      </c>
      <c r="D423" s="257"/>
      <c r="E423" s="257"/>
      <c r="F423" s="257"/>
      <c r="G423" s="257"/>
      <c r="H423" s="257"/>
      <c r="I423" s="257"/>
      <c r="J423" s="257"/>
      <c r="K423" s="257"/>
      <c r="L423" s="257"/>
      <c r="M423" s="257"/>
      <c r="N423" s="257"/>
      <c r="O423" s="257"/>
      <c r="P423" s="257"/>
      <c r="Q423" s="257"/>
      <c r="R423" s="257"/>
      <c r="S423" s="257"/>
      <c r="T423" s="257"/>
      <c r="U423" s="257"/>
      <c r="V423" s="257"/>
      <c r="W423" s="257"/>
      <c r="X423" s="258"/>
      <c r="Y423" s="240"/>
      <c r="Z423" s="241"/>
      <c r="AA423" s="242"/>
    </row>
    <row r="424" spans="1:27" s="162" customFormat="1" ht="32.25" customHeight="1" x14ac:dyDescent="0.2">
      <c r="A424" s="151"/>
      <c r="B424" s="233"/>
      <c r="C424" s="259"/>
      <c r="D424" s="260"/>
      <c r="E424" s="260"/>
      <c r="F424" s="260"/>
      <c r="G424" s="260"/>
      <c r="H424" s="260"/>
      <c r="I424" s="260"/>
      <c r="J424" s="260"/>
      <c r="K424" s="260"/>
      <c r="L424" s="260"/>
      <c r="M424" s="260"/>
      <c r="N424" s="260"/>
      <c r="O424" s="260"/>
      <c r="P424" s="260"/>
      <c r="Q424" s="260"/>
      <c r="R424" s="260"/>
      <c r="S424" s="260"/>
      <c r="T424" s="260"/>
      <c r="U424" s="260"/>
      <c r="V424" s="260"/>
      <c r="W424" s="260"/>
      <c r="X424" s="261"/>
      <c r="Y424" s="243"/>
      <c r="Z424" s="244"/>
      <c r="AA424" s="245"/>
    </row>
    <row r="425" spans="1:27" s="162" customFormat="1" ht="45" customHeight="1" x14ac:dyDescent="0.2">
      <c r="A425" s="151"/>
      <c r="B425" s="194" t="s">
        <v>5</v>
      </c>
      <c r="C425" s="268" t="s">
        <v>270</v>
      </c>
      <c r="D425" s="269"/>
      <c r="E425" s="269"/>
      <c r="F425" s="269"/>
      <c r="G425" s="269"/>
      <c r="H425" s="269"/>
      <c r="I425" s="269"/>
      <c r="J425" s="269"/>
      <c r="K425" s="269"/>
      <c r="L425" s="269"/>
      <c r="M425" s="269"/>
      <c r="N425" s="269"/>
      <c r="O425" s="269"/>
      <c r="P425" s="269"/>
      <c r="Q425" s="269"/>
      <c r="R425" s="269"/>
      <c r="S425" s="269"/>
      <c r="T425" s="269"/>
      <c r="U425" s="269"/>
      <c r="V425" s="269"/>
      <c r="W425" s="269"/>
      <c r="X425" s="270"/>
      <c r="Y425" s="253"/>
      <c r="Z425" s="254"/>
      <c r="AA425" s="255"/>
    </row>
    <row r="426" spans="1:27" s="162" customFormat="1" ht="27.75" customHeight="1" x14ac:dyDescent="0.2">
      <c r="A426" s="151"/>
      <c r="B426" s="232" t="s">
        <v>165</v>
      </c>
      <c r="C426" s="256" t="s">
        <v>271</v>
      </c>
      <c r="D426" s="257"/>
      <c r="E426" s="257"/>
      <c r="F426" s="257"/>
      <c r="G426" s="257"/>
      <c r="H426" s="257"/>
      <c r="I426" s="257"/>
      <c r="J426" s="257"/>
      <c r="K426" s="257"/>
      <c r="L426" s="257"/>
      <c r="M426" s="257"/>
      <c r="N426" s="257"/>
      <c r="O426" s="257"/>
      <c r="P426" s="257"/>
      <c r="Q426" s="257"/>
      <c r="R426" s="257"/>
      <c r="S426" s="257"/>
      <c r="T426" s="257"/>
      <c r="U426" s="257"/>
      <c r="V426" s="257"/>
      <c r="W426" s="257"/>
      <c r="X426" s="258"/>
      <c r="Y426" s="240"/>
      <c r="Z426" s="241"/>
      <c r="AA426" s="242"/>
    </row>
    <row r="427" spans="1:27" s="162" customFormat="1" ht="28.5" customHeight="1" x14ac:dyDescent="0.2">
      <c r="A427" s="151"/>
      <c r="B427" s="233"/>
      <c r="C427" s="259"/>
      <c r="D427" s="260"/>
      <c r="E427" s="260"/>
      <c r="F427" s="260"/>
      <c r="G427" s="260"/>
      <c r="H427" s="260"/>
      <c r="I427" s="260"/>
      <c r="J427" s="260"/>
      <c r="K427" s="260"/>
      <c r="L427" s="260"/>
      <c r="M427" s="260"/>
      <c r="N427" s="260"/>
      <c r="O427" s="260"/>
      <c r="P427" s="260"/>
      <c r="Q427" s="260"/>
      <c r="R427" s="260"/>
      <c r="S427" s="260"/>
      <c r="T427" s="260"/>
      <c r="U427" s="260"/>
      <c r="V427" s="260"/>
      <c r="W427" s="260"/>
      <c r="X427" s="261"/>
      <c r="Y427" s="243"/>
      <c r="Z427" s="244"/>
      <c r="AA427" s="245"/>
    </row>
    <row r="428" spans="1:27" s="162" customFormat="1" ht="57" customHeight="1" x14ac:dyDescent="0.2">
      <c r="A428" s="151"/>
      <c r="B428" s="192" t="s">
        <v>232</v>
      </c>
      <c r="C428" s="268" t="s">
        <v>272</v>
      </c>
      <c r="D428" s="269"/>
      <c r="E428" s="269"/>
      <c r="F428" s="269"/>
      <c r="G428" s="269"/>
      <c r="H428" s="269"/>
      <c r="I428" s="269"/>
      <c r="J428" s="269"/>
      <c r="K428" s="269"/>
      <c r="L428" s="269"/>
      <c r="M428" s="269"/>
      <c r="N428" s="269"/>
      <c r="O428" s="269"/>
      <c r="P428" s="269"/>
      <c r="Q428" s="269"/>
      <c r="R428" s="269"/>
      <c r="S428" s="269"/>
      <c r="T428" s="269"/>
      <c r="U428" s="269"/>
      <c r="V428" s="269"/>
      <c r="W428" s="269"/>
      <c r="X428" s="270"/>
      <c r="Y428" s="119"/>
      <c r="Z428" s="156"/>
      <c r="AA428" s="120"/>
    </row>
    <row r="429" spans="1:27" s="162" customFormat="1" ht="16.5" customHeight="1" x14ac:dyDescent="0.2">
      <c r="A429" s="151"/>
      <c r="B429" s="232" t="s">
        <v>234</v>
      </c>
      <c r="C429" s="256" t="s">
        <v>221</v>
      </c>
      <c r="D429" s="257"/>
      <c r="E429" s="257"/>
      <c r="F429" s="257"/>
      <c r="G429" s="257"/>
      <c r="H429" s="257"/>
      <c r="I429" s="257"/>
      <c r="J429" s="257"/>
      <c r="K429" s="257"/>
      <c r="L429" s="257"/>
      <c r="M429" s="257"/>
      <c r="N429" s="257"/>
      <c r="O429" s="257"/>
      <c r="P429" s="257"/>
      <c r="Q429" s="257"/>
      <c r="R429" s="257"/>
      <c r="S429" s="257"/>
      <c r="T429" s="257"/>
      <c r="U429" s="257"/>
      <c r="V429" s="257"/>
      <c r="W429" s="257"/>
      <c r="X429" s="258"/>
      <c r="Y429" s="240"/>
      <c r="Z429" s="241"/>
      <c r="AA429" s="242"/>
    </row>
    <row r="430" spans="1:27" s="162" customFormat="1" ht="16.5" customHeight="1" x14ac:dyDescent="0.2">
      <c r="A430" s="151"/>
      <c r="B430" s="233"/>
      <c r="C430" s="259"/>
      <c r="D430" s="260"/>
      <c r="E430" s="260"/>
      <c r="F430" s="260"/>
      <c r="G430" s="260"/>
      <c r="H430" s="260"/>
      <c r="I430" s="260"/>
      <c r="J430" s="260"/>
      <c r="K430" s="260"/>
      <c r="L430" s="260"/>
      <c r="M430" s="260"/>
      <c r="N430" s="260"/>
      <c r="O430" s="260"/>
      <c r="P430" s="260"/>
      <c r="Q430" s="260"/>
      <c r="R430" s="260"/>
      <c r="S430" s="260"/>
      <c r="T430" s="260"/>
      <c r="U430" s="260"/>
      <c r="V430" s="260"/>
      <c r="W430" s="260"/>
      <c r="X430" s="261"/>
      <c r="Y430" s="243"/>
      <c r="Z430" s="244"/>
      <c r="AA430" s="245"/>
    </row>
    <row r="431" spans="1:27" s="162" customFormat="1" ht="15" customHeight="1" x14ac:dyDescent="0.2">
      <c r="A431" s="151"/>
      <c r="B431" s="232" t="s">
        <v>222</v>
      </c>
      <c r="C431" s="300" t="s">
        <v>273</v>
      </c>
      <c r="D431" s="306"/>
      <c r="E431" s="306"/>
      <c r="F431" s="306"/>
      <c r="G431" s="306"/>
      <c r="H431" s="306"/>
      <c r="I431" s="306"/>
      <c r="J431" s="306"/>
      <c r="K431" s="306"/>
      <c r="L431" s="306"/>
      <c r="M431" s="306"/>
      <c r="N431" s="306"/>
      <c r="O431" s="306"/>
      <c r="P431" s="306"/>
      <c r="Q431" s="306"/>
      <c r="R431" s="306"/>
      <c r="S431" s="306"/>
      <c r="T431" s="306"/>
      <c r="U431" s="306"/>
      <c r="V431" s="306"/>
      <c r="W431" s="306"/>
      <c r="X431" s="307"/>
      <c r="Y431" s="240"/>
      <c r="Z431" s="241"/>
      <c r="AA431" s="242"/>
    </row>
    <row r="432" spans="1:27" s="162" customFormat="1" ht="15" customHeight="1" x14ac:dyDescent="0.2">
      <c r="A432" s="151"/>
      <c r="B432" s="233"/>
      <c r="C432" s="308"/>
      <c r="D432" s="309"/>
      <c r="E432" s="309"/>
      <c r="F432" s="309"/>
      <c r="G432" s="309"/>
      <c r="H432" s="309"/>
      <c r="I432" s="309"/>
      <c r="J432" s="309"/>
      <c r="K432" s="309"/>
      <c r="L432" s="309"/>
      <c r="M432" s="309"/>
      <c r="N432" s="309"/>
      <c r="O432" s="309"/>
      <c r="P432" s="309"/>
      <c r="Q432" s="309"/>
      <c r="R432" s="309"/>
      <c r="S432" s="309"/>
      <c r="T432" s="309"/>
      <c r="U432" s="309"/>
      <c r="V432" s="309"/>
      <c r="W432" s="309"/>
      <c r="X432" s="310"/>
      <c r="Y432" s="243"/>
      <c r="Z432" s="244"/>
      <c r="AA432" s="245"/>
    </row>
    <row r="433" spans="1:27" s="162" customFormat="1" ht="9" customHeight="1" x14ac:dyDescent="0.2">
      <c r="A433" s="151"/>
      <c r="B433" s="132"/>
      <c r="C433" s="175"/>
      <c r="D433" s="175"/>
      <c r="E433" s="175"/>
      <c r="F433" s="175"/>
      <c r="G433" s="175"/>
      <c r="H433" s="175"/>
      <c r="I433" s="175"/>
      <c r="J433" s="175"/>
      <c r="K433" s="175"/>
      <c r="L433" s="175"/>
      <c r="M433" s="175"/>
      <c r="N433" s="175"/>
      <c r="O433" s="175"/>
      <c r="P433" s="175"/>
      <c r="Q433" s="175"/>
      <c r="R433" s="175"/>
      <c r="S433" s="175"/>
      <c r="T433" s="175"/>
      <c r="U433" s="175"/>
      <c r="V433" s="175"/>
      <c r="W433" s="175"/>
      <c r="X433" s="175"/>
      <c r="Y433" s="108"/>
      <c r="Z433" s="108"/>
      <c r="AA433" s="108"/>
    </row>
    <row r="434" spans="1:27" s="162" customFormat="1" ht="9" customHeight="1" x14ac:dyDescent="0.2">
      <c r="A434" s="151"/>
      <c r="B434" s="132"/>
      <c r="C434" s="175"/>
      <c r="D434" s="175"/>
      <c r="E434" s="175"/>
      <c r="F434" s="175"/>
      <c r="G434" s="175"/>
      <c r="H434" s="175"/>
      <c r="I434" s="175"/>
      <c r="J434" s="175"/>
      <c r="K434" s="175"/>
      <c r="L434" s="175"/>
      <c r="M434" s="175"/>
      <c r="N434" s="175"/>
      <c r="O434" s="175"/>
      <c r="P434" s="175"/>
      <c r="Q434" s="175"/>
      <c r="R434" s="175"/>
      <c r="S434" s="175"/>
      <c r="T434" s="175"/>
      <c r="U434" s="175"/>
      <c r="V434" s="175"/>
      <c r="W434" s="175"/>
      <c r="X434" s="175"/>
      <c r="Y434" s="108"/>
      <c r="Z434" s="108"/>
      <c r="AA434" s="108"/>
    </row>
    <row r="435" spans="1:27" ht="18" customHeight="1" x14ac:dyDescent="0.2">
      <c r="A435" s="141" t="s">
        <v>573</v>
      </c>
      <c r="B435" s="198"/>
      <c r="C435" s="151"/>
      <c r="D435" s="151"/>
      <c r="E435" s="151"/>
      <c r="F435" s="151"/>
      <c r="G435" s="151"/>
      <c r="H435" s="151"/>
      <c r="I435" s="151"/>
      <c r="J435" s="121"/>
      <c r="K435" s="121"/>
      <c r="L435" s="121"/>
      <c r="M435" s="121"/>
      <c r="N435" s="121"/>
      <c r="O435" s="121"/>
      <c r="P435" s="121"/>
      <c r="Q435" s="121"/>
      <c r="R435" s="121"/>
      <c r="S435" s="121"/>
      <c r="T435" s="121"/>
      <c r="U435" s="121"/>
      <c r="V435" s="121"/>
      <c r="W435" s="121"/>
      <c r="X435" s="121"/>
      <c r="Y435" s="121"/>
      <c r="Z435" s="159"/>
      <c r="AA435" s="210"/>
    </row>
    <row r="436" spans="1:27" ht="37.5" customHeight="1" x14ac:dyDescent="0.2">
      <c r="A436" s="151"/>
      <c r="B436" s="274" t="s">
        <v>6</v>
      </c>
      <c r="C436" s="234" t="s">
        <v>563</v>
      </c>
      <c r="D436" s="235"/>
      <c r="E436" s="235"/>
      <c r="F436" s="235"/>
      <c r="G436" s="235"/>
      <c r="H436" s="235"/>
      <c r="I436" s="235"/>
      <c r="J436" s="235"/>
      <c r="K436" s="235"/>
      <c r="L436" s="235"/>
      <c r="M436" s="235"/>
      <c r="N436" s="235"/>
      <c r="O436" s="235"/>
      <c r="P436" s="235"/>
      <c r="Q436" s="235"/>
      <c r="R436" s="235"/>
      <c r="S436" s="235"/>
      <c r="T436" s="235"/>
      <c r="U436" s="235"/>
      <c r="V436" s="235"/>
      <c r="W436" s="235"/>
      <c r="X436" s="235"/>
      <c r="Y436" s="236"/>
      <c r="Z436" s="240"/>
      <c r="AA436" s="242"/>
    </row>
    <row r="437" spans="1:27" ht="37.5" customHeight="1" x14ac:dyDescent="0.2">
      <c r="A437" s="151"/>
      <c r="B437" s="275"/>
      <c r="C437" s="237"/>
      <c r="D437" s="238"/>
      <c r="E437" s="238"/>
      <c r="F437" s="238"/>
      <c r="G437" s="238"/>
      <c r="H437" s="238"/>
      <c r="I437" s="238"/>
      <c r="J437" s="238"/>
      <c r="K437" s="238"/>
      <c r="L437" s="238"/>
      <c r="M437" s="238"/>
      <c r="N437" s="238"/>
      <c r="O437" s="238"/>
      <c r="P437" s="238"/>
      <c r="Q437" s="238"/>
      <c r="R437" s="238"/>
      <c r="S437" s="238"/>
      <c r="T437" s="238"/>
      <c r="U437" s="238"/>
      <c r="V437" s="238"/>
      <c r="W437" s="238"/>
      <c r="X437" s="238"/>
      <c r="Y437" s="239"/>
      <c r="Z437" s="243"/>
      <c r="AA437" s="245"/>
    </row>
    <row r="438" spans="1:27" ht="15" customHeight="1" x14ac:dyDescent="0.2">
      <c r="A438" s="151"/>
      <c r="B438" s="274" t="s">
        <v>7</v>
      </c>
      <c r="C438" s="234" t="s">
        <v>556</v>
      </c>
      <c r="D438" s="235"/>
      <c r="E438" s="235"/>
      <c r="F438" s="235"/>
      <c r="G438" s="235"/>
      <c r="H438" s="235"/>
      <c r="I438" s="235"/>
      <c r="J438" s="235"/>
      <c r="K438" s="235"/>
      <c r="L438" s="235"/>
      <c r="M438" s="235"/>
      <c r="N438" s="235"/>
      <c r="O438" s="235"/>
      <c r="P438" s="235"/>
      <c r="Q438" s="235"/>
      <c r="R438" s="235"/>
      <c r="S438" s="235"/>
      <c r="T438" s="235"/>
      <c r="U438" s="235"/>
      <c r="V438" s="235"/>
      <c r="W438" s="235"/>
      <c r="X438" s="235"/>
      <c r="Y438" s="236"/>
      <c r="Z438" s="240"/>
      <c r="AA438" s="242"/>
    </row>
    <row r="439" spans="1:27" ht="15" customHeight="1" x14ac:dyDescent="0.2">
      <c r="A439" s="151"/>
      <c r="B439" s="275"/>
      <c r="C439" s="237"/>
      <c r="D439" s="238"/>
      <c r="E439" s="238"/>
      <c r="F439" s="238"/>
      <c r="G439" s="238"/>
      <c r="H439" s="238"/>
      <c r="I439" s="238"/>
      <c r="J439" s="238"/>
      <c r="K439" s="238"/>
      <c r="L439" s="238"/>
      <c r="M439" s="238"/>
      <c r="N439" s="238"/>
      <c r="O439" s="238"/>
      <c r="P439" s="238"/>
      <c r="Q439" s="238"/>
      <c r="R439" s="238"/>
      <c r="S439" s="238"/>
      <c r="T439" s="238"/>
      <c r="U439" s="238"/>
      <c r="V439" s="238"/>
      <c r="W439" s="238"/>
      <c r="X439" s="238"/>
      <c r="Y439" s="239"/>
      <c r="Z439" s="243"/>
      <c r="AA439" s="245"/>
    </row>
    <row r="440" spans="1:27" s="162" customFormat="1" ht="9" customHeight="1" x14ac:dyDescent="0.2">
      <c r="A440" s="151"/>
      <c r="B440" s="132"/>
      <c r="C440" s="175"/>
      <c r="D440" s="175"/>
      <c r="E440" s="175"/>
      <c r="F440" s="175"/>
      <c r="G440" s="175"/>
      <c r="H440" s="175"/>
      <c r="I440" s="175"/>
      <c r="J440" s="175"/>
      <c r="K440" s="175"/>
      <c r="L440" s="175"/>
      <c r="M440" s="175"/>
      <c r="N440" s="175"/>
      <c r="O440" s="175"/>
      <c r="P440" s="175"/>
      <c r="Q440" s="175"/>
      <c r="R440" s="175"/>
      <c r="S440" s="175"/>
      <c r="T440" s="175"/>
      <c r="U440" s="175"/>
      <c r="V440" s="175"/>
      <c r="W440" s="175"/>
      <c r="X440" s="175"/>
      <c r="Y440" s="108"/>
      <c r="Z440" s="108"/>
      <c r="AA440" s="108"/>
    </row>
    <row r="441" spans="1:27" ht="18" customHeight="1" x14ac:dyDescent="0.2">
      <c r="A441" s="141" t="s">
        <v>574</v>
      </c>
      <c r="B441" s="198"/>
      <c r="C441" s="151"/>
      <c r="D441" s="151"/>
      <c r="E441" s="151"/>
      <c r="F441" s="151"/>
      <c r="G441" s="151"/>
      <c r="H441" s="151"/>
      <c r="I441" s="151"/>
      <c r="J441" s="121"/>
      <c r="K441" s="121"/>
      <c r="L441" s="121"/>
      <c r="M441" s="121"/>
      <c r="N441" s="121"/>
      <c r="O441" s="121"/>
      <c r="P441" s="121"/>
      <c r="Q441" s="121"/>
      <c r="R441" s="121"/>
      <c r="S441" s="121"/>
      <c r="T441" s="121"/>
      <c r="U441" s="121"/>
      <c r="V441" s="121"/>
      <c r="W441" s="121"/>
      <c r="X441" s="121"/>
      <c r="Y441" s="121"/>
      <c r="Z441" s="159"/>
      <c r="AA441" s="210" t="s">
        <v>242</v>
      </c>
    </row>
    <row r="442" spans="1:27" ht="22.5" customHeight="1" x14ac:dyDescent="0.2">
      <c r="A442" s="151"/>
      <c r="B442" s="274" t="s">
        <v>6</v>
      </c>
      <c r="C442" s="234" t="s">
        <v>557</v>
      </c>
      <c r="D442" s="235"/>
      <c r="E442" s="235"/>
      <c r="F442" s="235"/>
      <c r="G442" s="235"/>
      <c r="H442" s="235"/>
      <c r="I442" s="235"/>
      <c r="J442" s="235"/>
      <c r="K442" s="235"/>
      <c r="L442" s="235"/>
      <c r="M442" s="235"/>
      <c r="N442" s="235"/>
      <c r="O442" s="235"/>
      <c r="P442" s="235"/>
      <c r="Q442" s="235"/>
      <c r="R442" s="235"/>
      <c r="S442" s="235"/>
      <c r="T442" s="235"/>
      <c r="U442" s="235"/>
      <c r="V442" s="235"/>
      <c r="W442" s="235"/>
      <c r="X442" s="235"/>
      <c r="Y442" s="236"/>
      <c r="Z442" s="240"/>
      <c r="AA442" s="242"/>
    </row>
    <row r="443" spans="1:27" ht="22.5" customHeight="1" x14ac:dyDescent="0.2">
      <c r="A443" s="151"/>
      <c r="B443" s="275"/>
      <c r="C443" s="237"/>
      <c r="D443" s="238"/>
      <c r="E443" s="238"/>
      <c r="F443" s="238"/>
      <c r="G443" s="238"/>
      <c r="H443" s="238"/>
      <c r="I443" s="238"/>
      <c r="J443" s="238"/>
      <c r="K443" s="238"/>
      <c r="L443" s="238"/>
      <c r="M443" s="238"/>
      <c r="N443" s="238"/>
      <c r="O443" s="238"/>
      <c r="P443" s="238"/>
      <c r="Q443" s="238"/>
      <c r="R443" s="238"/>
      <c r="S443" s="238"/>
      <c r="T443" s="238"/>
      <c r="U443" s="238"/>
      <c r="V443" s="238"/>
      <c r="W443" s="238"/>
      <c r="X443" s="238"/>
      <c r="Y443" s="239"/>
      <c r="Z443" s="243"/>
      <c r="AA443" s="245"/>
    </row>
    <row r="444" spans="1:27" ht="30" customHeight="1" x14ac:dyDescent="0.2">
      <c r="A444" s="151"/>
      <c r="B444" s="274" t="s">
        <v>7</v>
      </c>
      <c r="C444" s="234" t="s">
        <v>559</v>
      </c>
      <c r="D444" s="235"/>
      <c r="E444" s="235"/>
      <c r="F444" s="235"/>
      <c r="G444" s="235"/>
      <c r="H444" s="235"/>
      <c r="I444" s="235"/>
      <c r="J444" s="235"/>
      <c r="K444" s="235"/>
      <c r="L444" s="235"/>
      <c r="M444" s="235"/>
      <c r="N444" s="235"/>
      <c r="O444" s="235"/>
      <c r="P444" s="235"/>
      <c r="Q444" s="235"/>
      <c r="R444" s="235"/>
      <c r="S444" s="235"/>
      <c r="T444" s="235"/>
      <c r="U444" s="235"/>
      <c r="V444" s="235"/>
      <c r="W444" s="235"/>
      <c r="X444" s="235"/>
      <c r="Y444" s="236"/>
      <c r="Z444" s="240"/>
      <c r="AA444" s="242"/>
    </row>
    <row r="445" spans="1:27" ht="30" customHeight="1" x14ac:dyDescent="0.2">
      <c r="A445" s="151"/>
      <c r="B445" s="275"/>
      <c r="C445" s="237"/>
      <c r="D445" s="238"/>
      <c r="E445" s="238"/>
      <c r="F445" s="238"/>
      <c r="G445" s="238"/>
      <c r="H445" s="238"/>
      <c r="I445" s="238"/>
      <c r="J445" s="238"/>
      <c r="K445" s="238"/>
      <c r="L445" s="238"/>
      <c r="M445" s="238"/>
      <c r="N445" s="238"/>
      <c r="O445" s="238"/>
      <c r="P445" s="238"/>
      <c r="Q445" s="238"/>
      <c r="R445" s="238"/>
      <c r="S445" s="238"/>
      <c r="T445" s="238"/>
      <c r="U445" s="238"/>
      <c r="V445" s="238"/>
      <c r="W445" s="238"/>
      <c r="X445" s="238"/>
      <c r="Y445" s="239"/>
      <c r="Z445" s="243"/>
      <c r="AA445" s="245"/>
    </row>
    <row r="446" spans="1:27" ht="15" customHeight="1" x14ac:dyDescent="0.2">
      <c r="A446" s="151"/>
      <c r="B446" s="274" t="s">
        <v>15</v>
      </c>
      <c r="C446" s="234" t="s">
        <v>558</v>
      </c>
      <c r="D446" s="235"/>
      <c r="E446" s="235"/>
      <c r="F446" s="235"/>
      <c r="G446" s="235"/>
      <c r="H446" s="235"/>
      <c r="I446" s="235"/>
      <c r="J446" s="235"/>
      <c r="K446" s="235"/>
      <c r="L446" s="235"/>
      <c r="M446" s="235"/>
      <c r="N446" s="235"/>
      <c r="O446" s="235"/>
      <c r="P446" s="235"/>
      <c r="Q446" s="235"/>
      <c r="R446" s="235"/>
      <c r="S446" s="235"/>
      <c r="T446" s="235"/>
      <c r="U446" s="235"/>
      <c r="V446" s="235"/>
      <c r="W446" s="235"/>
      <c r="X446" s="235"/>
      <c r="Y446" s="236"/>
      <c r="Z446" s="240"/>
      <c r="AA446" s="242"/>
    </row>
    <row r="447" spans="1:27" ht="15" customHeight="1" x14ac:dyDescent="0.2">
      <c r="A447" s="151"/>
      <c r="B447" s="275"/>
      <c r="C447" s="237"/>
      <c r="D447" s="238"/>
      <c r="E447" s="238"/>
      <c r="F447" s="238"/>
      <c r="G447" s="238"/>
      <c r="H447" s="238"/>
      <c r="I447" s="238"/>
      <c r="J447" s="238"/>
      <c r="K447" s="238"/>
      <c r="L447" s="238"/>
      <c r="M447" s="238"/>
      <c r="N447" s="238"/>
      <c r="O447" s="238"/>
      <c r="P447" s="238"/>
      <c r="Q447" s="238"/>
      <c r="R447" s="238"/>
      <c r="S447" s="238"/>
      <c r="T447" s="238"/>
      <c r="U447" s="238"/>
      <c r="V447" s="238"/>
      <c r="W447" s="238"/>
      <c r="X447" s="238"/>
      <c r="Y447" s="239"/>
      <c r="Z447" s="243"/>
      <c r="AA447" s="245"/>
    </row>
    <row r="448" spans="1:27" s="162" customFormat="1" ht="9" customHeight="1" x14ac:dyDescent="0.2">
      <c r="A448" s="151"/>
      <c r="B448" s="132"/>
      <c r="C448" s="175"/>
      <c r="D448" s="175"/>
      <c r="E448" s="175"/>
      <c r="F448" s="175"/>
      <c r="G448" s="175"/>
      <c r="H448" s="175"/>
      <c r="I448" s="175"/>
      <c r="J448" s="175"/>
      <c r="K448" s="175"/>
      <c r="L448" s="175"/>
      <c r="M448" s="175"/>
      <c r="N448" s="175"/>
      <c r="O448" s="175"/>
      <c r="P448" s="175"/>
      <c r="Q448" s="175"/>
      <c r="R448" s="175"/>
      <c r="S448" s="175"/>
      <c r="T448" s="175"/>
      <c r="U448" s="175"/>
      <c r="V448" s="175"/>
      <c r="W448" s="175"/>
      <c r="X448" s="175"/>
      <c r="Y448" s="108"/>
      <c r="Z448" s="108"/>
      <c r="AA448" s="108"/>
    </row>
    <row r="449" spans="1:27" ht="18" customHeight="1" x14ac:dyDescent="0.2">
      <c r="A449" s="141" t="s">
        <v>575</v>
      </c>
      <c r="B449" s="198"/>
      <c r="C449" s="151"/>
      <c r="D449" s="151"/>
      <c r="E449" s="151"/>
      <c r="F449" s="151"/>
      <c r="G449" s="151"/>
      <c r="H449" s="151"/>
      <c r="I449" s="151"/>
      <c r="J449" s="121"/>
      <c r="K449" s="121"/>
      <c r="L449" s="121"/>
      <c r="M449" s="121"/>
      <c r="N449" s="121"/>
      <c r="O449" s="121"/>
      <c r="P449" s="121"/>
      <c r="Q449" s="121"/>
      <c r="R449" s="121"/>
      <c r="S449" s="121"/>
      <c r="T449" s="121"/>
      <c r="U449" s="121"/>
      <c r="V449" s="121"/>
      <c r="W449" s="121"/>
      <c r="X449" s="121"/>
      <c r="Y449" s="121"/>
      <c r="Z449" s="159"/>
      <c r="AA449" s="210" t="s">
        <v>242</v>
      </c>
    </row>
    <row r="450" spans="1:27" ht="30" customHeight="1" x14ac:dyDescent="0.2">
      <c r="A450" s="151"/>
      <c r="B450" s="274" t="s">
        <v>6</v>
      </c>
      <c r="C450" s="234" t="s">
        <v>554</v>
      </c>
      <c r="D450" s="235"/>
      <c r="E450" s="235"/>
      <c r="F450" s="235"/>
      <c r="G450" s="235"/>
      <c r="H450" s="235"/>
      <c r="I450" s="235"/>
      <c r="J450" s="235"/>
      <c r="K450" s="235"/>
      <c r="L450" s="235"/>
      <c r="M450" s="235"/>
      <c r="N450" s="235"/>
      <c r="O450" s="235"/>
      <c r="P450" s="235"/>
      <c r="Q450" s="235"/>
      <c r="R450" s="235"/>
      <c r="S450" s="235"/>
      <c r="T450" s="235"/>
      <c r="U450" s="235"/>
      <c r="V450" s="235"/>
      <c r="W450" s="235"/>
      <c r="X450" s="235"/>
      <c r="Y450" s="236"/>
      <c r="Z450" s="240"/>
      <c r="AA450" s="242"/>
    </row>
    <row r="451" spans="1:27" ht="30" customHeight="1" x14ac:dyDescent="0.2">
      <c r="A451" s="151"/>
      <c r="B451" s="275"/>
      <c r="C451" s="237"/>
      <c r="D451" s="238"/>
      <c r="E451" s="238"/>
      <c r="F451" s="238"/>
      <c r="G451" s="238"/>
      <c r="H451" s="238"/>
      <c r="I451" s="238"/>
      <c r="J451" s="238"/>
      <c r="K451" s="238"/>
      <c r="L451" s="238"/>
      <c r="M451" s="238"/>
      <c r="N451" s="238"/>
      <c r="O451" s="238"/>
      <c r="P451" s="238"/>
      <c r="Q451" s="238"/>
      <c r="R451" s="238"/>
      <c r="S451" s="238"/>
      <c r="T451" s="238"/>
      <c r="U451" s="238"/>
      <c r="V451" s="238"/>
      <c r="W451" s="238"/>
      <c r="X451" s="238"/>
      <c r="Y451" s="239"/>
      <c r="Z451" s="243"/>
      <c r="AA451" s="245"/>
    </row>
    <row r="452" spans="1:27" ht="15" customHeight="1" x14ac:dyDescent="0.2">
      <c r="A452" s="151"/>
      <c r="B452" s="274" t="s">
        <v>7</v>
      </c>
      <c r="C452" s="234" t="s">
        <v>553</v>
      </c>
      <c r="D452" s="235"/>
      <c r="E452" s="235"/>
      <c r="F452" s="235"/>
      <c r="G452" s="235"/>
      <c r="H452" s="235"/>
      <c r="I452" s="235"/>
      <c r="J452" s="235"/>
      <c r="K452" s="235"/>
      <c r="L452" s="235"/>
      <c r="M452" s="235"/>
      <c r="N452" s="235"/>
      <c r="O452" s="235"/>
      <c r="P452" s="235"/>
      <c r="Q452" s="235"/>
      <c r="R452" s="235"/>
      <c r="S452" s="235"/>
      <c r="T452" s="235"/>
      <c r="U452" s="235"/>
      <c r="V452" s="235"/>
      <c r="W452" s="235"/>
      <c r="X452" s="235"/>
      <c r="Y452" s="236"/>
      <c r="Z452" s="240"/>
      <c r="AA452" s="242"/>
    </row>
    <row r="453" spans="1:27" ht="15" customHeight="1" x14ac:dyDescent="0.2">
      <c r="A453" s="151"/>
      <c r="B453" s="275"/>
      <c r="C453" s="237"/>
      <c r="D453" s="238"/>
      <c r="E453" s="238"/>
      <c r="F453" s="238"/>
      <c r="G453" s="238"/>
      <c r="H453" s="238"/>
      <c r="I453" s="238"/>
      <c r="J453" s="238"/>
      <c r="K453" s="238"/>
      <c r="L453" s="238"/>
      <c r="M453" s="238"/>
      <c r="N453" s="238"/>
      <c r="O453" s="238"/>
      <c r="P453" s="238"/>
      <c r="Q453" s="238"/>
      <c r="R453" s="238"/>
      <c r="S453" s="238"/>
      <c r="T453" s="238"/>
      <c r="U453" s="238"/>
      <c r="V453" s="238"/>
      <c r="W453" s="238"/>
      <c r="X453" s="238"/>
      <c r="Y453" s="239"/>
      <c r="Z453" s="243"/>
      <c r="AA453" s="245"/>
    </row>
    <row r="454" spans="1:27" s="162" customFormat="1" ht="9" customHeight="1" x14ac:dyDescent="0.2">
      <c r="A454" s="151"/>
      <c r="B454" s="132"/>
      <c r="C454" s="175"/>
      <c r="D454" s="175"/>
      <c r="E454" s="175"/>
      <c r="F454" s="175"/>
      <c r="G454" s="175"/>
      <c r="H454" s="175"/>
      <c r="I454" s="175"/>
      <c r="J454" s="175"/>
      <c r="K454" s="175"/>
      <c r="L454" s="175"/>
      <c r="M454" s="175"/>
      <c r="N454" s="175"/>
      <c r="O454" s="175"/>
      <c r="P454" s="175"/>
      <c r="Q454" s="175"/>
      <c r="R454" s="175"/>
      <c r="S454" s="175"/>
      <c r="T454" s="175"/>
      <c r="U454" s="175"/>
      <c r="V454" s="175"/>
      <c r="W454" s="175"/>
      <c r="X454" s="175"/>
      <c r="Y454" s="108"/>
      <c r="Z454" s="108"/>
      <c r="AA454" s="108"/>
    </row>
    <row r="455" spans="1:27" ht="18" customHeight="1" x14ac:dyDescent="0.2">
      <c r="A455" s="141" t="s">
        <v>576</v>
      </c>
      <c r="B455" s="198"/>
      <c r="C455" s="151"/>
      <c r="D455" s="151"/>
      <c r="E455" s="151"/>
      <c r="F455" s="151"/>
      <c r="G455" s="151"/>
      <c r="H455" s="151"/>
      <c r="I455" s="151"/>
      <c r="J455" s="121"/>
      <c r="K455" s="121"/>
      <c r="L455" s="121"/>
      <c r="M455" s="121"/>
      <c r="N455" s="121"/>
      <c r="O455" s="121"/>
      <c r="P455" s="121"/>
      <c r="Q455" s="121"/>
      <c r="R455" s="121"/>
      <c r="S455" s="121"/>
      <c r="T455" s="121"/>
      <c r="U455" s="121"/>
      <c r="V455" s="121"/>
      <c r="W455" s="121"/>
      <c r="X455" s="121"/>
      <c r="Y455" s="121"/>
      <c r="Z455" s="159"/>
      <c r="AA455" s="210" t="s">
        <v>242</v>
      </c>
    </row>
    <row r="456" spans="1:27" ht="22.5" customHeight="1" x14ac:dyDescent="0.2">
      <c r="A456" s="151"/>
      <c r="B456" s="274" t="s">
        <v>6</v>
      </c>
      <c r="C456" s="234" t="s">
        <v>274</v>
      </c>
      <c r="D456" s="235"/>
      <c r="E456" s="235"/>
      <c r="F456" s="235"/>
      <c r="G456" s="235"/>
      <c r="H456" s="235"/>
      <c r="I456" s="235"/>
      <c r="J456" s="235"/>
      <c r="K456" s="235"/>
      <c r="L456" s="235"/>
      <c r="M456" s="235"/>
      <c r="N456" s="235"/>
      <c r="O456" s="235"/>
      <c r="P456" s="235"/>
      <c r="Q456" s="235"/>
      <c r="R456" s="235"/>
      <c r="S456" s="235"/>
      <c r="T456" s="235"/>
      <c r="U456" s="235"/>
      <c r="V456" s="235"/>
      <c r="W456" s="235"/>
      <c r="X456" s="235"/>
      <c r="Y456" s="236"/>
      <c r="Z456" s="240"/>
      <c r="AA456" s="242"/>
    </row>
    <row r="457" spans="1:27" ht="22.5" customHeight="1" x14ac:dyDescent="0.2">
      <c r="A457" s="151"/>
      <c r="B457" s="275"/>
      <c r="C457" s="237"/>
      <c r="D457" s="238"/>
      <c r="E457" s="238"/>
      <c r="F457" s="238"/>
      <c r="G457" s="238"/>
      <c r="H457" s="238"/>
      <c r="I457" s="238"/>
      <c r="J457" s="238"/>
      <c r="K457" s="238"/>
      <c r="L457" s="238"/>
      <c r="M457" s="238"/>
      <c r="N457" s="238"/>
      <c r="O457" s="238"/>
      <c r="P457" s="238"/>
      <c r="Q457" s="238"/>
      <c r="R457" s="238"/>
      <c r="S457" s="238"/>
      <c r="T457" s="238"/>
      <c r="U457" s="238"/>
      <c r="V457" s="238"/>
      <c r="W457" s="238"/>
      <c r="X457" s="238"/>
      <c r="Y457" s="239"/>
      <c r="Z457" s="243"/>
      <c r="AA457" s="245"/>
    </row>
    <row r="458" spans="1:27" ht="22.5" customHeight="1" x14ac:dyDescent="0.2">
      <c r="A458" s="151"/>
      <c r="B458" s="274" t="s">
        <v>4</v>
      </c>
      <c r="C458" s="234" t="s">
        <v>275</v>
      </c>
      <c r="D458" s="235"/>
      <c r="E458" s="235"/>
      <c r="F458" s="235"/>
      <c r="G458" s="235"/>
      <c r="H458" s="235"/>
      <c r="I458" s="235"/>
      <c r="J458" s="235"/>
      <c r="K458" s="235"/>
      <c r="L458" s="235"/>
      <c r="M458" s="235"/>
      <c r="N458" s="235"/>
      <c r="O458" s="235"/>
      <c r="P458" s="235"/>
      <c r="Q458" s="235"/>
      <c r="R458" s="235"/>
      <c r="S458" s="235"/>
      <c r="T458" s="235"/>
      <c r="U458" s="235"/>
      <c r="V458" s="235"/>
      <c r="W458" s="235"/>
      <c r="X458" s="235"/>
      <c r="Y458" s="236"/>
      <c r="Z458" s="240"/>
      <c r="AA458" s="242"/>
    </row>
    <row r="459" spans="1:27" ht="22.5" customHeight="1" x14ac:dyDescent="0.2">
      <c r="A459" s="151"/>
      <c r="B459" s="275"/>
      <c r="C459" s="237"/>
      <c r="D459" s="238"/>
      <c r="E459" s="238"/>
      <c r="F459" s="238"/>
      <c r="G459" s="238"/>
      <c r="H459" s="238"/>
      <c r="I459" s="238"/>
      <c r="J459" s="238"/>
      <c r="K459" s="238"/>
      <c r="L459" s="238"/>
      <c r="M459" s="238"/>
      <c r="N459" s="238"/>
      <c r="O459" s="238"/>
      <c r="P459" s="238"/>
      <c r="Q459" s="238"/>
      <c r="R459" s="238"/>
      <c r="S459" s="238"/>
      <c r="T459" s="238"/>
      <c r="U459" s="238"/>
      <c r="V459" s="238"/>
      <c r="W459" s="238"/>
      <c r="X459" s="238"/>
      <c r="Y459" s="239"/>
      <c r="Z459" s="243"/>
      <c r="AA459" s="245"/>
    </row>
    <row r="460" spans="1:27" ht="15" customHeight="1" x14ac:dyDescent="0.2">
      <c r="A460" s="151"/>
      <c r="B460" s="274" t="s">
        <v>15</v>
      </c>
      <c r="C460" s="234" t="s">
        <v>276</v>
      </c>
      <c r="D460" s="235"/>
      <c r="E460" s="235"/>
      <c r="F460" s="235"/>
      <c r="G460" s="235"/>
      <c r="H460" s="235"/>
      <c r="I460" s="235"/>
      <c r="J460" s="235"/>
      <c r="K460" s="235"/>
      <c r="L460" s="235"/>
      <c r="M460" s="235"/>
      <c r="N460" s="235"/>
      <c r="O460" s="235"/>
      <c r="P460" s="235"/>
      <c r="Q460" s="235"/>
      <c r="R460" s="235"/>
      <c r="S460" s="235"/>
      <c r="T460" s="235"/>
      <c r="U460" s="235"/>
      <c r="V460" s="235"/>
      <c r="W460" s="235"/>
      <c r="X460" s="235"/>
      <c r="Y460" s="236"/>
      <c r="Z460" s="240"/>
      <c r="AA460" s="242"/>
    </row>
    <row r="461" spans="1:27" ht="15" customHeight="1" x14ac:dyDescent="0.2">
      <c r="A461" s="151"/>
      <c r="B461" s="275"/>
      <c r="C461" s="237"/>
      <c r="D461" s="238"/>
      <c r="E461" s="238"/>
      <c r="F461" s="238"/>
      <c r="G461" s="238"/>
      <c r="H461" s="238"/>
      <c r="I461" s="238"/>
      <c r="J461" s="238"/>
      <c r="K461" s="238"/>
      <c r="L461" s="238"/>
      <c r="M461" s="238"/>
      <c r="N461" s="238"/>
      <c r="O461" s="238"/>
      <c r="P461" s="238"/>
      <c r="Q461" s="238"/>
      <c r="R461" s="238"/>
      <c r="S461" s="238"/>
      <c r="T461" s="238"/>
      <c r="U461" s="238"/>
      <c r="V461" s="238"/>
      <c r="W461" s="238"/>
      <c r="X461" s="238"/>
      <c r="Y461" s="239"/>
      <c r="Z461" s="243"/>
      <c r="AA461" s="245"/>
    </row>
    <row r="462" spans="1:27" ht="22.5" customHeight="1" x14ac:dyDescent="0.2">
      <c r="A462" s="151"/>
      <c r="B462" s="274" t="s">
        <v>82</v>
      </c>
      <c r="C462" s="234" t="s">
        <v>277</v>
      </c>
      <c r="D462" s="235"/>
      <c r="E462" s="235"/>
      <c r="F462" s="235"/>
      <c r="G462" s="235"/>
      <c r="H462" s="235"/>
      <c r="I462" s="235"/>
      <c r="J462" s="235"/>
      <c r="K462" s="235"/>
      <c r="L462" s="235"/>
      <c r="M462" s="235"/>
      <c r="N462" s="235"/>
      <c r="O462" s="235"/>
      <c r="P462" s="235"/>
      <c r="Q462" s="235"/>
      <c r="R462" s="235"/>
      <c r="S462" s="235"/>
      <c r="T462" s="235"/>
      <c r="U462" s="235"/>
      <c r="V462" s="235"/>
      <c r="W462" s="235"/>
      <c r="X462" s="235"/>
      <c r="Y462" s="236"/>
      <c r="Z462" s="240"/>
      <c r="AA462" s="242"/>
    </row>
    <row r="463" spans="1:27" ht="22.5" customHeight="1" x14ac:dyDescent="0.2">
      <c r="A463" s="151"/>
      <c r="B463" s="275"/>
      <c r="C463" s="237"/>
      <c r="D463" s="238"/>
      <c r="E463" s="238"/>
      <c r="F463" s="238"/>
      <c r="G463" s="238"/>
      <c r="H463" s="238"/>
      <c r="I463" s="238"/>
      <c r="J463" s="238"/>
      <c r="K463" s="238"/>
      <c r="L463" s="238"/>
      <c r="M463" s="238"/>
      <c r="N463" s="238"/>
      <c r="O463" s="238"/>
      <c r="P463" s="238"/>
      <c r="Q463" s="238"/>
      <c r="R463" s="238"/>
      <c r="S463" s="238"/>
      <c r="T463" s="238"/>
      <c r="U463" s="238"/>
      <c r="V463" s="238"/>
      <c r="W463" s="238"/>
      <c r="X463" s="238"/>
      <c r="Y463" s="239"/>
      <c r="Z463" s="243"/>
      <c r="AA463" s="245"/>
    </row>
    <row r="464" spans="1:27" ht="22.5" customHeight="1" x14ac:dyDescent="0.2">
      <c r="A464" s="151"/>
      <c r="B464" s="274" t="s">
        <v>157</v>
      </c>
      <c r="C464" s="234" t="s">
        <v>279</v>
      </c>
      <c r="D464" s="235"/>
      <c r="E464" s="235"/>
      <c r="F464" s="235"/>
      <c r="G464" s="235"/>
      <c r="H464" s="235"/>
      <c r="I464" s="235"/>
      <c r="J464" s="235"/>
      <c r="K464" s="235"/>
      <c r="L464" s="235"/>
      <c r="M464" s="235"/>
      <c r="N464" s="235"/>
      <c r="O464" s="235"/>
      <c r="P464" s="235"/>
      <c r="Q464" s="235"/>
      <c r="R464" s="235"/>
      <c r="S464" s="235"/>
      <c r="T464" s="235"/>
      <c r="U464" s="235"/>
      <c r="V464" s="235"/>
      <c r="W464" s="235"/>
      <c r="X464" s="235"/>
      <c r="Y464" s="236"/>
      <c r="Z464" s="240"/>
      <c r="AA464" s="242"/>
    </row>
    <row r="465" spans="1:27" ht="22.5" customHeight="1" x14ac:dyDescent="0.2">
      <c r="A465" s="151"/>
      <c r="B465" s="275"/>
      <c r="C465" s="237"/>
      <c r="D465" s="238"/>
      <c r="E465" s="238"/>
      <c r="F465" s="238"/>
      <c r="G465" s="238"/>
      <c r="H465" s="238"/>
      <c r="I465" s="238"/>
      <c r="J465" s="238"/>
      <c r="K465" s="238"/>
      <c r="L465" s="238"/>
      <c r="M465" s="238"/>
      <c r="N465" s="238"/>
      <c r="O465" s="238"/>
      <c r="P465" s="238"/>
      <c r="Q465" s="238"/>
      <c r="R465" s="238"/>
      <c r="S465" s="238"/>
      <c r="T465" s="238"/>
      <c r="U465" s="238"/>
      <c r="V465" s="238"/>
      <c r="W465" s="238"/>
      <c r="X465" s="238"/>
      <c r="Y465" s="239"/>
      <c r="Z465" s="243"/>
      <c r="AA465" s="245"/>
    </row>
    <row r="466" spans="1:27" ht="30" customHeight="1" x14ac:dyDescent="0.2">
      <c r="A466" s="151"/>
      <c r="B466" s="274" t="s">
        <v>278</v>
      </c>
      <c r="C466" s="234" t="s">
        <v>280</v>
      </c>
      <c r="D466" s="235"/>
      <c r="E466" s="235"/>
      <c r="F466" s="235"/>
      <c r="G466" s="235"/>
      <c r="H466" s="235"/>
      <c r="I466" s="235"/>
      <c r="J466" s="235"/>
      <c r="K466" s="235"/>
      <c r="L466" s="235"/>
      <c r="M466" s="235"/>
      <c r="N466" s="235"/>
      <c r="O466" s="235"/>
      <c r="P466" s="235"/>
      <c r="Q466" s="235"/>
      <c r="R466" s="235"/>
      <c r="S466" s="235"/>
      <c r="T466" s="235"/>
      <c r="U466" s="235"/>
      <c r="V466" s="235"/>
      <c r="W466" s="235"/>
      <c r="X466" s="235"/>
      <c r="Y466" s="236"/>
      <c r="Z466" s="240"/>
      <c r="AA466" s="242"/>
    </row>
    <row r="467" spans="1:27" ht="30" customHeight="1" x14ac:dyDescent="0.2">
      <c r="A467" s="151"/>
      <c r="B467" s="275"/>
      <c r="C467" s="237"/>
      <c r="D467" s="238"/>
      <c r="E467" s="238"/>
      <c r="F467" s="238"/>
      <c r="G467" s="238"/>
      <c r="H467" s="238"/>
      <c r="I467" s="238"/>
      <c r="J467" s="238"/>
      <c r="K467" s="238"/>
      <c r="L467" s="238"/>
      <c r="M467" s="238"/>
      <c r="N467" s="238"/>
      <c r="O467" s="238"/>
      <c r="P467" s="238"/>
      <c r="Q467" s="238"/>
      <c r="R467" s="238"/>
      <c r="S467" s="238"/>
      <c r="T467" s="238"/>
      <c r="U467" s="238"/>
      <c r="V467" s="238"/>
      <c r="W467" s="238"/>
      <c r="X467" s="238"/>
      <c r="Y467" s="239"/>
      <c r="Z467" s="243"/>
      <c r="AA467" s="245"/>
    </row>
    <row r="468" spans="1:27" ht="10.5" customHeight="1" x14ac:dyDescent="0.2">
      <c r="A468" s="151"/>
      <c r="Y468" s="159"/>
      <c r="Z468" s="159"/>
      <c r="AA468" s="159"/>
    </row>
    <row r="469" spans="1:27" ht="15" customHeight="1" x14ac:dyDescent="0.2">
      <c r="A469" s="149" t="s">
        <v>229</v>
      </c>
      <c r="B469" s="147"/>
      <c r="C469" s="141"/>
      <c r="D469" s="141"/>
      <c r="E469" s="148"/>
      <c r="F469" s="148"/>
      <c r="G469" s="148"/>
      <c r="H469" s="148"/>
      <c r="I469" s="148"/>
      <c r="J469" s="148"/>
      <c r="K469" s="148"/>
      <c r="L469" s="148"/>
      <c r="M469" s="148"/>
      <c r="N469" s="148"/>
      <c r="O469" s="148"/>
      <c r="P469" s="148"/>
      <c r="Q469" s="148"/>
      <c r="R469" s="148"/>
      <c r="S469" s="148"/>
      <c r="T469" s="148"/>
      <c r="U469" s="148"/>
      <c r="V469" s="148"/>
      <c r="W469" s="148"/>
      <c r="X469" s="148"/>
      <c r="Y469" s="159"/>
      <c r="Z469" s="159"/>
      <c r="AA469" s="159"/>
    </row>
    <row r="470" spans="1:27" ht="22.5" customHeight="1" x14ac:dyDescent="0.2">
      <c r="A470" s="141" t="s">
        <v>548</v>
      </c>
      <c r="B470" s="151"/>
      <c r="C470" s="216"/>
      <c r="D470" s="216"/>
      <c r="E470" s="216"/>
      <c r="F470" s="216"/>
      <c r="G470" s="216"/>
      <c r="H470" s="216"/>
      <c r="I470" s="216"/>
      <c r="J470" s="216"/>
      <c r="K470" s="216"/>
      <c r="L470" s="216"/>
      <c r="M470" s="216"/>
      <c r="N470" s="216"/>
      <c r="O470" s="216"/>
      <c r="P470" s="216"/>
      <c r="Q470" s="216"/>
      <c r="R470" s="216"/>
      <c r="S470" s="216"/>
      <c r="T470" s="216"/>
      <c r="U470" s="216"/>
      <c r="V470" s="216"/>
      <c r="W470" s="216"/>
      <c r="X470" s="216"/>
      <c r="Y470" s="216"/>
      <c r="Z470" s="216"/>
      <c r="AA470" s="216"/>
    </row>
    <row r="471" spans="1:27" s="217" customFormat="1" ht="22.5" customHeight="1" x14ac:dyDescent="0.2">
      <c r="A471" s="151"/>
      <c r="B471" s="274" t="s">
        <v>6</v>
      </c>
      <c r="C471" s="234" t="s">
        <v>562</v>
      </c>
      <c r="D471" s="235"/>
      <c r="E471" s="235"/>
      <c r="F471" s="235"/>
      <c r="G471" s="235"/>
      <c r="H471" s="235"/>
      <c r="I471" s="235"/>
      <c r="J471" s="235"/>
      <c r="K471" s="235"/>
      <c r="L471" s="235"/>
      <c r="M471" s="235"/>
      <c r="N471" s="235"/>
      <c r="O471" s="235"/>
      <c r="P471" s="235"/>
      <c r="Q471" s="235"/>
      <c r="R471" s="235"/>
      <c r="S471" s="235"/>
      <c r="T471" s="235"/>
      <c r="U471" s="235"/>
      <c r="V471" s="235"/>
      <c r="W471" s="235"/>
      <c r="X471" s="235"/>
      <c r="Y471" s="236"/>
      <c r="Z471" s="240"/>
      <c r="AA471" s="242"/>
    </row>
    <row r="472" spans="1:27" ht="22.5" customHeight="1" x14ac:dyDescent="0.2">
      <c r="A472" s="151"/>
      <c r="B472" s="275"/>
      <c r="C472" s="237"/>
      <c r="D472" s="238"/>
      <c r="E472" s="238"/>
      <c r="F472" s="238"/>
      <c r="G472" s="238"/>
      <c r="H472" s="238"/>
      <c r="I472" s="238"/>
      <c r="J472" s="238"/>
      <c r="K472" s="238"/>
      <c r="L472" s="238"/>
      <c r="M472" s="238"/>
      <c r="N472" s="238"/>
      <c r="O472" s="238"/>
      <c r="P472" s="238"/>
      <c r="Q472" s="238"/>
      <c r="R472" s="238"/>
      <c r="S472" s="238"/>
      <c r="T472" s="238"/>
      <c r="U472" s="238"/>
      <c r="V472" s="238"/>
      <c r="W472" s="238"/>
      <c r="X472" s="238"/>
      <c r="Y472" s="239"/>
      <c r="Z472" s="243"/>
      <c r="AA472" s="245"/>
    </row>
    <row r="473" spans="1:27" s="217" customFormat="1" ht="30.75" customHeight="1" x14ac:dyDescent="0.2">
      <c r="A473" s="151"/>
      <c r="B473" s="274" t="s">
        <v>7</v>
      </c>
      <c r="C473" s="234" t="s">
        <v>551</v>
      </c>
      <c r="D473" s="235"/>
      <c r="E473" s="235"/>
      <c r="F473" s="235"/>
      <c r="G473" s="235"/>
      <c r="H473" s="235"/>
      <c r="I473" s="235"/>
      <c r="J473" s="235"/>
      <c r="K473" s="235"/>
      <c r="L473" s="235"/>
      <c r="M473" s="235"/>
      <c r="N473" s="235"/>
      <c r="O473" s="235"/>
      <c r="P473" s="235"/>
      <c r="Q473" s="235"/>
      <c r="R473" s="235"/>
      <c r="S473" s="235"/>
      <c r="T473" s="235"/>
      <c r="U473" s="235"/>
      <c r="V473" s="235"/>
      <c r="W473" s="235"/>
      <c r="X473" s="235"/>
      <c r="Y473" s="236"/>
      <c r="Z473" s="240"/>
      <c r="AA473" s="242"/>
    </row>
    <row r="474" spans="1:27" ht="30.75" customHeight="1" x14ac:dyDescent="0.2">
      <c r="A474" s="151"/>
      <c r="B474" s="275"/>
      <c r="C474" s="237"/>
      <c r="D474" s="238"/>
      <c r="E474" s="238"/>
      <c r="F474" s="238"/>
      <c r="G474" s="238"/>
      <c r="H474" s="238"/>
      <c r="I474" s="238"/>
      <c r="J474" s="238"/>
      <c r="K474" s="238"/>
      <c r="L474" s="238"/>
      <c r="M474" s="238"/>
      <c r="N474" s="238"/>
      <c r="O474" s="238"/>
      <c r="P474" s="238"/>
      <c r="Q474" s="238"/>
      <c r="R474" s="238"/>
      <c r="S474" s="238"/>
      <c r="T474" s="238"/>
      <c r="U474" s="238"/>
      <c r="V474" s="238"/>
      <c r="W474" s="238"/>
      <c r="X474" s="238"/>
      <c r="Y474" s="239"/>
      <c r="Z474" s="243"/>
      <c r="AA474" s="245"/>
    </row>
    <row r="475" spans="1:27" s="217" customFormat="1" ht="22.5" customHeight="1" x14ac:dyDescent="0.2">
      <c r="A475" s="151"/>
      <c r="B475" s="274" t="s">
        <v>15</v>
      </c>
      <c r="C475" s="234" t="s">
        <v>552</v>
      </c>
      <c r="D475" s="235"/>
      <c r="E475" s="235"/>
      <c r="F475" s="235"/>
      <c r="G475" s="235"/>
      <c r="H475" s="235"/>
      <c r="I475" s="235"/>
      <c r="J475" s="235"/>
      <c r="K475" s="235"/>
      <c r="L475" s="235"/>
      <c r="M475" s="235"/>
      <c r="N475" s="235"/>
      <c r="O475" s="235"/>
      <c r="P475" s="235"/>
      <c r="Q475" s="235"/>
      <c r="R475" s="235"/>
      <c r="S475" s="235"/>
      <c r="T475" s="235"/>
      <c r="U475" s="235"/>
      <c r="V475" s="235"/>
      <c r="W475" s="235"/>
      <c r="X475" s="235"/>
      <c r="Y475" s="236"/>
      <c r="Z475" s="240"/>
      <c r="AA475" s="242"/>
    </row>
    <row r="476" spans="1:27" ht="22.5" customHeight="1" x14ac:dyDescent="0.2">
      <c r="A476" s="151"/>
      <c r="B476" s="275"/>
      <c r="C476" s="237"/>
      <c r="D476" s="238"/>
      <c r="E476" s="238"/>
      <c r="F476" s="238"/>
      <c r="G476" s="238"/>
      <c r="H476" s="238"/>
      <c r="I476" s="238"/>
      <c r="J476" s="238"/>
      <c r="K476" s="238"/>
      <c r="L476" s="238"/>
      <c r="M476" s="238"/>
      <c r="N476" s="238"/>
      <c r="O476" s="238"/>
      <c r="P476" s="238"/>
      <c r="Q476" s="238"/>
      <c r="R476" s="238"/>
      <c r="S476" s="238"/>
      <c r="T476" s="238"/>
      <c r="U476" s="238"/>
      <c r="V476" s="238"/>
      <c r="W476" s="238"/>
      <c r="X476" s="238"/>
      <c r="Y476" s="239"/>
      <c r="Z476" s="243"/>
      <c r="AA476" s="245"/>
    </row>
    <row r="477" spans="1:27" ht="15" customHeight="1" x14ac:dyDescent="0.2">
      <c r="A477" s="146"/>
      <c r="B477" s="147"/>
      <c r="C477" s="141"/>
      <c r="D477" s="141"/>
      <c r="E477" s="148"/>
      <c r="F477" s="148"/>
      <c r="G477" s="148"/>
      <c r="H477" s="148"/>
      <c r="I477" s="148"/>
      <c r="J477" s="148"/>
      <c r="K477" s="148"/>
      <c r="L477" s="148"/>
      <c r="M477" s="148"/>
      <c r="N477" s="148"/>
      <c r="O477" s="148"/>
      <c r="P477" s="148"/>
      <c r="Q477" s="148"/>
      <c r="R477" s="148"/>
      <c r="S477" s="148"/>
      <c r="T477" s="148"/>
      <c r="U477" s="148"/>
      <c r="V477" s="148"/>
      <c r="W477" s="148"/>
      <c r="X477" s="148"/>
      <c r="Y477" s="159"/>
      <c r="Z477" s="159"/>
      <c r="AA477" s="159"/>
    </row>
    <row r="478" spans="1:27" ht="22.5" customHeight="1" x14ac:dyDescent="0.2">
      <c r="A478" s="141" t="s">
        <v>609</v>
      </c>
      <c r="B478" s="151"/>
      <c r="C478" s="216"/>
      <c r="D478" s="216"/>
      <c r="E478" s="216"/>
      <c r="F478" s="216"/>
      <c r="G478" s="216"/>
      <c r="H478" s="216"/>
      <c r="I478" s="216"/>
      <c r="J478" s="216"/>
      <c r="K478" s="216"/>
      <c r="L478" s="216"/>
      <c r="M478" s="216"/>
      <c r="N478" s="216"/>
      <c r="O478" s="216"/>
      <c r="P478" s="216"/>
      <c r="Q478" s="216"/>
      <c r="R478" s="216"/>
      <c r="S478" s="216"/>
      <c r="T478" s="216"/>
      <c r="U478" s="216"/>
      <c r="V478" s="216"/>
      <c r="W478" s="216"/>
      <c r="X478" s="216"/>
      <c r="Y478" s="216"/>
      <c r="Z478" s="216"/>
      <c r="AA478" s="216"/>
    </row>
    <row r="479" spans="1:27" s="217" customFormat="1" ht="21.75" customHeight="1" x14ac:dyDescent="0.2">
      <c r="A479" s="151"/>
      <c r="B479" s="274" t="s">
        <v>6</v>
      </c>
      <c r="C479" s="234" t="s">
        <v>243</v>
      </c>
      <c r="D479" s="235"/>
      <c r="E479" s="235"/>
      <c r="F479" s="235"/>
      <c r="G479" s="235"/>
      <c r="H479" s="235"/>
      <c r="I479" s="235"/>
      <c r="J479" s="235"/>
      <c r="K479" s="235"/>
      <c r="L479" s="235"/>
      <c r="M479" s="235"/>
      <c r="N479" s="235"/>
      <c r="O479" s="235"/>
      <c r="P479" s="235"/>
      <c r="Q479" s="235"/>
      <c r="R479" s="235"/>
      <c r="S479" s="235"/>
      <c r="T479" s="235"/>
      <c r="U479" s="235"/>
      <c r="V479" s="235"/>
      <c r="W479" s="235"/>
      <c r="X479" s="235"/>
      <c r="Y479" s="236"/>
      <c r="Z479" s="240"/>
      <c r="AA479" s="242"/>
    </row>
    <row r="480" spans="1:27" ht="19.5" customHeight="1" x14ac:dyDescent="0.2">
      <c r="A480" s="151"/>
      <c r="B480" s="275"/>
      <c r="C480" s="237"/>
      <c r="D480" s="238"/>
      <c r="E480" s="238"/>
      <c r="F480" s="238"/>
      <c r="G480" s="238"/>
      <c r="H480" s="238"/>
      <c r="I480" s="238"/>
      <c r="J480" s="238"/>
      <c r="K480" s="238"/>
      <c r="L480" s="238"/>
      <c r="M480" s="238"/>
      <c r="N480" s="238"/>
      <c r="O480" s="238"/>
      <c r="P480" s="238"/>
      <c r="Q480" s="238"/>
      <c r="R480" s="238"/>
      <c r="S480" s="238"/>
      <c r="T480" s="238"/>
      <c r="U480" s="238"/>
      <c r="V480" s="238"/>
      <c r="W480" s="238"/>
      <c r="X480" s="238"/>
      <c r="Y480" s="239"/>
      <c r="Z480" s="243"/>
      <c r="AA480" s="245"/>
    </row>
    <row r="481" spans="1:27" ht="12" customHeight="1" x14ac:dyDescent="0.2">
      <c r="A481" s="151"/>
      <c r="B481" s="151"/>
      <c r="C481" s="177"/>
      <c r="D481" s="177"/>
      <c r="E481" s="177"/>
      <c r="F481" s="177"/>
      <c r="G481" s="177"/>
      <c r="H481" s="177"/>
      <c r="I481" s="177"/>
      <c r="J481" s="177"/>
      <c r="K481" s="177"/>
      <c r="L481" s="177"/>
      <c r="M481" s="177"/>
      <c r="N481" s="177"/>
      <c r="O481" s="177"/>
      <c r="P481" s="177"/>
      <c r="Q481" s="177"/>
      <c r="R481" s="177"/>
      <c r="S481" s="177"/>
      <c r="T481" s="177"/>
      <c r="U481" s="177"/>
      <c r="V481" s="177"/>
      <c r="W481" s="177"/>
      <c r="X481" s="177"/>
      <c r="Y481" s="177"/>
      <c r="Z481" s="108"/>
      <c r="AA481" s="108"/>
    </row>
    <row r="482" spans="1:27" ht="22.5" customHeight="1" x14ac:dyDescent="0.2">
      <c r="A482" s="316" t="s">
        <v>610</v>
      </c>
      <c r="B482" s="316"/>
      <c r="C482" s="316"/>
      <c r="D482" s="316"/>
      <c r="E482" s="316"/>
      <c r="F482" s="316"/>
      <c r="G482" s="316"/>
      <c r="H482" s="316"/>
      <c r="I482" s="316"/>
      <c r="J482" s="316"/>
      <c r="K482" s="316"/>
      <c r="L482" s="316"/>
      <c r="M482" s="316"/>
      <c r="N482" s="316"/>
      <c r="O482" s="316"/>
      <c r="P482" s="316"/>
      <c r="Q482" s="316"/>
      <c r="R482" s="177"/>
      <c r="S482" s="177"/>
      <c r="T482" s="177"/>
      <c r="U482" s="177"/>
      <c r="V482" s="177"/>
      <c r="W482" s="177"/>
      <c r="X482" s="177"/>
      <c r="Y482" s="177"/>
      <c r="Z482" s="108"/>
      <c r="AA482" s="108"/>
    </row>
    <row r="483" spans="1:27" ht="22.5" customHeight="1" x14ac:dyDescent="0.2">
      <c r="A483" s="151"/>
      <c r="B483" s="274" t="s">
        <v>227</v>
      </c>
      <c r="C483" s="234" t="s">
        <v>244</v>
      </c>
      <c r="D483" s="235"/>
      <c r="E483" s="235"/>
      <c r="F483" s="235"/>
      <c r="G483" s="235"/>
      <c r="H483" s="235"/>
      <c r="I483" s="235"/>
      <c r="J483" s="235"/>
      <c r="K483" s="235"/>
      <c r="L483" s="235"/>
      <c r="M483" s="235"/>
      <c r="N483" s="235"/>
      <c r="O483" s="235"/>
      <c r="P483" s="235"/>
      <c r="Q483" s="235"/>
      <c r="R483" s="235"/>
      <c r="S483" s="235"/>
      <c r="T483" s="235"/>
      <c r="U483" s="235"/>
      <c r="V483" s="235"/>
      <c r="W483" s="235"/>
      <c r="X483" s="235"/>
      <c r="Y483" s="236"/>
      <c r="Z483" s="240"/>
      <c r="AA483" s="242"/>
    </row>
    <row r="484" spans="1:27" ht="21" customHeight="1" x14ac:dyDescent="0.2">
      <c r="A484" s="151"/>
      <c r="B484" s="275"/>
      <c r="C484" s="237"/>
      <c r="D484" s="238"/>
      <c r="E484" s="238"/>
      <c r="F484" s="238"/>
      <c r="G484" s="238"/>
      <c r="H484" s="238"/>
      <c r="I484" s="238"/>
      <c r="J484" s="238"/>
      <c r="K484" s="238"/>
      <c r="L484" s="238"/>
      <c r="M484" s="238"/>
      <c r="N484" s="238"/>
      <c r="O484" s="238"/>
      <c r="P484" s="238"/>
      <c r="Q484" s="238"/>
      <c r="R484" s="238"/>
      <c r="S484" s="238"/>
      <c r="T484" s="238"/>
      <c r="U484" s="238"/>
      <c r="V484" s="238"/>
      <c r="W484" s="238"/>
      <c r="X484" s="238"/>
      <c r="Y484" s="239"/>
      <c r="Z484" s="243"/>
      <c r="AA484" s="245"/>
    </row>
    <row r="485" spans="1:27" ht="22.5" customHeight="1" x14ac:dyDescent="0.2">
      <c r="A485" s="151"/>
      <c r="B485" s="274" t="s">
        <v>166</v>
      </c>
      <c r="C485" s="234" t="s">
        <v>228</v>
      </c>
      <c r="D485" s="235"/>
      <c r="E485" s="235"/>
      <c r="F485" s="235"/>
      <c r="G485" s="235"/>
      <c r="H485" s="235"/>
      <c r="I485" s="235"/>
      <c r="J485" s="235"/>
      <c r="K485" s="235"/>
      <c r="L485" s="235"/>
      <c r="M485" s="235"/>
      <c r="N485" s="235"/>
      <c r="O485" s="235"/>
      <c r="P485" s="235"/>
      <c r="Q485" s="235"/>
      <c r="R485" s="235"/>
      <c r="S485" s="235"/>
      <c r="T485" s="235"/>
      <c r="U485" s="235"/>
      <c r="V485" s="235"/>
      <c r="W485" s="235"/>
      <c r="X485" s="235"/>
      <c r="Y485" s="236"/>
      <c r="Z485" s="240"/>
      <c r="AA485" s="242"/>
    </row>
    <row r="486" spans="1:27" ht="22.5" customHeight="1" x14ac:dyDescent="0.2">
      <c r="A486" s="151"/>
      <c r="B486" s="275"/>
      <c r="C486" s="237"/>
      <c r="D486" s="238"/>
      <c r="E486" s="238"/>
      <c r="F486" s="238"/>
      <c r="G486" s="238"/>
      <c r="H486" s="238"/>
      <c r="I486" s="238"/>
      <c r="J486" s="238"/>
      <c r="K486" s="238"/>
      <c r="L486" s="238"/>
      <c r="M486" s="238"/>
      <c r="N486" s="238"/>
      <c r="O486" s="238"/>
      <c r="P486" s="238"/>
      <c r="Q486" s="238"/>
      <c r="R486" s="238"/>
      <c r="S486" s="238"/>
      <c r="T486" s="238"/>
      <c r="U486" s="238"/>
      <c r="V486" s="238"/>
      <c r="W486" s="238"/>
      <c r="X486" s="238"/>
      <c r="Y486" s="239"/>
      <c r="Z486" s="243"/>
      <c r="AA486" s="245"/>
    </row>
    <row r="487" spans="1:27" ht="30" customHeight="1" x14ac:dyDescent="0.2">
      <c r="A487" s="151"/>
      <c r="B487" s="274" t="s">
        <v>230</v>
      </c>
      <c r="C487" s="234" t="s">
        <v>549</v>
      </c>
      <c r="D487" s="235"/>
      <c r="E487" s="235"/>
      <c r="F487" s="235"/>
      <c r="G487" s="235"/>
      <c r="H487" s="235"/>
      <c r="I487" s="235"/>
      <c r="J487" s="235"/>
      <c r="K487" s="235"/>
      <c r="L487" s="235"/>
      <c r="M487" s="235"/>
      <c r="N487" s="235"/>
      <c r="O487" s="235"/>
      <c r="P487" s="235"/>
      <c r="Q487" s="235"/>
      <c r="R487" s="235"/>
      <c r="S487" s="235"/>
      <c r="T487" s="235"/>
      <c r="U487" s="235"/>
      <c r="V487" s="235"/>
      <c r="W487" s="235"/>
      <c r="X487" s="235"/>
      <c r="Y487" s="236"/>
      <c r="Z487" s="240"/>
      <c r="AA487" s="242"/>
    </row>
    <row r="488" spans="1:27" ht="27" customHeight="1" x14ac:dyDescent="0.2">
      <c r="A488" s="151"/>
      <c r="B488" s="275"/>
      <c r="C488" s="237"/>
      <c r="D488" s="238"/>
      <c r="E488" s="238"/>
      <c r="F488" s="238"/>
      <c r="G488" s="238"/>
      <c r="H488" s="238"/>
      <c r="I488" s="238"/>
      <c r="J488" s="238"/>
      <c r="K488" s="238"/>
      <c r="L488" s="238"/>
      <c r="M488" s="238"/>
      <c r="N488" s="238"/>
      <c r="O488" s="238"/>
      <c r="P488" s="238"/>
      <c r="Q488" s="238"/>
      <c r="R488" s="238"/>
      <c r="S488" s="238"/>
      <c r="T488" s="238"/>
      <c r="U488" s="238"/>
      <c r="V488" s="238"/>
      <c r="W488" s="238"/>
      <c r="X488" s="238"/>
      <c r="Y488" s="239"/>
      <c r="Z488" s="243"/>
      <c r="AA488" s="245"/>
    </row>
    <row r="489" spans="1:27" ht="30" customHeight="1" x14ac:dyDescent="0.2">
      <c r="A489" s="151"/>
      <c r="B489" s="274" t="s">
        <v>231</v>
      </c>
      <c r="C489" s="234" t="s">
        <v>623</v>
      </c>
      <c r="D489" s="235"/>
      <c r="E489" s="235"/>
      <c r="F489" s="235"/>
      <c r="G489" s="235"/>
      <c r="H489" s="235"/>
      <c r="I489" s="235"/>
      <c r="J489" s="235"/>
      <c r="K489" s="235"/>
      <c r="L489" s="235"/>
      <c r="M489" s="235"/>
      <c r="N489" s="235"/>
      <c r="O489" s="235"/>
      <c r="P489" s="235"/>
      <c r="Q489" s="235"/>
      <c r="R489" s="235"/>
      <c r="S489" s="235"/>
      <c r="T489" s="235"/>
      <c r="U489" s="235"/>
      <c r="V489" s="235"/>
      <c r="W489" s="235"/>
      <c r="X489" s="235"/>
      <c r="Y489" s="236"/>
      <c r="Z489" s="240"/>
      <c r="AA489" s="242"/>
    </row>
    <row r="490" spans="1:27" ht="30" customHeight="1" x14ac:dyDescent="0.2">
      <c r="A490" s="151"/>
      <c r="B490" s="317"/>
      <c r="C490" s="297"/>
      <c r="D490" s="298"/>
      <c r="E490" s="298"/>
      <c r="F490" s="298"/>
      <c r="G490" s="298"/>
      <c r="H490" s="298"/>
      <c r="I490" s="298"/>
      <c r="J490" s="298"/>
      <c r="K490" s="298"/>
      <c r="L490" s="298"/>
      <c r="M490" s="298"/>
      <c r="N490" s="298"/>
      <c r="O490" s="298"/>
      <c r="P490" s="298"/>
      <c r="Q490" s="298"/>
      <c r="R490" s="298"/>
      <c r="S490" s="298"/>
      <c r="T490" s="298"/>
      <c r="U490" s="298"/>
      <c r="V490" s="298"/>
      <c r="W490" s="298"/>
      <c r="X490" s="298"/>
      <c r="Y490" s="299"/>
      <c r="Z490" s="313"/>
      <c r="AA490" s="315"/>
    </row>
    <row r="491" spans="1:27" ht="30" customHeight="1" x14ac:dyDescent="0.2">
      <c r="A491" s="151"/>
      <c r="B491" s="275"/>
      <c r="C491" s="237"/>
      <c r="D491" s="238"/>
      <c r="E491" s="238"/>
      <c r="F491" s="238"/>
      <c r="G491" s="238"/>
      <c r="H491" s="238"/>
      <c r="I491" s="238"/>
      <c r="J491" s="238"/>
      <c r="K491" s="238"/>
      <c r="L491" s="238"/>
      <c r="M491" s="238"/>
      <c r="N491" s="238"/>
      <c r="O491" s="238"/>
      <c r="P491" s="238"/>
      <c r="Q491" s="238"/>
      <c r="R491" s="238"/>
      <c r="S491" s="238"/>
      <c r="T491" s="238"/>
      <c r="U491" s="238"/>
      <c r="V491" s="238"/>
      <c r="W491" s="238"/>
      <c r="X491" s="238"/>
      <c r="Y491" s="239"/>
      <c r="Z491" s="243"/>
      <c r="AA491" s="245"/>
    </row>
    <row r="492" spans="1:27" ht="15" customHeight="1" x14ac:dyDescent="0.2">
      <c r="A492" s="151"/>
      <c r="B492" s="274" t="s">
        <v>232</v>
      </c>
      <c r="C492" s="256" t="s">
        <v>611</v>
      </c>
      <c r="D492" s="257"/>
      <c r="E492" s="257"/>
      <c r="F492" s="257"/>
      <c r="G492" s="257"/>
      <c r="H492" s="257"/>
      <c r="I492" s="257"/>
      <c r="J492" s="257"/>
      <c r="K492" s="257"/>
      <c r="L492" s="257"/>
      <c r="M492" s="257"/>
      <c r="N492" s="257"/>
      <c r="O492" s="257"/>
      <c r="P492" s="257"/>
      <c r="Q492" s="257"/>
      <c r="R492" s="257"/>
      <c r="S492" s="257"/>
      <c r="T492" s="257"/>
      <c r="U492" s="257"/>
      <c r="V492" s="257"/>
      <c r="W492" s="257"/>
      <c r="X492" s="257"/>
      <c r="Y492" s="258"/>
      <c r="Z492" s="240"/>
      <c r="AA492" s="242"/>
    </row>
    <row r="493" spans="1:27" ht="15" customHeight="1" x14ac:dyDescent="0.2">
      <c r="A493" s="151"/>
      <c r="B493" s="275"/>
      <c r="C493" s="259"/>
      <c r="D493" s="260"/>
      <c r="E493" s="260"/>
      <c r="F493" s="260"/>
      <c r="G493" s="260"/>
      <c r="H493" s="260"/>
      <c r="I493" s="260"/>
      <c r="J493" s="260"/>
      <c r="K493" s="260"/>
      <c r="L493" s="260"/>
      <c r="M493" s="260"/>
      <c r="N493" s="260"/>
      <c r="O493" s="260"/>
      <c r="P493" s="260"/>
      <c r="Q493" s="260"/>
      <c r="R493" s="260"/>
      <c r="S493" s="260"/>
      <c r="T493" s="260"/>
      <c r="U493" s="260"/>
      <c r="V493" s="260"/>
      <c r="W493" s="260"/>
      <c r="X493" s="260"/>
      <c r="Y493" s="261"/>
      <c r="Z493" s="243"/>
      <c r="AA493" s="245"/>
    </row>
    <row r="494" spans="1:27" ht="15" customHeight="1" x14ac:dyDescent="0.2">
      <c r="A494" s="151"/>
      <c r="B494" s="274" t="s">
        <v>234</v>
      </c>
      <c r="C494" s="234" t="s">
        <v>235</v>
      </c>
      <c r="D494" s="235"/>
      <c r="E494" s="235"/>
      <c r="F494" s="235"/>
      <c r="G494" s="235"/>
      <c r="H494" s="235"/>
      <c r="I494" s="235"/>
      <c r="J494" s="235"/>
      <c r="K494" s="235"/>
      <c r="L494" s="235"/>
      <c r="M494" s="235"/>
      <c r="N494" s="235"/>
      <c r="O494" s="235"/>
      <c r="P494" s="235"/>
      <c r="Q494" s="235"/>
      <c r="R494" s="235"/>
      <c r="S494" s="235"/>
      <c r="T494" s="235"/>
      <c r="U494" s="235"/>
      <c r="V494" s="235"/>
      <c r="W494" s="235"/>
      <c r="X494" s="235"/>
      <c r="Y494" s="236"/>
      <c r="Z494" s="240"/>
      <c r="AA494" s="242"/>
    </row>
    <row r="495" spans="1:27" ht="15" customHeight="1" x14ac:dyDescent="0.2">
      <c r="A495" s="151"/>
      <c r="B495" s="275"/>
      <c r="C495" s="237"/>
      <c r="D495" s="238"/>
      <c r="E495" s="238"/>
      <c r="F495" s="238"/>
      <c r="G495" s="238"/>
      <c r="H495" s="238"/>
      <c r="I495" s="238"/>
      <c r="J495" s="238"/>
      <c r="K495" s="238"/>
      <c r="L495" s="238"/>
      <c r="M495" s="238"/>
      <c r="N495" s="238"/>
      <c r="O495" s="238"/>
      <c r="P495" s="238"/>
      <c r="Q495" s="238"/>
      <c r="R495" s="238"/>
      <c r="S495" s="238"/>
      <c r="T495" s="238"/>
      <c r="U495" s="238"/>
      <c r="V495" s="238"/>
      <c r="W495" s="238"/>
      <c r="X495" s="238"/>
      <c r="Y495" s="239"/>
      <c r="Z495" s="243"/>
      <c r="AA495" s="245"/>
    </row>
    <row r="496" spans="1:27" ht="15" customHeight="1" x14ac:dyDescent="0.2">
      <c r="A496" s="151"/>
      <c r="B496" s="274" t="s">
        <v>251</v>
      </c>
      <c r="C496" s="234" t="s">
        <v>612</v>
      </c>
      <c r="D496" s="235"/>
      <c r="E496" s="235"/>
      <c r="F496" s="235"/>
      <c r="G496" s="235"/>
      <c r="H496" s="235"/>
      <c r="I496" s="235"/>
      <c r="J496" s="235"/>
      <c r="K496" s="235"/>
      <c r="L496" s="235"/>
      <c r="M496" s="235"/>
      <c r="N496" s="235"/>
      <c r="O496" s="235"/>
      <c r="P496" s="235"/>
      <c r="Q496" s="235"/>
      <c r="R496" s="235"/>
      <c r="S496" s="235"/>
      <c r="T496" s="235"/>
      <c r="U496" s="235"/>
      <c r="V496" s="235"/>
      <c r="W496" s="235"/>
      <c r="X496" s="235"/>
      <c r="Y496" s="236"/>
      <c r="Z496" s="240"/>
      <c r="AA496" s="242"/>
    </row>
    <row r="497" spans="1:27" ht="15" customHeight="1" x14ac:dyDescent="0.2">
      <c r="A497" s="151"/>
      <c r="B497" s="275"/>
      <c r="C497" s="237"/>
      <c r="D497" s="238"/>
      <c r="E497" s="238"/>
      <c r="F497" s="238"/>
      <c r="G497" s="238"/>
      <c r="H497" s="238"/>
      <c r="I497" s="238"/>
      <c r="J497" s="238"/>
      <c r="K497" s="238"/>
      <c r="L497" s="238"/>
      <c r="M497" s="238"/>
      <c r="N497" s="238"/>
      <c r="O497" s="238"/>
      <c r="P497" s="238"/>
      <c r="Q497" s="238"/>
      <c r="R497" s="238"/>
      <c r="S497" s="238"/>
      <c r="T497" s="238"/>
      <c r="U497" s="238"/>
      <c r="V497" s="238"/>
      <c r="W497" s="238"/>
      <c r="X497" s="238"/>
      <c r="Y497" s="239"/>
      <c r="Z497" s="243"/>
      <c r="AA497" s="245"/>
    </row>
    <row r="498" spans="1:27" ht="12" customHeight="1" x14ac:dyDescent="0.2">
      <c r="A498" s="151"/>
      <c r="B498" s="151"/>
      <c r="C498" s="177"/>
      <c r="D498" s="177"/>
      <c r="E498" s="177"/>
      <c r="F498" s="177"/>
      <c r="G498" s="177"/>
      <c r="H498" s="177"/>
      <c r="I498" s="177"/>
      <c r="J498" s="177"/>
      <c r="K498" s="177"/>
      <c r="L498" s="177"/>
      <c r="M498" s="177"/>
      <c r="N498" s="177"/>
      <c r="O498" s="177"/>
      <c r="P498" s="177"/>
      <c r="Q498" s="177"/>
      <c r="R498" s="177"/>
      <c r="S498" s="177"/>
      <c r="T498" s="177"/>
      <c r="U498" s="177"/>
      <c r="V498" s="177"/>
      <c r="W498" s="177"/>
      <c r="X498" s="177"/>
      <c r="Y498" s="177"/>
      <c r="Z498" s="108"/>
      <c r="AA498" s="108"/>
    </row>
    <row r="499" spans="1:27" ht="18" customHeight="1" x14ac:dyDescent="0.2">
      <c r="A499" s="141" t="s">
        <v>550</v>
      </c>
      <c r="B499" s="198"/>
      <c r="C499" s="151"/>
      <c r="D499" s="151"/>
      <c r="E499" s="151"/>
      <c r="F499" s="151"/>
      <c r="G499" s="151"/>
      <c r="H499" s="151"/>
      <c r="I499" s="151"/>
      <c r="J499" s="121"/>
      <c r="K499" s="121"/>
      <c r="L499" s="121"/>
      <c r="M499" s="121"/>
      <c r="N499" s="121"/>
      <c r="O499" s="121"/>
      <c r="P499" s="121"/>
      <c r="Q499" s="121"/>
      <c r="R499" s="121"/>
      <c r="S499" s="121"/>
      <c r="T499" s="121"/>
      <c r="U499" s="121"/>
      <c r="V499" s="121"/>
      <c r="W499" s="121"/>
      <c r="X499" s="121"/>
      <c r="Y499" s="121"/>
      <c r="Z499" s="159"/>
      <c r="AA499" s="159"/>
    </row>
    <row r="500" spans="1:27" ht="14.25" customHeight="1" x14ac:dyDescent="0.2">
      <c r="A500" s="141"/>
      <c r="B500" s="274" t="s">
        <v>6</v>
      </c>
      <c r="C500" s="234" t="s">
        <v>542</v>
      </c>
      <c r="D500" s="235"/>
      <c r="E500" s="235"/>
      <c r="F500" s="235"/>
      <c r="G500" s="235"/>
      <c r="H500" s="235"/>
      <c r="I500" s="235"/>
      <c r="J500" s="235"/>
      <c r="K500" s="235"/>
      <c r="L500" s="235"/>
      <c r="M500" s="235"/>
      <c r="N500" s="235"/>
      <c r="O500" s="235"/>
      <c r="P500" s="235"/>
      <c r="Q500" s="235"/>
      <c r="R500" s="235"/>
      <c r="S500" s="235"/>
      <c r="T500" s="235"/>
      <c r="U500" s="235"/>
      <c r="V500" s="235"/>
      <c r="W500" s="235"/>
      <c r="X500" s="235"/>
      <c r="Y500" s="236"/>
      <c r="Z500" s="240"/>
      <c r="AA500" s="242"/>
    </row>
    <row r="501" spans="1:27" ht="14.25" customHeight="1" x14ac:dyDescent="0.2">
      <c r="A501" s="141"/>
      <c r="B501" s="275"/>
      <c r="C501" s="297"/>
      <c r="D501" s="298"/>
      <c r="E501" s="298"/>
      <c r="F501" s="298"/>
      <c r="G501" s="298"/>
      <c r="H501" s="298"/>
      <c r="I501" s="298"/>
      <c r="J501" s="298"/>
      <c r="K501" s="298"/>
      <c r="L501" s="298"/>
      <c r="M501" s="298"/>
      <c r="N501" s="298"/>
      <c r="O501" s="298"/>
      <c r="P501" s="298"/>
      <c r="Q501" s="298"/>
      <c r="R501" s="298"/>
      <c r="S501" s="298"/>
      <c r="T501" s="298"/>
      <c r="U501" s="298"/>
      <c r="V501" s="298"/>
      <c r="W501" s="298"/>
      <c r="X501" s="298"/>
      <c r="Y501" s="299"/>
      <c r="Z501" s="243"/>
      <c r="AA501" s="245"/>
    </row>
    <row r="502" spans="1:27" ht="12" customHeight="1" x14ac:dyDescent="0.2">
      <c r="A502" s="151"/>
      <c r="B502" s="274" t="s">
        <v>7</v>
      </c>
      <c r="C502" s="234" t="s">
        <v>543</v>
      </c>
      <c r="D502" s="235"/>
      <c r="E502" s="235"/>
      <c r="F502" s="235"/>
      <c r="G502" s="235"/>
      <c r="H502" s="235"/>
      <c r="I502" s="235"/>
      <c r="J502" s="235"/>
      <c r="K502" s="235"/>
      <c r="L502" s="235"/>
      <c r="M502" s="235"/>
      <c r="N502" s="235"/>
      <c r="O502" s="235"/>
      <c r="P502" s="235"/>
      <c r="Q502" s="235"/>
      <c r="R502" s="235"/>
      <c r="S502" s="235"/>
      <c r="T502" s="235"/>
      <c r="U502" s="235"/>
      <c r="V502" s="235"/>
      <c r="W502" s="235"/>
      <c r="X502" s="235"/>
      <c r="Y502" s="236"/>
      <c r="Z502" s="240"/>
      <c r="AA502" s="242"/>
    </row>
    <row r="503" spans="1:27" ht="12" customHeight="1" x14ac:dyDescent="0.2">
      <c r="A503" s="151"/>
      <c r="B503" s="275"/>
      <c r="C503" s="237"/>
      <c r="D503" s="238"/>
      <c r="E503" s="238"/>
      <c r="F503" s="238"/>
      <c r="G503" s="238"/>
      <c r="H503" s="238"/>
      <c r="I503" s="238"/>
      <c r="J503" s="238"/>
      <c r="K503" s="238"/>
      <c r="L503" s="238"/>
      <c r="M503" s="238"/>
      <c r="N503" s="238"/>
      <c r="O503" s="238"/>
      <c r="P503" s="238"/>
      <c r="Q503" s="238"/>
      <c r="R503" s="238"/>
      <c r="S503" s="238"/>
      <c r="T503" s="238"/>
      <c r="U503" s="238"/>
      <c r="V503" s="238"/>
      <c r="W503" s="238"/>
      <c r="X503" s="238"/>
      <c r="Y503" s="239"/>
      <c r="Z503" s="243"/>
      <c r="AA503" s="245"/>
    </row>
    <row r="504" spans="1:27" ht="11.25" customHeight="1" x14ac:dyDescent="0.2">
      <c r="A504" s="151"/>
      <c r="B504" s="274" t="s">
        <v>15</v>
      </c>
      <c r="C504" s="234" t="s">
        <v>544</v>
      </c>
      <c r="D504" s="235"/>
      <c r="E504" s="235"/>
      <c r="F504" s="235"/>
      <c r="G504" s="235"/>
      <c r="H504" s="235"/>
      <c r="I504" s="235"/>
      <c r="J504" s="235"/>
      <c r="K504" s="235"/>
      <c r="L504" s="235"/>
      <c r="M504" s="235"/>
      <c r="N504" s="235"/>
      <c r="O504" s="235"/>
      <c r="P504" s="235"/>
      <c r="Q504" s="235"/>
      <c r="R504" s="235"/>
      <c r="S504" s="235"/>
      <c r="T504" s="235"/>
      <c r="U504" s="235"/>
      <c r="V504" s="235"/>
      <c r="W504" s="235"/>
      <c r="X504" s="235"/>
      <c r="Y504" s="236"/>
      <c r="Z504" s="240"/>
      <c r="AA504" s="242"/>
    </row>
    <row r="505" spans="1:27" ht="11.25" customHeight="1" x14ac:dyDescent="0.2">
      <c r="A505" s="151"/>
      <c r="B505" s="275"/>
      <c r="C505" s="237"/>
      <c r="D505" s="238"/>
      <c r="E505" s="238"/>
      <c r="F505" s="238"/>
      <c r="G505" s="238"/>
      <c r="H505" s="238"/>
      <c r="I505" s="238"/>
      <c r="J505" s="238"/>
      <c r="K505" s="238"/>
      <c r="L505" s="238"/>
      <c r="M505" s="238"/>
      <c r="N505" s="238"/>
      <c r="O505" s="238"/>
      <c r="P505" s="238"/>
      <c r="Q505" s="238"/>
      <c r="R505" s="238"/>
      <c r="S505" s="238"/>
      <c r="T505" s="238"/>
      <c r="U505" s="238"/>
      <c r="V505" s="238"/>
      <c r="W505" s="238"/>
      <c r="X505" s="238"/>
      <c r="Y505" s="239"/>
      <c r="Z505" s="243"/>
      <c r="AA505" s="245"/>
    </row>
    <row r="506" spans="1:27" ht="11.25" customHeight="1" x14ac:dyDescent="0.2">
      <c r="A506" s="151"/>
      <c r="B506" s="274" t="s">
        <v>82</v>
      </c>
      <c r="C506" s="234" t="s">
        <v>545</v>
      </c>
      <c r="D506" s="235"/>
      <c r="E506" s="235"/>
      <c r="F506" s="235"/>
      <c r="G506" s="235"/>
      <c r="H506" s="235"/>
      <c r="I506" s="235"/>
      <c r="J506" s="235"/>
      <c r="K506" s="235"/>
      <c r="L506" s="235"/>
      <c r="M506" s="235"/>
      <c r="N506" s="235"/>
      <c r="O506" s="235"/>
      <c r="P506" s="235"/>
      <c r="Q506" s="235"/>
      <c r="R506" s="235"/>
      <c r="S506" s="235"/>
      <c r="T506" s="235"/>
      <c r="U506" s="235"/>
      <c r="V506" s="235"/>
      <c r="W506" s="235"/>
      <c r="X506" s="235"/>
      <c r="Y506" s="236"/>
      <c r="Z506" s="240"/>
      <c r="AA506" s="242"/>
    </row>
    <row r="507" spans="1:27" ht="11.25" customHeight="1" x14ac:dyDescent="0.2">
      <c r="A507" s="151"/>
      <c r="B507" s="275"/>
      <c r="C507" s="237"/>
      <c r="D507" s="238"/>
      <c r="E507" s="238"/>
      <c r="F507" s="238"/>
      <c r="G507" s="238"/>
      <c r="H507" s="238"/>
      <c r="I507" s="238"/>
      <c r="J507" s="238"/>
      <c r="K507" s="238"/>
      <c r="L507" s="238"/>
      <c r="M507" s="238"/>
      <c r="N507" s="238"/>
      <c r="O507" s="238"/>
      <c r="P507" s="238"/>
      <c r="Q507" s="238"/>
      <c r="R507" s="238"/>
      <c r="S507" s="238"/>
      <c r="T507" s="238"/>
      <c r="U507" s="238"/>
      <c r="V507" s="238"/>
      <c r="W507" s="238"/>
      <c r="X507" s="238"/>
      <c r="Y507" s="239"/>
      <c r="Z507" s="243"/>
      <c r="AA507" s="245"/>
    </row>
    <row r="508" spans="1:27" ht="12" customHeight="1" x14ac:dyDescent="0.2">
      <c r="A508" s="151"/>
      <c r="B508" s="151"/>
      <c r="C508" s="177"/>
      <c r="D508" s="177"/>
      <c r="E508" s="177"/>
      <c r="F508" s="177"/>
      <c r="G508" s="177"/>
      <c r="H508" s="177"/>
      <c r="I508" s="177"/>
      <c r="J508" s="177"/>
      <c r="K508" s="177"/>
      <c r="L508" s="177"/>
      <c r="M508" s="177"/>
      <c r="N508" s="177"/>
      <c r="O508" s="177"/>
      <c r="P508" s="177"/>
      <c r="Q508" s="177"/>
      <c r="R508" s="177"/>
      <c r="S508" s="177"/>
      <c r="T508" s="177"/>
      <c r="U508" s="177"/>
      <c r="V508" s="177"/>
      <c r="W508" s="177"/>
      <c r="X508" s="177"/>
      <c r="Y508" s="177"/>
      <c r="Z508" s="108"/>
      <c r="AA508" s="108"/>
    </row>
    <row r="509" spans="1:27" ht="18" customHeight="1" x14ac:dyDescent="0.2">
      <c r="A509" s="218" t="s">
        <v>618</v>
      </c>
      <c r="B509" s="219"/>
      <c r="C509" s="220"/>
      <c r="D509" s="220"/>
      <c r="E509" s="220"/>
      <c r="F509" s="220"/>
      <c r="G509" s="220"/>
      <c r="H509" s="220"/>
      <c r="I509" s="220"/>
      <c r="J509" s="221"/>
      <c r="K509" s="221"/>
      <c r="L509" s="221"/>
      <c r="M509" s="221"/>
      <c r="N509" s="221"/>
      <c r="O509" s="221"/>
      <c r="P509" s="221"/>
      <c r="Q509" s="221"/>
      <c r="R509" s="221"/>
      <c r="S509" s="221"/>
      <c r="T509" s="221"/>
      <c r="U509" s="221"/>
      <c r="V509" s="221"/>
      <c r="W509" s="221"/>
      <c r="X509" s="221"/>
      <c r="Y509" s="221"/>
      <c r="Z509" s="109"/>
      <c r="AA509" s="109"/>
    </row>
    <row r="510" spans="1:27" ht="22.5" customHeight="1" x14ac:dyDescent="0.2">
      <c r="A510" s="218"/>
      <c r="B510" s="282" t="s">
        <v>6</v>
      </c>
      <c r="C510" s="284" t="s">
        <v>546</v>
      </c>
      <c r="D510" s="285"/>
      <c r="E510" s="285"/>
      <c r="F510" s="285"/>
      <c r="G510" s="285"/>
      <c r="H510" s="285"/>
      <c r="I510" s="285"/>
      <c r="J510" s="285"/>
      <c r="K510" s="285"/>
      <c r="L510" s="285"/>
      <c r="M510" s="285"/>
      <c r="N510" s="285"/>
      <c r="O510" s="285"/>
      <c r="P510" s="285"/>
      <c r="Q510" s="285"/>
      <c r="R510" s="285"/>
      <c r="S510" s="285"/>
      <c r="T510" s="285"/>
      <c r="U510" s="285"/>
      <c r="V510" s="285"/>
      <c r="W510" s="285"/>
      <c r="X510" s="285"/>
      <c r="Y510" s="286"/>
      <c r="Z510" s="290"/>
      <c r="AA510" s="291"/>
    </row>
    <row r="511" spans="1:27" ht="22.5" customHeight="1" x14ac:dyDescent="0.2">
      <c r="A511" s="218"/>
      <c r="B511" s="283"/>
      <c r="C511" s="287"/>
      <c r="D511" s="288"/>
      <c r="E511" s="288"/>
      <c r="F511" s="288"/>
      <c r="G511" s="288"/>
      <c r="H511" s="288"/>
      <c r="I511" s="288"/>
      <c r="J511" s="288"/>
      <c r="K511" s="288"/>
      <c r="L511" s="288"/>
      <c r="M511" s="288"/>
      <c r="N511" s="288"/>
      <c r="O511" s="288"/>
      <c r="P511" s="288"/>
      <c r="Q511" s="288"/>
      <c r="R511" s="288"/>
      <c r="S511" s="288"/>
      <c r="T511" s="288"/>
      <c r="U511" s="288"/>
      <c r="V511" s="288"/>
      <c r="W511" s="288"/>
      <c r="X511" s="288"/>
      <c r="Y511" s="289"/>
      <c r="Z511" s="292"/>
      <c r="AA511" s="293"/>
    </row>
    <row r="512" spans="1:27" ht="11.25" customHeight="1" x14ac:dyDescent="0.2">
      <c r="A512" s="220"/>
      <c r="B512" s="282" t="s">
        <v>7</v>
      </c>
      <c r="C512" s="284" t="s">
        <v>547</v>
      </c>
      <c r="D512" s="285"/>
      <c r="E512" s="285"/>
      <c r="F512" s="285"/>
      <c r="G512" s="285"/>
      <c r="H512" s="285"/>
      <c r="I512" s="285"/>
      <c r="J512" s="285"/>
      <c r="K512" s="285"/>
      <c r="L512" s="285"/>
      <c r="M512" s="285"/>
      <c r="N512" s="285"/>
      <c r="O512" s="285"/>
      <c r="P512" s="285"/>
      <c r="Q512" s="285"/>
      <c r="R512" s="285"/>
      <c r="S512" s="285"/>
      <c r="T512" s="285"/>
      <c r="U512" s="285"/>
      <c r="V512" s="285"/>
      <c r="W512" s="285"/>
      <c r="X512" s="285"/>
      <c r="Y512" s="286"/>
      <c r="Z512" s="290"/>
      <c r="AA512" s="291"/>
    </row>
    <row r="513" spans="1:28" ht="11.25" customHeight="1" x14ac:dyDescent="0.2">
      <c r="A513" s="220"/>
      <c r="B513" s="283"/>
      <c r="C513" s="294"/>
      <c r="D513" s="295"/>
      <c r="E513" s="295"/>
      <c r="F513" s="295"/>
      <c r="G513" s="295"/>
      <c r="H513" s="295"/>
      <c r="I513" s="295"/>
      <c r="J513" s="295"/>
      <c r="K513" s="295"/>
      <c r="L513" s="295"/>
      <c r="M513" s="295"/>
      <c r="N513" s="295"/>
      <c r="O513" s="295"/>
      <c r="P513" s="295"/>
      <c r="Q513" s="295"/>
      <c r="R513" s="295"/>
      <c r="S513" s="295"/>
      <c r="T513" s="295"/>
      <c r="U513" s="295"/>
      <c r="V513" s="295"/>
      <c r="W513" s="295"/>
      <c r="X513" s="295"/>
      <c r="Y513" s="296"/>
      <c r="Z513" s="292"/>
      <c r="AA513" s="293"/>
    </row>
    <row r="514" spans="1:28" ht="10.5" customHeight="1" x14ac:dyDescent="0.2">
      <c r="A514" s="151"/>
      <c r="B514" s="151"/>
      <c r="C514" s="177"/>
      <c r="D514" s="177"/>
      <c r="E514" s="177"/>
      <c r="F514" s="177"/>
      <c r="G514" s="177"/>
      <c r="H514" s="177"/>
      <c r="I514" s="177"/>
      <c r="J514" s="177"/>
      <c r="K514" s="177"/>
      <c r="L514" s="177"/>
      <c r="M514" s="177"/>
      <c r="N514" s="177"/>
      <c r="O514" s="177"/>
      <c r="P514" s="177"/>
      <c r="Q514" s="177"/>
      <c r="R514" s="177"/>
      <c r="S514" s="177"/>
      <c r="T514" s="177"/>
      <c r="U514" s="177"/>
      <c r="V514" s="177"/>
      <c r="W514" s="177"/>
      <c r="X514" s="177"/>
      <c r="Y514" s="177"/>
      <c r="Z514" s="108"/>
      <c r="AA514" s="108"/>
    </row>
    <row r="515" spans="1:28" s="162" customFormat="1" ht="27" customHeight="1" x14ac:dyDescent="0.2">
      <c r="A515" s="222"/>
      <c r="B515" s="147"/>
      <c r="C515" s="133"/>
      <c r="D515" s="133"/>
      <c r="E515" s="133"/>
      <c r="F515" s="133"/>
      <c r="G515" s="133"/>
      <c r="H515" s="133"/>
      <c r="I515" s="133"/>
      <c r="J515" s="140"/>
      <c r="K515" s="140"/>
      <c r="L515" s="140"/>
      <c r="M515" s="140"/>
      <c r="N515" s="140"/>
      <c r="O515" s="140"/>
      <c r="P515" s="140"/>
      <c r="Q515" s="140"/>
      <c r="R515" s="140"/>
      <c r="S515" s="140"/>
      <c r="T515" s="140"/>
      <c r="U515" s="140"/>
      <c r="V515" s="140"/>
      <c r="W515" s="140"/>
      <c r="X515" s="140"/>
      <c r="Y515" s="159"/>
      <c r="Z515" s="159"/>
      <c r="AA515" s="159"/>
    </row>
    <row r="516" spans="1:28" s="162" customFormat="1" ht="27" customHeight="1" x14ac:dyDescent="0.2">
      <c r="A516" s="222"/>
      <c r="B516" s="147"/>
      <c r="C516" s="133"/>
      <c r="D516" s="133"/>
      <c r="E516" s="133"/>
      <c r="F516" s="133"/>
      <c r="G516" s="133"/>
      <c r="H516" s="133"/>
      <c r="I516" s="133"/>
      <c r="J516" s="140"/>
      <c r="K516" s="140"/>
      <c r="L516" s="140"/>
      <c r="M516" s="140"/>
      <c r="N516" s="140"/>
      <c r="O516" s="140"/>
      <c r="P516" s="140"/>
      <c r="Q516" s="140"/>
      <c r="R516" s="140"/>
      <c r="S516" s="140"/>
      <c r="T516" s="140"/>
      <c r="U516" s="140"/>
      <c r="V516" s="140"/>
      <c r="W516" s="140"/>
      <c r="X516" s="140"/>
      <c r="Y516" s="159"/>
      <c r="Z516" s="159"/>
      <c r="AA516" s="159"/>
    </row>
    <row r="517" spans="1:28" ht="30" customHeight="1" x14ac:dyDescent="0.2">
      <c r="A517" s="222"/>
      <c r="B517" s="147"/>
      <c r="C517" s="133"/>
      <c r="D517" s="133"/>
      <c r="E517" s="133"/>
      <c r="F517" s="133"/>
      <c r="G517" s="133"/>
      <c r="H517" s="133"/>
      <c r="I517" s="133"/>
      <c r="Y517" s="159"/>
      <c r="Z517" s="159"/>
      <c r="AA517" s="159"/>
    </row>
    <row r="518" spans="1:28" ht="15" customHeight="1" thickBot="1" x14ac:dyDescent="0.25">
      <c r="A518" s="222"/>
      <c r="B518" s="147"/>
      <c r="C518" s="133"/>
      <c r="D518" s="133"/>
      <c r="E518" s="133"/>
      <c r="F518" s="133"/>
      <c r="G518" s="133"/>
      <c r="H518" s="133"/>
      <c r="I518" s="133"/>
      <c r="Y518" s="159"/>
      <c r="Z518" s="159"/>
      <c r="AA518" s="159"/>
    </row>
    <row r="519" spans="1:28" s="162" customFormat="1" ht="27.75" customHeight="1" thickTop="1" x14ac:dyDescent="0.2">
      <c r="A519" s="392" t="s">
        <v>45</v>
      </c>
      <c r="B519" s="393"/>
      <c r="C519" s="393"/>
      <c r="D519" s="393"/>
      <c r="E519" s="393"/>
      <c r="F519" s="393"/>
      <c r="G519" s="393"/>
      <c r="H519" s="393"/>
      <c r="I519" s="393"/>
      <c r="J519" s="393"/>
      <c r="K519" s="393"/>
      <c r="L519" s="393"/>
      <c r="M519" s="393"/>
      <c r="N519" s="393"/>
      <c r="O519" s="393"/>
      <c r="P519" s="393"/>
      <c r="Q519" s="393"/>
      <c r="R519" s="393"/>
      <c r="S519" s="393"/>
      <c r="T519" s="393"/>
      <c r="U519" s="393"/>
      <c r="V519" s="393"/>
      <c r="W519" s="393"/>
      <c r="X519" s="393"/>
      <c r="Y519" s="393"/>
      <c r="Z519" s="393"/>
      <c r="AA519" s="394"/>
    </row>
    <row r="520" spans="1:28" s="162" customFormat="1" ht="37.5" customHeight="1" x14ac:dyDescent="0.2">
      <c r="A520" s="223" t="s">
        <v>168</v>
      </c>
      <c r="B520" s="390" t="s">
        <v>170</v>
      </c>
      <c r="C520" s="390"/>
      <c r="D520" s="390"/>
      <c r="E520" s="390"/>
      <c r="F520" s="390"/>
      <c r="G520" s="390"/>
      <c r="H520" s="390"/>
      <c r="I520" s="390"/>
      <c r="J520" s="390"/>
      <c r="K520" s="390"/>
      <c r="L520" s="390"/>
      <c r="M520" s="390"/>
      <c r="N520" s="390"/>
      <c r="O520" s="390"/>
      <c r="P520" s="390"/>
      <c r="Q520" s="390"/>
      <c r="R520" s="390"/>
      <c r="S520" s="390"/>
      <c r="T520" s="390"/>
      <c r="U520" s="390"/>
      <c r="V520" s="390"/>
      <c r="W520" s="390"/>
      <c r="X520" s="390"/>
      <c r="Y520" s="390"/>
      <c r="Z520" s="390"/>
      <c r="AA520" s="391"/>
    </row>
    <row r="521" spans="1:28" ht="19.5" customHeight="1" x14ac:dyDescent="0.2">
      <c r="A521" s="223" t="s">
        <v>168</v>
      </c>
      <c r="B521" s="224" t="s">
        <v>40</v>
      </c>
      <c r="C521" s="224"/>
      <c r="D521" s="224"/>
      <c r="E521" s="224"/>
      <c r="F521" s="224"/>
      <c r="G521" s="224"/>
      <c r="H521" s="224"/>
      <c r="I521" s="224"/>
      <c r="J521" s="224"/>
      <c r="K521" s="224"/>
      <c r="L521" s="224"/>
      <c r="M521" s="224"/>
      <c r="N521" s="224"/>
      <c r="O521" s="224"/>
      <c r="P521" s="224"/>
      <c r="Q521" s="224"/>
      <c r="R521" s="224"/>
      <c r="S521" s="224"/>
      <c r="T521" s="224"/>
      <c r="U521" s="224"/>
      <c r="V521" s="224"/>
      <c r="W521" s="224"/>
      <c r="X521" s="224"/>
      <c r="Y521" s="224"/>
      <c r="Z521" s="224"/>
      <c r="AA521" s="225"/>
    </row>
    <row r="522" spans="1:28" ht="18" customHeight="1" x14ac:dyDescent="0.2">
      <c r="A522" s="223" t="s">
        <v>168</v>
      </c>
      <c r="B522" s="224" t="s">
        <v>47</v>
      </c>
      <c r="C522" s="224"/>
      <c r="D522" s="224"/>
      <c r="E522" s="224"/>
      <c r="F522" s="224"/>
      <c r="G522" s="224"/>
      <c r="H522" s="224"/>
      <c r="I522" s="224"/>
      <c r="J522" s="224"/>
      <c r="K522" s="224"/>
      <c r="L522" s="224"/>
      <c r="M522" s="224"/>
      <c r="N522" s="224"/>
      <c r="O522" s="224"/>
      <c r="P522" s="224"/>
      <c r="Q522" s="224"/>
      <c r="R522" s="224"/>
      <c r="S522" s="224"/>
      <c r="T522" s="224"/>
      <c r="U522" s="224"/>
      <c r="V522" s="224"/>
      <c r="W522" s="224"/>
      <c r="X522" s="224"/>
      <c r="Y522" s="224"/>
      <c r="Z522" s="224"/>
      <c r="AA522" s="225"/>
      <c r="AB522" s="226"/>
    </row>
    <row r="523" spans="1:28" ht="15" customHeight="1" thickBot="1" x14ac:dyDescent="0.25">
      <c r="A523" s="227"/>
      <c r="B523" s="228" t="s">
        <v>46</v>
      </c>
      <c r="C523" s="228"/>
      <c r="D523" s="229"/>
      <c r="E523" s="229"/>
      <c r="F523" s="229"/>
      <c r="G523" s="229"/>
      <c r="H523" s="229"/>
      <c r="I523" s="229"/>
      <c r="J523" s="229"/>
      <c r="K523" s="229"/>
      <c r="L523" s="229"/>
      <c r="M523" s="229"/>
      <c r="N523" s="229"/>
      <c r="O523" s="229"/>
      <c r="P523" s="229"/>
      <c r="Q523" s="229"/>
      <c r="R523" s="229"/>
      <c r="S523" s="229"/>
      <c r="T523" s="229"/>
      <c r="U523" s="229"/>
      <c r="V523" s="229"/>
      <c r="W523" s="229"/>
      <c r="X523" s="229"/>
      <c r="Y523" s="230"/>
      <c r="Z523" s="230"/>
      <c r="AA523" s="231"/>
    </row>
    <row r="524" spans="1:28" ht="12.75" customHeight="1" thickTop="1" x14ac:dyDescent="0.35"/>
  </sheetData>
  <mergeCells count="522">
    <mergeCell ref="C222:X223"/>
    <mergeCell ref="C244:X245"/>
    <mergeCell ref="Y258:AA259"/>
    <mergeCell ref="Y260:AA261"/>
    <mergeCell ref="C428:X428"/>
    <mergeCell ref="C205:X206"/>
    <mergeCell ref="Y244:AA245"/>
    <mergeCell ref="Y216:AA217"/>
    <mergeCell ref="Y209:AA213"/>
    <mergeCell ref="Y218:AA219"/>
    <mergeCell ref="Y222:AA237"/>
    <mergeCell ref="Y264:AA265"/>
    <mergeCell ref="Y252:AA253"/>
    <mergeCell ref="Y256:AA257"/>
    <mergeCell ref="Y310:AA311"/>
    <mergeCell ref="Y351:AA352"/>
    <mergeCell ref="Y407:AA408"/>
    <mergeCell ref="C385:X386"/>
    <mergeCell ref="B383:B384"/>
    <mergeCell ref="Y383:AA384"/>
    <mergeCell ref="B369:B370"/>
    <mergeCell ref="C369:Y370"/>
    <mergeCell ref="Z369:AA370"/>
    <mergeCell ref="C362:Y362"/>
    <mergeCell ref="C364:Y364"/>
    <mergeCell ref="B423:B424"/>
    <mergeCell ref="C426:X427"/>
    <mergeCell ref="Y411:AA411"/>
    <mergeCell ref="C421:X422"/>
    <mergeCell ref="B426:B427"/>
    <mergeCell ref="B421:B422"/>
    <mergeCell ref="C423:X424"/>
    <mergeCell ref="C425:X425"/>
    <mergeCell ref="C413:X413"/>
    <mergeCell ref="Y413:AA413"/>
    <mergeCell ref="C412:X412"/>
    <mergeCell ref="Y412:AA412"/>
    <mergeCell ref="Y426:AA427"/>
    <mergeCell ref="Z375:AA376"/>
    <mergeCell ref="C375:Y376"/>
    <mergeCell ref="Y423:AA424"/>
    <mergeCell ref="Y425:AA425"/>
    <mergeCell ref="C414:X414"/>
    <mergeCell ref="Y294:AA295"/>
    <mergeCell ref="Y48:AA49"/>
    <mergeCell ref="C96:X97"/>
    <mergeCell ref="Y183:AA184"/>
    <mergeCell ref="C57:X57"/>
    <mergeCell ref="C105:AA105"/>
    <mergeCell ref="Y169:AA170"/>
    <mergeCell ref="Y159:AA160"/>
    <mergeCell ref="C201:X202"/>
    <mergeCell ref="Y201:AA202"/>
    <mergeCell ref="C198:X198"/>
    <mergeCell ref="Y153:AA154"/>
    <mergeCell ref="Y161:AA162"/>
    <mergeCell ref="C173:X174"/>
    <mergeCell ref="C179:X180"/>
    <mergeCell ref="C171:X172"/>
    <mergeCell ref="Y96:AA97"/>
    <mergeCell ref="D211:X212"/>
    <mergeCell ref="D194:X194"/>
    <mergeCell ref="Y133:AA134"/>
    <mergeCell ref="Y272:AA273"/>
    <mergeCell ref="Y270:AA271"/>
    <mergeCell ref="C250:X251"/>
    <mergeCell ref="C290:X291"/>
    <mergeCell ref="B332:B348"/>
    <mergeCell ref="B351:B352"/>
    <mergeCell ref="C308:X309"/>
    <mergeCell ref="C366:Y366"/>
    <mergeCell ref="C300:X301"/>
    <mergeCell ref="B300:B301"/>
    <mergeCell ref="B320:B321"/>
    <mergeCell ref="Y300:AA301"/>
    <mergeCell ref="B310:B311"/>
    <mergeCell ref="B308:B309"/>
    <mergeCell ref="Y304:AA305"/>
    <mergeCell ref="C310:X311"/>
    <mergeCell ref="B330:B331"/>
    <mergeCell ref="B326:B327"/>
    <mergeCell ref="C351:X352"/>
    <mergeCell ref="Z358:AA359"/>
    <mergeCell ref="Z356:AA357"/>
    <mergeCell ref="Z364:AA364"/>
    <mergeCell ref="C326:X327"/>
    <mergeCell ref="Y344:Z348"/>
    <mergeCell ref="Y326:AA327"/>
    <mergeCell ref="Y338:Z343"/>
    <mergeCell ref="Y334:Z337"/>
    <mergeCell ref="D334:X335"/>
    <mergeCell ref="B312:B313"/>
    <mergeCell ref="B356:B357"/>
    <mergeCell ref="C356:Y357"/>
    <mergeCell ref="B304:B305"/>
    <mergeCell ref="C361:Y361"/>
    <mergeCell ref="C363:Y363"/>
    <mergeCell ref="Y306:AA306"/>
    <mergeCell ref="Y316:AA317"/>
    <mergeCell ref="B298:B299"/>
    <mergeCell ref="C332:X333"/>
    <mergeCell ref="Y330:AA331"/>
    <mergeCell ref="Y312:AA313"/>
    <mergeCell ref="Y308:AA309"/>
    <mergeCell ref="C330:X331"/>
    <mergeCell ref="C316:X317"/>
    <mergeCell ref="C318:X319"/>
    <mergeCell ref="C320:X321"/>
    <mergeCell ref="Y322:AA323"/>
    <mergeCell ref="C312:X313"/>
    <mergeCell ref="C304:X305"/>
    <mergeCell ref="C360:Y360"/>
    <mergeCell ref="Y318:AA319"/>
    <mergeCell ref="Y320:AA321"/>
    <mergeCell ref="B322:B323"/>
    <mergeCell ref="B296:B297"/>
    <mergeCell ref="C298:X299"/>
    <mergeCell ref="C296:X297"/>
    <mergeCell ref="B218:B219"/>
    <mergeCell ref="B284:B285"/>
    <mergeCell ref="B278:B279"/>
    <mergeCell ref="B252:B253"/>
    <mergeCell ref="B266:B267"/>
    <mergeCell ref="A255:H255"/>
    <mergeCell ref="C256:X257"/>
    <mergeCell ref="B264:B265"/>
    <mergeCell ref="C248:X249"/>
    <mergeCell ref="B244:B245"/>
    <mergeCell ref="B242:B243"/>
    <mergeCell ref="D230:L230"/>
    <mergeCell ref="C252:X253"/>
    <mergeCell ref="C260:X261"/>
    <mergeCell ref="B276:B277"/>
    <mergeCell ref="C276:X277"/>
    <mergeCell ref="C294:X295"/>
    <mergeCell ref="C246:X247"/>
    <mergeCell ref="C240:X241"/>
    <mergeCell ref="C286:X287"/>
    <mergeCell ref="C264:X265"/>
    <mergeCell ref="B270:B271"/>
    <mergeCell ref="B272:B273"/>
    <mergeCell ref="B151:B152"/>
    <mergeCell ref="B171:B172"/>
    <mergeCell ref="B169:B170"/>
    <mergeCell ref="C191:X192"/>
    <mergeCell ref="B201:B202"/>
    <mergeCell ref="B268:B269"/>
    <mergeCell ref="B250:B251"/>
    <mergeCell ref="B183:B184"/>
    <mergeCell ref="B246:B247"/>
    <mergeCell ref="B205:B206"/>
    <mergeCell ref="B256:B257"/>
    <mergeCell ref="B258:B259"/>
    <mergeCell ref="B260:B261"/>
    <mergeCell ref="B248:B249"/>
    <mergeCell ref="B216:B217"/>
    <mergeCell ref="B209:B213"/>
    <mergeCell ref="B191:B195"/>
    <mergeCell ref="C258:X259"/>
    <mergeCell ref="C272:X273"/>
    <mergeCell ref="C266:X267"/>
    <mergeCell ref="C268:X269"/>
    <mergeCell ref="C203:X204"/>
    <mergeCell ref="Y296:AA297"/>
    <mergeCell ref="Y278:AA279"/>
    <mergeCell ref="B109:B110"/>
    <mergeCell ref="B96:B97"/>
    <mergeCell ref="B66:B67"/>
    <mergeCell ref="B82:B83"/>
    <mergeCell ref="B86:B87"/>
    <mergeCell ref="B88:B89"/>
    <mergeCell ref="C209:X210"/>
    <mergeCell ref="Y290:AA291"/>
    <mergeCell ref="Y163:AA164"/>
    <mergeCell ref="Y141:AA142"/>
    <mergeCell ref="C133:X134"/>
    <mergeCell ref="Y196:AA197"/>
    <mergeCell ref="Y151:AA152"/>
    <mergeCell ref="Y203:AA204"/>
    <mergeCell ref="Y242:AA243"/>
    <mergeCell ref="Y205:AA206"/>
    <mergeCell ref="C216:X217"/>
    <mergeCell ref="C278:X279"/>
    <mergeCell ref="Y240:AA241"/>
    <mergeCell ref="Y284:AA285"/>
    <mergeCell ref="Y286:AA287"/>
    <mergeCell ref="C270:X271"/>
    <mergeCell ref="C242:X243"/>
    <mergeCell ref="C284:X285"/>
    <mergeCell ref="C102:X103"/>
    <mergeCell ref="C66:X67"/>
    <mergeCell ref="C183:X184"/>
    <mergeCell ref="C169:X170"/>
    <mergeCell ref="C159:X160"/>
    <mergeCell ref="B98:B99"/>
    <mergeCell ref="B70:B71"/>
    <mergeCell ref="B117:B118"/>
    <mergeCell ref="C117:X118"/>
    <mergeCell ref="C129:X130"/>
    <mergeCell ref="B165:B166"/>
    <mergeCell ref="C175:X176"/>
    <mergeCell ref="B163:B164"/>
    <mergeCell ref="C151:X152"/>
    <mergeCell ref="B145:B146"/>
    <mergeCell ref="B153:B154"/>
    <mergeCell ref="B196:B197"/>
    <mergeCell ref="C196:X197"/>
    <mergeCell ref="B159:B160"/>
    <mergeCell ref="B179:B180"/>
    <mergeCell ref="C181:X182"/>
    <mergeCell ref="C165:X166"/>
    <mergeCell ref="B137:B138"/>
    <mergeCell ref="C121:X122"/>
    <mergeCell ref="B173:B174"/>
    <mergeCell ref="B143:B144"/>
    <mergeCell ref="B175:B176"/>
    <mergeCell ref="B123:B124"/>
    <mergeCell ref="B129:B130"/>
    <mergeCell ref="C187:X188"/>
    <mergeCell ref="B187:B188"/>
    <mergeCell ref="B141:B142"/>
    <mergeCell ref="C153:X154"/>
    <mergeCell ref="C127:X128"/>
    <mergeCell ref="C137:X138"/>
    <mergeCell ref="B181:B182"/>
    <mergeCell ref="C143:X144"/>
    <mergeCell ref="B131:B132"/>
    <mergeCell ref="B147:B148"/>
    <mergeCell ref="Y82:AA83"/>
    <mergeCell ref="Y102:AA103"/>
    <mergeCell ref="C106:AA106"/>
    <mergeCell ref="B46:B47"/>
    <mergeCell ref="B121:B122"/>
    <mergeCell ref="Y131:AA132"/>
    <mergeCell ref="B42:B43"/>
    <mergeCell ref="Y78:AA79"/>
    <mergeCell ref="Y88:AA89"/>
    <mergeCell ref="B57:B65"/>
    <mergeCell ref="B53:B54"/>
    <mergeCell ref="B74:B75"/>
    <mergeCell ref="B78:B79"/>
    <mergeCell ref="B113:B114"/>
    <mergeCell ref="B80:B81"/>
    <mergeCell ref="B92:B93"/>
    <mergeCell ref="Y127:AA128"/>
    <mergeCell ref="B48:B49"/>
    <mergeCell ref="Y123:AA124"/>
    <mergeCell ref="Y86:AA87"/>
    <mergeCell ref="Y80:AA81"/>
    <mergeCell ref="Y92:AA93"/>
    <mergeCell ref="Y121:AA122"/>
    <mergeCell ref="C123:X124"/>
    <mergeCell ref="A1:AA1"/>
    <mergeCell ref="A2:AA2"/>
    <mergeCell ref="A4:G4"/>
    <mergeCell ref="A5:J6"/>
    <mergeCell ref="K5:AA6"/>
    <mergeCell ref="Y191:AA195"/>
    <mergeCell ref="C161:X162"/>
    <mergeCell ref="C38:X39"/>
    <mergeCell ref="Y42:AA43"/>
    <mergeCell ref="C42:X43"/>
    <mergeCell ref="C147:X148"/>
    <mergeCell ref="B38:B39"/>
    <mergeCell ref="B127:B128"/>
    <mergeCell ref="C80:X81"/>
    <mergeCell ref="C98:X99"/>
    <mergeCell ref="C86:X87"/>
    <mergeCell ref="Y113:AA114"/>
    <mergeCell ref="Y109:AA110"/>
    <mergeCell ref="Y70:AA71"/>
    <mergeCell ref="Y74:AA75"/>
    <mergeCell ref="Y143:AA144"/>
    <mergeCell ref="Y145:AA146"/>
    <mergeCell ref="Y147:AA148"/>
    <mergeCell ref="D193:X193"/>
    <mergeCell ref="Y165:AA166"/>
    <mergeCell ref="B520:AA520"/>
    <mergeCell ref="A519:AA519"/>
    <mergeCell ref="B290:B291"/>
    <mergeCell ref="B294:B295"/>
    <mergeCell ref="Y246:AA247"/>
    <mergeCell ref="D195:X195"/>
    <mergeCell ref="B222:B237"/>
    <mergeCell ref="C282:X283"/>
    <mergeCell ref="Y171:AA172"/>
    <mergeCell ref="B203:B204"/>
    <mergeCell ref="Y173:AA174"/>
    <mergeCell ref="Y268:AA269"/>
    <mergeCell ref="Y282:AA283"/>
    <mergeCell ref="Y266:AA267"/>
    <mergeCell ref="B282:B283"/>
    <mergeCell ref="B286:B287"/>
    <mergeCell ref="Y298:AA299"/>
    <mergeCell ref="Y175:AA176"/>
    <mergeCell ref="B185:B186"/>
    <mergeCell ref="C185:X186"/>
    <mergeCell ref="Y185:AA186"/>
    <mergeCell ref="Z479:AA480"/>
    <mergeCell ref="C496:Y497"/>
    <mergeCell ref="R19:AA19"/>
    <mergeCell ref="S20:T20"/>
    <mergeCell ref="C131:X132"/>
    <mergeCell ref="C53:X54"/>
    <mergeCell ref="C74:X75"/>
    <mergeCell ref="C78:X79"/>
    <mergeCell ref="C70:X71"/>
    <mergeCell ref="C48:X49"/>
    <mergeCell ref="C145:X146"/>
    <mergeCell ref="Y53:AA54"/>
    <mergeCell ref="Y117:AA118"/>
    <mergeCell ref="C113:X114"/>
    <mergeCell ref="Y55:AA56"/>
    <mergeCell ref="Y57:AA65"/>
    <mergeCell ref="Y66:AA67"/>
    <mergeCell ref="Y98:AA99"/>
    <mergeCell ref="C82:X83"/>
    <mergeCell ref="Y46:AA47"/>
    <mergeCell ref="Y129:AA130"/>
    <mergeCell ref="A26:AA26"/>
    <mergeCell ref="C36:X37"/>
    <mergeCell ref="Y36:AA37"/>
    <mergeCell ref="B133:B134"/>
    <mergeCell ref="C88:X89"/>
    <mergeCell ref="C10:F10"/>
    <mergeCell ref="C16:F17"/>
    <mergeCell ref="A8:B17"/>
    <mergeCell ref="H13:I13"/>
    <mergeCell ref="K13:N13"/>
    <mergeCell ref="B55:B56"/>
    <mergeCell ref="C55:X56"/>
    <mergeCell ref="C11:F12"/>
    <mergeCell ref="C13:F15"/>
    <mergeCell ref="G10:AA10"/>
    <mergeCell ref="B36:B37"/>
    <mergeCell ref="J23:AA24"/>
    <mergeCell ref="G8:AA9"/>
    <mergeCell ref="C46:X47"/>
    <mergeCell ref="G11:AA12"/>
    <mergeCell ref="G14:AA15"/>
    <mergeCell ref="G16:AA17"/>
    <mergeCell ref="Y38:AA39"/>
    <mergeCell ref="A23:I24"/>
    <mergeCell ref="C8:F9"/>
    <mergeCell ref="Y35:AA35"/>
    <mergeCell ref="A19:Q21"/>
    <mergeCell ref="X20:Y20"/>
    <mergeCell ref="R21:AA21"/>
    <mergeCell ref="Y181:AA182"/>
    <mergeCell ref="Y248:AA249"/>
    <mergeCell ref="Y179:AA180"/>
    <mergeCell ref="Y250:AA251"/>
    <mergeCell ref="Y198:AA198"/>
    <mergeCell ref="B240:B241"/>
    <mergeCell ref="C141:X142"/>
    <mergeCell ref="C163:X164"/>
    <mergeCell ref="C92:X93"/>
    <mergeCell ref="B102:B103"/>
    <mergeCell ref="C109:X110"/>
    <mergeCell ref="B161:B162"/>
    <mergeCell ref="B155:B156"/>
    <mergeCell ref="C155:X156"/>
    <mergeCell ref="Y155:AA156"/>
    <mergeCell ref="B157:B158"/>
    <mergeCell ref="C157:X158"/>
    <mergeCell ref="Y157:AA158"/>
    <mergeCell ref="B189:B190"/>
    <mergeCell ref="C189:X190"/>
    <mergeCell ref="Y189:AA190"/>
    <mergeCell ref="Y187:AA188"/>
    <mergeCell ref="Y137:AA138"/>
    <mergeCell ref="C218:X219"/>
    <mergeCell ref="Z496:AA497"/>
    <mergeCell ref="B479:B480"/>
    <mergeCell ref="C479:Y480"/>
    <mergeCell ref="A482:Q482"/>
    <mergeCell ref="B487:B488"/>
    <mergeCell ref="Z483:AA484"/>
    <mergeCell ref="B483:B484"/>
    <mergeCell ref="C485:Y486"/>
    <mergeCell ref="C489:Y491"/>
    <mergeCell ref="Z485:AA486"/>
    <mergeCell ref="B485:B486"/>
    <mergeCell ref="C483:Y484"/>
    <mergeCell ref="C487:Y488"/>
    <mergeCell ref="Z487:AA488"/>
    <mergeCell ref="C494:Y495"/>
    <mergeCell ref="B489:B491"/>
    <mergeCell ref="Z489:AA491"/>
    <mergeCell ref="B494:B495"/>
    <mergeCell ref="Z494:AA495"/>
    <mergeCell ref="B492:B493"/>
    <mergeCell ref="C492:Y493"/>
    <mergeCell ref="Z492:AA493"/>
    <mergeCell ref="B496:B497"/>
    <mergeCell ref="B456:B457"/>
    <mergeCell ref="B466:B467"/>
    <mergeCell ref="Z466:AA467"/>
    <mergeCell ref="B462:B463"/>
    <mergeCell ref="Z464:AA465"/>
    <mergeCell ref="C466:Y467"/>
    <mergeCell ref="B464:B465"/>
    <mergeCell ref="Z460:AA461"/>
    <mergeCell ref="Z456:AA457"/>
    <mergeCell ref="C464:Y465"/>
    <mergeCell ref="C458:Y459"/>
    <mergeCell ref="B458:B459"/>
    <mergeCell ref="Z458:AA459"/>
    <mergeCell ref="Z462:AA463"/>
    <mergeCell ref="C462:Y463"/>
    <mergeCell ref="C456:Y457"/>
    <mergeCell ref="B460:B461"/>
    <mergeCell ref="C460:Y461"/>
    <mergeCell ref="C371:Y372"/>
    <mergeCell ref="Z371:AA372"/>
    <mergeCell ref="B385:B386"/>
    <mergeCell ref="Y414:AA414"/>
    <mergeCell ref="C417:X417"/>
    <mergeCell ref="Y417:AA417"/>
    <mergeCell ref="C418:X418"/>
    <mergeCell ref="Y418:AA418"/>
    <mergeCell ref="Y421:AA422"/>
    <mergeCell ref="C383:X384"/>
    <mergeCell ref="C411:X411"/>
    <mergeCell ref="B407:B408"/>
    <mergeCell ref="C407:X408"/>
    <mergeCell ref="C405:X406"/>
    <mergeCell ref="B405:B406"/>
    <mergeCell ref="Y387:AA388"/>
    <mergeCell ref="B387:B388"/>
    <mergeCell ref="C387:X388"/>
    <mergeCell ref="Y385:AA386"/>
    <mergeCell ref="Y403:AA404"/>
    <mergeCell ref="C403:X404"/>
    <mergeCell ref="B471:B472"/>
    <mergeCell ref="C471:Y472"/>
    <mergeCell ref="Z471:AA472"/>
    <mergeCell ref="B475:B476"/>
    <mergeCell ref="C475:Y476"/>
    <mergeCell ref="Z475:AA476"/>
    <mergeCell ref="B473:B474"/>
    <mergeCell ref="C473:Y474"/>
    <mergeCell ref="Z473:AA474"/>
    <mergeCell ref="C452:Y453"/>
    <mergeCell ref="Z452:AA453"/>
    <mergeCell ref="B450:B451"/>
    <mergeCell ref="C450:Y451"/>
    <mergeCell ref="Z450:AA451"/>
    <mergeCell ref="B436:B437"/>
    <mergeCell ref="C436:Y437"/>
    <mergeCell ref="Z436:AA437"/>
    <mergeCell ref="B442:B443"/>
    <mergeCell ref="C442:Y443"/>
    <mergeCell ref="Z442:AA443"/>
    <mergeCell ref="B444:B445"/>
    <mergeCell ref="C444:Y445"/>
    <mergeCell ref="B500:B501"/>
    <mergeCell ref="C500:Y501"/>
    <mergeCell ref="Z500:AA501"/>
    <mergeCell ref="B502:B503"/>
    <mergeCell ref="C502:Y503"/>
    <mergeCell ref="Z502:AA503"/>
    <mergeCell ref="B504:B505"/>
    <mergeCell ref="C504:Y505"/>
    <mergeCell ref="Z504:AA505"/>
    <mergeCell ref="B506:B507"/>
    <mergeCell ref="C506:Y507"/>
    <mergeCell ref="Z506:AA507"/>
    <mergeCell ref="B510:B511"/>
    <mergeCell ref="C510:Y511"/>
    <mergeCell ref="Z510:AA511"/>
    <mergeCell ref="B512:B513"/>
    <mergeCell ref="C512:Y513"/>
    <mergeCell ref="Z512:AA513"/>
    <mergeCell ref="Z444:AA445"/>
    <mergeCell ref="B438:B439"/>
    <mergeCell ref="C438:Y439"/>
    <mergeCell ref="Z438:AA439"/>
    <mergeCell ref="B446:B447"/>
    <mergeCell ref="C446:Y447"/>
    <mergeCell ref="Z446:AA447"/>
    <mergeCell ref="B452:B453"/>
    <mergeCell ref="Y405:AA406"/>
    <mergeCell ref="B429:B430"/>
    <mergeCell ref="Y429:AA430"/>
    <mergeCell ref="C431:X432"/>
    <mergeCell ref="B431:B432"/>
    <mergeCell ref="C429:X430"/>
    <mergeCell ref="Y431:AA432"/>
    <mergeCell ref="B391:B392"/>
    <mergeCell ref="C391:X392"/>
    <mergeCell ref="Y391:AA392"/>
    <mergeCell ref="B393:B394"/>
    <mergeCell ref="C393:X394"/>
    <mergeCell ref="Y393:AA394"/>
    <mergeCell ref="B395:B396"/>
    <mergeCell ref="C395:X396"/>
    <mergeCell ref="Y395:AA396"/>
    <mergeCell ref="B397:B398"/>
    <mergeCell ref="C397:X398"/>
    <mergeCell ref="Y397:AA398"/>
    <mergeCell ref="B403:B404"/>
    <mergeCell ref="Y276:AA277"/>
    <mergeCell ref="E339:X340"/>
    <mergeCell ref="B399:B402"/>
    <mergeCell ref="D401:X401"/>
    <mergeCell ref="D402:X402"/>
    <mergeCell ref="Y401:AA401"/>
    <mergeCell ref="Y402:AA402"/>
    <mergeCell ref="C399:X400"/>
    <mergeCell ref="Y399:AA400"/>
    <mergeCell ref="C365:Y365"/>
    <mergeCell ref="Z365:AA365"/>
    <mergeCell ref="Z366:AA366"/>
    <mergeCell ref="C306:X306"/>
    <mergeCell ref="C322:X323"/>
    <mergeCell ref="B316:B317"/>
    <mergeCell ref="B318:B319"/>
    <mergeCell ref="B358:B359"/>
    <mergeCell ref="C358:Y359"/>
    <mergeCell ref="B371:B372"/>
    <mergeCell ref="B375:B376"/>
  </mergeCells>
  <phoneticPr fontId="3"/>
  <printOptions horizontalCentered="1"/>
  <pageMargins left="0.59055118110236227" right="0.39370078740157483" top="0.78740157480314965" bottom="0.39370078740157483" header="0.19685039370078741" footer="0.19685039370078741"/>
  <pageSetup paperSize="9" scale="99" fitToHeight="0" orientation="portrait" r:id="rId1"/>
  <headerFooter alignWithMargins="0">
    <oddHeader xml:space="preserve">&amp;R&amp;"ＭＳ ゴシック,標準"&amp;9
運営状況点検書(訪問リハビリテーション)
</oddHeader>
    <oddFooter>&amp;C&amp;P</oddFooter>
  </headerFooter>
  <rowBreaks count="15" manualBreakCount="15">
    <brk id="44" max="16383" man="1"/>
    <brk id="50" max="16383" man="1"/>
    <brk id="94" max="16383" man="1"/>
    <brk id="135" max="16383" man="1"/>
    <brk id="167" max="16383" man="1"/>
    <brk id="199" max="16383" man="1"/>
    <brk id="238" max="16383" man="1"/>
    <brk id="274" max="16383" man="1"/>
    <brk id="314" max="16383" man="1"/>
    <brk id="353" max="16383" man="1"/>
    <brk id="379" max="16383" man="1"/>
    <brk id="409" max="16383" man="1"/>
    <brk id="434" max="16383" man="1"/>
    <brk id="468" max="16383" man="1"/>
    <brk id="498" max="16383" man="1"/>
  </rowBreaks>
  <ignoredErrors>
    <ignoredError sqref="D344 D336:D33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BH60"/>
  <sheetViews>
    <sheetView showGridLines="0" view="pageBreakPreview" zoomScale="55" zoomScaleNormal="55" zoomScaleSheetLayoutView="55" workbookViewId="0">
      <selection activeCell="X3" sqref="X3"/>
    </sheetView>
  </sheetViews>
  <sheetFormatPr defaultColWidth="5.1796875" defaultRowHeight="20.25" customHeight="1" x14ac:dyDescent="0.2"/>
  <cols>
    <col min="1" max="1" width="1.54296875" style="22" customWidth="1"/>
    <col min="2" max="59" width="6.453125" style="22" customWidth="1"/>
    <col min="60" max="16384" width="5.1796875" style="22"/>
  </cols>
  <sheetData>
    <row r="1" spans="2:60" s="1" customFormat="1" ht="20.25" customHeight="1" x14ac:dyDescent="0.2">
      <c r="C1" s="2" t="s">
        <v>300</v>
      </c>
      <c r="D1" s="2"/>
      <c r="G1" s="3" t="s">
        <v>301</v>
      </c>
      <c r="J1" s="2"/>
      <c r="K1" s="2"/>
      <c r="L1" s="2"/>
      <c r="M1" s="2"/>
      <c r="AN1" s="4" t="s">
        <v>302</v>
      </c>
      <c r="AO1" s="4" t="s">
        <v>303</v>
      </c>
      <c r="AP1" s="557" t="s">
        <v>304</v>
      </c>
      <c r="AQ1" s="558"/>
      <c r="AR1" s="558"/>
      <c r="AS1" s="558"/>
      <c r="AT1" s="558"/>
      <c r="AU1" s="558"/>
      <c r="AV1" s="558"/>
      <c r="AW1" s="558"/>
      <c r="AX1" s="558"/>
      <c r="AY1" s="558"/>
      <c r="AZ1" s="558"/>
      <c r="BA1" s="558"/>
      <c r="BB1" s="558"/>
      <c r="BC1" s="558"/>
      <c r="BD1" s="558"/>
      <c r="BE1" s="5" t="s">
        <v>431</v>
      </c>
    </row>
    <row r="2" spans="2:60" s="6" customFormat="1" ht="20.25" customHeight="1" x14ac:dyDescent="0.2">
      <c r="D2" s="3"/>
      <c r="H2" s="3"/>
      <c r="I2" s="4"/>
      <c r="J2" s="4"/>
      <c r="K2" s="4"/>
      <c r="L2" s="4"/>
      <c r="M2" s="4"/>
      <c r="W2" s="7" t="s">
        <v>306</v>
      </c>
      <c r="X2" s="559">
        <v>7</v>
      </c>
      <c r="Y2" s="559"/>
      <c r="Z2" s="7" t="s">
        <v>303</v>
      </c>
      <c r="AA2" s="560">
        <f>IF(X2=0,"",YEAR(DATE(2018+X2,1,1)))</f>
        <v>2025</v>
      </c>
      <c r="AB2" s="560"/>
      <c r="AC2" s="8" t="s">
        <v>432</v>
      </c>
      <c r="AD2" s="8" t="s">
        <v>308</v>
      </c>
      <c r="AE2" s="559">
        <v>6</v>
      </c>
      <c r="AF2" s="559"/>
      <c r="AG2" s="8" t="s">
        <v>309</v>
      </c>
      <c r="AM2" s="5"/>
      <c r="AN2" s="4" t="s">
        <v>310</v>
      </c>
      <c r="AO2" s="4" t="s">
        <v>433</v>
      </c>
      <c r="AP2" s="561"/>
      <c r="AQ2" s="561"/>
      <c r="AR2" s="561"/>
      <c r="AS2" s="561"/>
      <c r="AT2" s="561"/>
      <c r="AU2" s="561"/>
      <c r="AV2" s="561"/>
      <c r="AW2" s="561"/>
      <c r="AX2" s="561"/>
      <c r="AY2" s="561"/>
      <c r="AZ2" s="561"/>
      <c r="BA2" s="561"/>
      <c r="BB2" s="561"/>
      <c r="BC2" s="561"/>
      <c r="BD2" s="561"/>
      <c r="BE2" s="5" t="s">
        <v>305</v>
      </c>
      <c r="BF2" s="4"/>
      <c r="BG2" s="4"/>
      <c r="BH2" s="4"/>
    </row>
    <row r="3" spans="2:60" s="6" customFormat="1" ht="20.25" customHeight="1" x14ac:dyDescent="0.2">
      <c r="D3" s="3"/>
      <c r="H3" s="3"/>
      <c r="I3" s="4"/>
      <c r="J3" s="4"/>
      <c r="K3" s="4"/>
      <c r="L3" s="4"/>
      <c r="M3" s="4"/>
      <c r="W3" s="7"/>
      <c r="X3" s="9"/>
      <c r="Y3" s="9"/>
      <c r="Z3" s="10"/>
      <c r="AA3" s="9"/>
      <c r="AB3" s="9"/>
      <c r="AC3" s="11"/>
      <c r="AD3" s="11"/>
      <c r="AE3" s="9"/>
      <c r="AF3" s="9"/>
      <c r="AG3" s="8"/>
      <c r="AM3" s="5"/>
      <c r="AN3" s="4"/>
      <c r="AO3" s="4"/>
      <c r="AP3" s="12"/>
      <c r="AQ3" s="12"/>
      <c r="AR3" s="12"/>
      <c r="AS3" s="12"/>
      <c r="AT3" s="12"/>
      <c r="AU3" s="12"/>
      <c r="AV3" s="12"/>
      <c r="AW3" s="12"/>
      <c r="AX3" s="12"/>
      <c r="AY3" s="12"/>
      <c r="AZ3" s="12"/>
      <c r="BA3" s="12"/>
      <c r="BB3" s="13" t="s">
        <v>434</v>
      </c>
      <c r="BC3" s="562" t="s">
        <v>315</v>
      </c>
      <c r="BD3" s="563"/>
      <c r="BE3" s="563"/>
      <c r="BF3" s="563"/>
      <c r="BG3" s="4"/>
      <c r="BH3" s="4"/>
    </row>
    <row r="4" spans="2:60" s="6" customFormat="1" ht="20.25" customHeight="1" x14ac:dyDescent="0.2">
      <c r="D4" s="3"/>
      <c r="H4" s="3"/>
      <c r="I4" s="4"/>
      <c r="J4" s="4"/>
      <c r="R4" s="12"/>
      <c r="S4" s="12"/>
      <c r="AC4" s="11"/>
      <c r="AD4" s="11"/>
      <c r="AE4" s="9"/>
      <c r="AF4" s="9"/>
      <c r="AG4" s="8"/>
      <c r="AM4" s="5"/>
      <c r="AN4" s="4"/>
      <c r="AO4" s="4"/>
      <c r="AP4" s="12"/>
      <c r="AQ4" s="12"/>
      <c r="AR4" s="12"/>
      <c r="AS4" s="12"/>
      <c r="AT4" s="12"/>
      <c r="AU4" s="12"/>
      <c r="AV4" s="12"/>
      <c r="AW4" s="12"/>
      <c r="AX4" s="12"/>
      <c r="AY4" s="12"/>
      <c r="AZ4" s="12"/>
      <c r="BA4" s="12"/>
      <c r="BB4" s="12"/>
      <c r="BC4" s="12"/>
      <c r="BD4" s="12"/>
      <c r="BE4" s="5"/>
      <c r="BF4" s="4"/>
      <c r="BG4" s="4"/>
      <c r="BH4" s="4"/>
    </row>
    <row r="5" spans="2:60" s="6" customFormat="1" ht="20.25" customHeight="1" x14ac:dyDescent="0.2">
      <c r="D5" s="3"/>
      <c r="H5" s="3"/>
      <c r="I5" s="4"/>
      <c r="K5" s="14"/>
      <c r="L5" s="15"/>
      <c r="M5" s="15"/>
      <c r="N5" s="15"/>
      <c r="O5" s="15"/>
      <c r="P5" s="15"/>
      <c r="Q5" s="15"/>
      <c r="R5" s="16"/>
      <c r="S5" s="16"/>
      <c r="T5" s="1"/>
      <c r="U5" s="1"/>
      <c r="V5" s="1"/>
      <c r="AC5" s="11"/>
      <c r="AD5" s="11"/>
      <c r="AE5" s="9"/>
      <c r="AF5" s="9"/>
      <c r="AG5" s="1" t="s">
        <v>317</v>
      </c>
      <c r="AH5" s="1"/>
      <c r="AI5" s="1"/>
      <c r="AJ5" s="1"/>
      <c r="AK5" s="1"/>
      <c r="AL5" s="1"/>
      <c r="AM5" s="1"/>
      <c r="AN5" s="1"/>
      <c r="AO5" s="1"/>
      <c r="AP5" s="1"/>
      <c r="AQ5" s="1"/>
      <c r="AR5" s="1"/>
      <c r="AS5" s="565">
        <v>8</v>
      </c>
      <c r="AT5" s="565"/>
      <c r="AU5" s="17" t="s">
        <v>318</v>
      </c>
      <c r="AV5" s="1"/>
      <c r="AW5" s="565">
        <v>40</v>
      </c>
      <c r="AX5" s="565"/>
      <c r="AY5" s="17" t="s">
        <v>319</v>
      </c>
      <c r="AZ5" s="1"/>
      <c r="BA5" s="565">
        <v>160</v>
      </c>
      <c r="BB5" s="565"/>
      <c r="BC5" s="17" t="s">
        <v>320</v>
      </c>
      <c r="BD5" s="1"/>
      <c r="BE5" s="18"/>
      <c r="BF5" s="4"/>
      <c r="BG5" s="4"/>
      <c r="BH5" s="4"/>
    </row>
    <row r="6" spans="2:60" s="6" customFormat="1" ht="20.25" customHeight="1" x14ac:dyDescent="0.2">
      <c r="D6" s="3"/>
      <c r="H6" s="3"/>
      <c r="I6" s="4"/>
      <c r="J6" s="16"/>
      <c r="N6" s="16"/>
      <c r="R6" s="19"/>
      <c r="S6" s="12"/>
      <c r="U6" s="2"/>
      <c r="V6" s="16"/>
      <c r="AC6" s="11"/>
      <c r="AD6" s="11"/>
      <c r="AE6" s="9"/>
      <c r="AF6" s="9"/>
      <c r="AG6" s="17"/>
      <c r="AH6" s="1"/>
      <c r="AI6" s="1"/>
      <c r="AJ6" s="1"/>
      <c r="AK6" s="1"/>
      <c r="AL6" s="1"/>
      <c r="AM6" s="20"/>
      <c r="AN6" s="19"/>
      <c r="AO6" s="19"/>
      <c r="AP6" s="16"/>
      <c r="AQ6" s="16"/>
      <c r="AR6" s="16"/>
      <c r="AS6" s="16"/>
      <c r="AT6" s="16"/>
      <c r="AU6" s="16"/>
      <c r="AV6" s="16"/>
      <c r="AW6" s="16"/>
      <c r="AX6" s="16"/>
      <c r="AY6" s="16"/>
      <c r="AZ6" s="16"/>
      <c r="BA6" s="16"/>
      <c r="BB6" s="16"/>
      <c r="BC6" s="16"/>
      <c r="BD6" s="16"/>
      <c r="BE6" s="5"/>
      <c r="BF6" s="4"/>
      <c r="BG6" s="4"/>
      <c r="BH6" s="4"/>
    </row>
    <row r="7" spans="2:60" s="6" customFormat="1" ht="20.25" customHeight="1" x14ac:dyDescent="0.2">
      <c r="D7" s="3"/>
      <c r="H7" s="3"/>
      <c r="I7" s="4"/>
      <c r="J7" s="16"/>
      <c r="N7" s="16"/>
      <c r="R7" s="19"/>
      <c r="S7" s="12"/>
      <c r="U7" s="2"/>
      <c r="V7" s="16"/>
      <c r="AC7" s="11"/>
      <c r="AD7" s="11"/>
      <c r="AE7" s="9"/>
      <c r="AF7" s="9"/>
      <c r="AG7" s="17"/>
      <c r="AH7" s="1"/>
      <c r="AI7" s="1"/>
      <c r="AJ7" s="1"/>
      <c r="AK7" s="1"/>
      <c r="AL7" s="1"/>
      <c r="AM7" s="20"/>
      <c r="AN7" s="19"/>
      <c r="AO7" s="19"/>
      <c r="AP7" s="16"/>
      <c r="AQ7" s="16"/>
      <c r="AR7" s="16"/>
      <c r="AS7" s="16"/>
      <c r="AT7" s="16"/>
      <c r="AU7" s="16"/>
      <c r="AV7" s="16"/>
      <c r="AW7" s="1"/>
      <c r="AX7" s="1" t="s">
        <v>322</v>
      </c>
      <c r="AY7" s="1"/>
      <c r="AZ7" s="1"/>
      <c r="BA7" s="564">
        <f>DAY(EOMONTH(DATE(AA2,AE2,1),0))</f>
        <v>30</v>
      </c>
      <c r="BB7" s="564"/>
      <c r="BC7" s="17" t="s">
        <v>316</v>
      </c>
      <c r="BD7" s="16"/>
      <c r="BE7" s="5"/>
      <c r="BF7" s="4"/>
      <c r="BG7" s="4"/>
      <c r="BH7" s="4"/>
    </row>
    <row r="8" spans="2:60" s="6" customFormat="1" ht="20.25" customHeight="1" x14ac:dyDescent="0.2">
      <c r="D8" s="3"/>
      <c r="H8" s="3"/>
      <c r="I8" s="4"/>
      <c r="J8" s="4"/>
      <c r="R8" s="12"/>
      <c r="S8" s="12"/>
      <c r="V8" s="16"/>
      <c r="AC8" s="11"/>
      <c r="AD8" s="11"/>
      <c r="AE8" s="9"/>
      <c r="AF8" s="9"/>
      <c r="AG8" s="17"/>
      <c r="AH8" s="1"/>
      <c r="AI8" s="1"/>
      <c r="AJ8" s="1"/>
      <c r="AK8" s="1"/>
      <c r="AL8" s="1"/>
      <c r="AM8" s="20"/>
      <c r="AN8" s="19"/>
      <c r="AO8" s="19"/>
      <c r="AP8" s="16"/>
      <c r="AQ8" s="16"/>
      <c r="AR8" s="16"/>
      <c r="AS8" s="16"/>
      <c r="AT8" s="16"/>
      <c r="AU8" s="16"/>
      <c r="AV8" s="16"/>
      <c r="AW8" s="1"/>
      <c r="AX8" s="1"/>
      <c r="AY8" s="1"/>
      <c r="AZ8" s="1"/>
      <c r="BA8" s="21"/>
      <c r="BB8" s="21"/>
      <c r="BC8" s="17"/>
      <c r="BD8" s="16"/>
      <c r="BE8" s="5"/>
      <c r="BF8" s="4"/>
      <c r="BG8" s="4"/>
      <c r="BH8" s="4"/>
    </row>
    <row r="9" spans="2:60" s="6" customFormat="1" ht="20.25" customHeight="1" x14ac:dyDescent="0.2">
      <c r="D9" s="3"/>
      <c r="H9" s="3"/>
      <c r="I9" s="4"/>
      <c r="J9" s="4"/>
      <c r="R9" s="12"/>
      <c r="S9" s="12"/>
      <c r="V9" s="16"/>
      <c r="AC9" s="11"/>
      <c r="AD9" s="11"/>
      <c r="AE9" s="9"/>
      <c r="AF9" s="9"/>
      <c r="AG9" s="17"/>
      <c r="AH9" s="1"/>
      <c r="AI9" s="1"/>
      <c r="AJ9" s="1"/>
      <c r="AK9" s="1"/>
      <c r="AL9" s="1"/>
      <c r="AM9" s="20"/>
      <c r="AN9" s="19"/>
      <c r="AO9" s="19"/>
      <c r="AP9" s="16"/>
      <c r="AQ9" s="16"/>
      <c r="AR9" s="16"/>
      <c r="AS9" s="16"/>
      <c r="AT9" s="16"/>
      <c r="AU9" s="16"/>
      <c r="AV9" s="16"/>
      <c r="AW9" s="1"/>
      <c r="AX9" s="1"/>
      <c r="AY9" s="1"/>
      <c r="AZ9" s="1"/>
      <c r="BA9" s="21"/>
      <c r="BB9" s="21"/>
      <c r="BC9" s="17"/>
      <c r="BD9" s="16"/>
      <c r="BE9" s="5"/>
      <c r="BF9" s="4"/>
      <c r="BG9" s="4"/>
      <c r="BH9" s="4"/>
    </row>
    <row r="10" spans="2:60" ht="20.25" customHeight="1" thickBot="1" x14ac:dyDescent="0.25">
      <c r="C10" s="23"/>
      <c r="D10" s="23"/>
      <c r="V10" s="23"/>
      <c r="AM10" s="23"/>
      <c r="BF10" s="24"/>
      <c r="BG10" s="24"/>
      <c r="BH10" s="24"/>
    </row>
    <row r="11" spans="2:60" ht="20.25" customHeight="1" thickBot="1" x14ac:dyDescent="0.25">
      <c r="B11" s="540" t="s">
        <v>436</v>
      </c>
      <c r="C11" s="543" t="s">
        <v>437</v>
      </c>
      <c r="D11" s="544"/>
      <c r="E11" s="549" t="s">
        <v>438</v>
      </c>
      <c r="F11" s="544"/>
      <c r="G11" s="549" t="s">
        <v>326</v>
      </c>
      <c r="H11" s="543"/>
      <c r="I11" s="543"/>
      <c r="J11" s="543"/>
      <c r="K11" s="544"/>
      <c r="L11" s="549" t="s">
        <v>327</v>
      </c>
      <c r="M11" s="543"/>
      <c r="N11" s="543"/>
      <c r="O11" s="552"/>
      <c r="P11" s="25"/>
      <c r="Q11" s="25"/>
      <c r="R11" s="25"/>
      <c r="S11" s="555" t="s">
        <v>328</v>
      </c>
      <c r="T11" s="556"/>
      <c r="U11" s="556"/>
      <c r="V11" s="556"/>
      <c r="W11" s="556"/>
      <c r="X11" s="556"/>
      <c r="Y11" s="556"/>
      <c r="Z11" s="556"/>
      <c r="AA11" s="556"/>
      <c r="AB11" s="556"/>
      <c r="AC11" s="556"/>
      <c r="AD11" s="556"/>
      <c r="AE11" s="556"/>
      <c r="AF11" s="556"/>
      <c r="AG11" s="556"/>
      <c r="AH11" s="556"/>
      <c r="AI11" s="556"/>
      <c r="AJ11" s="556"/>
      <c r="AK11" s="556"/>
      <c r="AL11" s="556"/>
      <c r="AM11" s="556"/>
      <c r="AN11" s="556"/>
      <c r="AO11" s="556"/>
      <c r="AP11" s="556"/>
      <c r="AQ11" s="556"/>
      <c r="AR11" s="556"/>
      <c r="AS11" s="556"/>
      <c r="AT11" s="556"/>
      <c r="AU11" s="556"/>
      <c r="AV11" s="556"/>
      <c r="AW11" s="556"/>
      <c r="AX11" s="527" t="str">
        <f>IF(BC3="計画","(9)1～4週目の勤務時間数合計","(9)1か月の勤務時間数合計")</f>
        <v>(9)1～4週目の勤務時間数合計</v>
      </c>
      <c r="AY11" s="528"/>
      <c r="AZ11" s="527" t="s">
        <v>329</v>
      </c>
      <c r="BA11" s="528"/>
      <c r="BB11" s="535" t="s">
        <v>330</v>
      </c>
      <c r="BC11" s="535"/>
      <c r="BD11" s="535"/>
      <c r="BE11" s="535"/>
      <c r="BF11" s="535"/>
      <c r="BG11" s="535"/>
    </row>
    <row r="12" spans="2:60" ht="20.25" customHeight="1" thickBot="1" x14ac:dyDescent="0.25">
      <c r="B12" s="541"/>
      <c r="C12" s="545"/>
      <c r="D12" s="546"/>
      <c r="E12" s="550"/>
      <c r="F12" s="546"/>
      <c r="G12" s="550"/>
      <c r="H12" s="545"/>
      <c r="I12" s="545"/>
      <c r="J12" s="545"/>
      <c r="K12" s="546"/>
      <c r="L12" s="550"/>
      <c r="M12" s="545"/>
      <c r="N12" s="545"/>
      <c r="O12" s="553"/>
      <c r="P12" s="26"/>
      <c r="Q12" s="26"/>
      <c r="R12" s="26"/>
      <c r="S12" s="537" t="s">
        <v>331</v>
      </c>
      <c r="T12" s="538"/>
      <c r="U12" s="538"/>
      <c r="V12" s="538"/>
      <c r="W12" s="538"/>
      <c r="X12" s="538"/>
      <c r="Y12" s="539"/>
      <c r="Z12" s="537" t="s">
        <v>332</v>
      </c>
      <c r="AA12" s="538"/>
      <c r="AB12" s="538"/>
      <c r="AC12" s="538"/>
      <c r="AD12" s="538"/>
      <c r="AE12" s="538"/>
      <c r="AF12" s="539"/>
      <c r="AG12" s="537" t="s">
        <v>333</v>
      </c>
      <c r="AH12" s="538"/>
      <c r="AI12" s="538"/>
      <c r="AJ12" s="538"/>
      <c r="AK12" s="538"/>
      <c r="AL12" s="538"/>
      <c r="AM12" s="539"/>
      <c r="AN12" s="537" t="s">
        <v>334</v>
      </c>
      <c r="AO12" s="538"/>
      <c r="AP12" s="538"/>
      <c r="AQ12" s="538"/>
      <c r="AR12" s="538"/>
      <c r="AS12" s="538"/>
      <c r="AT12" s="539"/>
      <c r="AU12" s="537" t="s">
        <v>335</v>
      </c>
      <c r="AV12" s="538"/>
      <c r="AW12" s="539"/>
      <c r="AX12" s="529"/>
      <c r="AY12" s="530"/>
      <c r="AZ12" s="529"/>
      <c r="BA12" s="530"/>
      <c r="BB12" s="535"/>
      <c r="BC12" s="535"/>
      <c r="BD12" s="535"/>
      <c r="BE12" s="535"/>
      <c r="BF12" s="535"/>
      <c r="BG12" s="535"/>
    </row>
    <row r="13" spans="2:60" ht="20.25" customHeight="1" thickBot="1" x14ac:dyDescent="0.25">
      <c r="B13" s="541"/>
      <c r="C13" s="545"/>
      <c r="D13" s="546"/>
      <c r="E13" s="550"/>
      <c r="F13" s="546"/>
      <c r="G13" s="550"/>
      <c r="H13" s="545"/>
      <c r="I13" s="545"/>
      <c r="J13" s="545"/>
      <c r="K13" s="546"/>
      <c r="L13" s="550"/>
      <c r="M13" s="545"/>
      <c r="N13" s="545"/>
      <c r="O13" s="553"/>
      <c r="P13" s="26"/>
      <c r="Q13" s="26"/>
      <c r="R13" s="26"/>
      <c r="S13" s="27">
        <f>DAY(DATE($AA$2,$AE$2,1))</f>
        <v>1</v>
      </c>
      <c r="T13" s="28">
        <f>DAY(DATE($AA$2,$AE$2,2))</f>
        <v>2</v>
      </c>
      <c r="U13" s="28">
        <f>DAY(DATE($AA$2,$AE$2,3))</f>
        <v>3</v>
      </c>
      <c r="V13" s="28">
        <f>DAY(DATE($AA$2,$AE$2,4))</f>
        <v>4</v>
      </c>
      <c r="W13" s="28">
        <f>DAY(DATE($AA$2,$AE$2,5))</f>
        <v>5</v>
      </c>
      <c r="X13" s="28">
        <f>DAY(DATE($AA$2,$AE$2,6))</f>
        <v>6</v>
      </c>
      <c r="Y13" s="29">
        <f>DAY(DATE($AA$2,$AE$2,7))</f>
        <v>7</v>
      </c>
      <c r="Z13" s="27">
        <f>DAY(DATE($AA$2,$AE$2,8))</f>
        <v>8</v>
      </c>
      <c r="AA13" s="28">
        <f>DAY(DATE($AA$2,$AE$2,9))</f>
        <v>9</v>
      </c>
      <c r="AB13" s="28">
        <f>DAY(DATE($AA$2,$AE$2,10))</f>
        <v>10</v>
      </c>
      <c r="AC13" s="28">
        <f>DAY(DATE($AA$2,$AE$2,11))</f>
        <v>11</v>
      </c>
      <c r="AD13" s="28">
        <f>DAY(DATE($AA$2,$AE$2,12))</f>
        <v>12</v>
      </c>
      <c r="AE13" s="28">
        <f>DAY(DATE($AA$2,$AE$2,13))</f>
        <v>13</v>
      </c>
      <c r="AF13" s="29">
        <f>DAY(DATE($AA$2,$AE$2,14))</f>
        <v>14</v>
      </c>
      <c r="AG13" s="27">
        <f>DAY(DATE($AA$2,$AE$2,15))</f>
        <v>15</v>
      </c>
      <c r="AH13" s="28">
        <f>DAY(DATE($AA$2,$AE$2,16))</f>
        <v>16</v>
      </c>
      <c r="AI13" s="28">
        <f>DAY(DATE($AA$2,$AE$2,17))</f>
        <v>17</v>
      </c>
      <c r="AJ13" s="28">
        <f>DAY(DATE($AA$2,$AE$2,18))</f>
        <v>18</v>
      </c>
      <c r="AK13" s="28">
        <f>DAY(DATE($AA$2,$AE$2,19))</f>
        <v>19</v>
      </c>
      <c r="AL13" s="28">
        <f>DAY(DATE($AA$2,$AE$2,20))</f>
        <v>20</v>
      </c>
      <c r="AM13" s="29">
        <f>DAY(DATE($AA$2,$AE$2,21))</f>
        <v>21</v>
      </c>
      <c r="AN13" s="27">
        <f>DAY(DATE($AA$2,$AE$2,22))</f>
        <v>22</v>
      </c>
      <c r="AO13" s="28">
        <f>DAY(DATE($AA$2,$AE$2,23))</f>
        <v>23</v>
      </c>
      <c r="AP13" s="28">
        <f>DAY(DATE($AA$2,$AE$2,24))</f>
        <v>24</v>
      </c>
      <c r="AQ13" s="28">
        <f>DAY(DATE($AA$2,$AE$2,25))</f>
        <v>25</v>
      </c>
      <c r="AR13" s="28">
        <f>DAY(DATE($AA$2,$AE$2,26))</f>
        <v>26</v>
      </c>
      <c r="AS13" s="28">
        <f>DAY(DATE($AA$2,$AE$2,27))</f>
        <v>27</v>
      </c>
      <c r="AT13" s="29">
        <f>DAY(DATE($AA$2,$AE$2,28))</f>
        <v>28</v>
      </c>
      <c r="AU13" s="27" t="str">
        <f>IF(BC3="実績",IF(DAY(DATE($AA$2,$AE$2,29))=29,29,""),"")</f>
        <v/>
      </c>
      <c r="AV13" s="28" t="str">
        <f>IF(BC3="実績",IF(DAY(DATE($AA$2,$AE$2,30))=30,30,""),"")</f>
        <v/>
      </c>
      <c r="AW13" s="29" t="str">
        <f>IF(BC3="実績",IF(DAY(DATE($AA$2,$AE$2,31))=31,31,""),"")</f>
        <v/>
      </c>
      <c r="AX13" s="529"/>
      <c r="AY13" s="530"/>
      <c r="AZ13" s="529"/>
      <c r="BA13" s="530"/>
      <c r="BB13" s="535"/>
      <c r="BC13" s="535"/>
      <c r="BD13" s="535"/>
      <c r="BE13" s="535"/>
      <c r="BF13" s="535"/>
      <c r="BG13" s="535"/>
    </row>
    <row r="14" spans="2:60" ht="20.25" hidden="1" customHeight="1" thickBot="1" x14ac:dyDescent="0.25">
      <c r="B14" s="541"/>
      <c r="C14" s="545"/>
      <c r="D14" s="546"/>
      <c r="E14" s="550"/>
      <c r="F14" s="546"/>
      <c r="G14" s="550"/>
      <c r="H14" s="545"/>
      <c r="I14" s="545"/>
      <c r="J14" s="545"/>
      <c r="K14" s="546"/>
      <c r="L14" s="550"/>
      <c r="M14" s="545"/>
      <c r="N14" s="545"/>
      <c r="O14" s="553"/>
      <c r="P14" s="26"/>
      <c r="Q14" s="26"/>
      <c r="R14" s="26"/>
      <c r="S14" s="27">
        <f>WEEKDAY(DATE($AA$2,$AE$2,1))</f>
        <v>1</v>
      </c>
      <c r="T14" s="28">
        <f>WEEKDAY(DATE($AA$2,$AE$2,2))</f>
        <v>2</v>
      </c>
      <c r="U14" s="28">
        <f>WEEKDAY(DATE($AA$2,$AE$2,3))</f>
        <v>3</v>
      </c>
      <c r="V14" s="28">
        <f>WEEKDAY(DATE($AA$2,$AE$2,4))</f>
        <v>4</v>
      </c>
      <c r="W14" s="28">
        <f>WEEKDAY(DATE($AA$2,$AE$2,5))</f>
        <v>5</v>
      </c>
      <c r="X14" s="28">
        <f>WEEKDAY(DATE($AA$2,$AE$2,6))</f>
        <v>6</v>
      </c>
      <c r="Y14" s="29">
        <f>WEEKDAY(DATE($AA$2,$AE$2,7))</f>
        <v>7</v>
      </c>
      <c r="Z14" s="27">
        <f>WEEKDAY(DATE($AA$2,$AE$2,8))</f>
        <v>1</v>
      </c>
      <c r="AA14" s="28">
        <f>WEEKDAY(DATE($AA$2,$AE$2,9))</f>
        <v>2</v>
      </c>
      <c r="AB14" s="28">
        <f>WEEKDAY(DATE($AA$2,$AE$2,10))</f>
        <v>3</v>
      </c>
      <c r="AC14" s="28">
        <f>WEEKDAY(DATE($AA$2,$AE$2,11))</f>
        <v>4</v>
      </c>
      <c r="AD14" s="28">
        <f>WEEKDAY(DATE($AA$2,$AE$2,12))</f>
        <v>5</v>
      </c>
      <c r="AE14" s="28">
        <f>WEEKDAY(DATE($AA$2,$AE$2,13))</f>
        <v>6</v>
      </c>
      <c r="AF14" s="29">
        <f>WEEKDAY(DATE($AA$2,$AE$2,14))</f>
        <v>7</v>
      </c>
      <c r="AG14" s="27">
        <f>WEEKDAY(DATE($AA$2,$AE$2,15))</f>
        <v>1</v>
      </c>
      <c r="AH14" s="28">
        <f>WEEKDAY(DATE($AA$2,$AE$2,16))</f>
        <v>2</v>
      </c>
      <c r="AI14" s="28">
        <f>WEEKDAY(DATE($AA$2,$AE$2,17))</f>
        <v>3</v>
      </c>
      <c r="AJ14" s="28">
        <f>WEEKDAY(DATE($AA$2,$AE$2,18))</f>
        <v>4</v>
      </c>
      <c r="AK14" s="28">
        <f>WEEKDAY(DATE($AA$2,$AE$2,19))</f>
        <v>5</v>
      </c>
      <c r="AL14" s="28">
        <f>WEEKDAY(DATE($AA$2,$AE$2,20))</f>
        <v>6</v>
      </c>
      <c r="AM14" s="29">
        <f>WEEKDAY(DATE($AA$2,$AE$2,21))</f>
        <v>7</v>
      </c>
      <c r="AN14" s="27">
        <f>WEEKDAY(DATE($AA$2,$AE$2,22))</f>
        <v>1</v>
      </c>
      <c r="AO14" s="28">
        <f>WEEKDAY(DATE($AA$2,$AE$2,23))</f>
        <v>2</v>
      </c>
      <c r="AP14" s="28">
        <f>WEEKDAY(DATE($AA$2,$AE$2,24))</f>
        <v>3</v>
      </c>
      <c r="AQ14" s="28">
        <f>WEEKDAY(DATE($AA$2,$AE$2,25))</f>
        <v>4</v>
      </c>
      <c r="AR14" s="28">
        <f>WEEKDAY(DATE($AA$2,$AE$2,26))</f>
        <v>5</v>
      </c>
      <c r="AS14" s="28">
        <f>WEEKDAY(DATE($AA$2,$AE$2,27))</f>
        <v>6</v>
      </c>
      <c r="AT14" s="29">
        <f>WEEKDAY(DATE($AA$2,$AE$2,28))</f>
        <v>7</v>
      </c>
      <c r="AU14" s="27">
        <f>IF(AU13=29,WEEKDAY(DATE($AA$2,$AE$2,29)),0)</f>
        <v>0</v>
      </c>
      <c r="AV14" s="28">
        <f>IF(AV13=30,WEEKDAY(DATE($AA$2,$AE$2,30)),0)</f>
        <v>0</v>
      </c>
      <c r="AW14" s="29">
        <f>IF(AW13=31,WEEKDAY(DATE($AA$2,$AE$2,31)),0)</f>
        <v>0</v>
      </c>
      <c r="AX14" s="531"/>
      <c r="AY14" s="532"/>
      <c r="AZ14" s="531"/>
      <c r="BA14" s="532"/>
      <c r="BB14" s="536"/>
      <c r="BC14" s="536"/>
      <c r="BD14" s="536"/>
      <c r="BE14" s="536"/>
      <c r="BF14" s="536"/>
      <c r="BG14" s="536"/>
    </row>
    <row r="15" spans="2:60" ht="20.25" customHeight="1" thickBot="1" x14ac:dyDescent="0.25">
      <c r="B15" s="542"/>
      <c r="C15" s="547"/>
      <c r="D15" s="548"/>
      <c r="E15" s="551"/>
      <c r="F15" s="548"/>
      <c r="G15" s="551"/>
      <c r="H15" s="547"/>
      <c r="I15" s="547"/>
      <c r="J15" s="547"/>
      <c r="K15" s="548"/>
      <c r="L15" s="551"/>
      <c r="M15" s="547"/>
      <c r="N15" s="547"/>
      <c r="O15" s="554"/>
      <c r="P15" s="30"/>
      <c r="Q15" s="30"/>
      <c r="R15" s="30"/>
      <c r="S15" s="31" t="str">
        <f>IF(S14=1,"日",IF(S14=2,"月",IF(S14=3,"火",IF(S14=4,"水",IF(S14=5,"木",IF(S14=6,"金","土"))))))</f>
        <v>日</v>
      </c>
      <c r="T15" s="32" t="str">
        <f t="shared" ref="T15:AT15" si="0">IF(T14=1,"日",IF(T14=2,"月",IF(T14=3,"火",IF(T14=4,"水",IF(T14=5,"木",IF(T14=6,"金","土"))))))</f>
        <v>月</v>
      </c>
      <c r="U15" s="32" t="str">
        <f t="shared" si="0"/>
        <v>火</v>
      </c>
      <c r="V15" s="32" t="str">
        <f t="shared" si="0"/>
        <v>水</v>
      </c>
      <c r="W15" s="32" t="str">
        <f t="shared" si="0"/>
        <v>木</v>
      </c>
      <c r="X15" s="32" t="str">
        <f t="shared" si="0"/>
        <v>金</v>
      </c>
      <c r="Y15" s="33" t="str">
        <f t="shared" si="0"/>
        <v>土</v>
      </c>
      <c r="Z15" s="31" t="str">
        <f t="shared" si="0"/>
        <v>日</v>
      </c>
      <c r="AA15" s="32" t="str">
        <f t="shared" si="0"/>
        <v>月</v>
      </c>
      <c r="AB15" s="32" t="str">
        <f t="shared" si="0"/>
        <v>火</v>
      </c>
      <c r="AC15" s="32" t="str">
        <f t="shared" si="0"/>
        <v>水</v>
      </c>
      <c r="AD15" s="32" t="str">
        <f t="shared" si="0"/>
        <v>木</v>
      </c>
      <c r="AE15" s="32" t="str">
        <f t="shared" si="0"/>
        <v>金</v>
      </c>
      <c r="AF15" s="33" t="str">
        <f t="shared" si="0"/>
        <v>土</v>
      </c>
      <c r="AG15" s="31" t="str">
        <f t="shared" si="0"/>
        <v>日</v>
      </c>
      <c r="AH15" s="32" t="str">
        <f t="shared" si="0"/>
        <v>月</v>
      </c>
      <c r="AI15" s="32" t="str">
        <f t="shared" si="0"/>
        <v>火</v>
      </c>
      <c r="AJ15" s="32" t="str">
        <f t="shared" si="0"/>
        <v>水</v>
      </c>
      <c r="AK15" s="32" t="str">
        <f t="shared" si="0"/>
        <v>木</v>
      </c>
      <c r="AL15" s="32" t="str">
        <f t="shared" si="0"/>
        <v>金</v>
      </c>
      <c r="AM15" s="33" t="str">
        <f t="shared" si="0"/>
        <v>土</v>
      </c>
      <c r="AN15" s="31" t="str">
        <f t="shared" si="0"/>
        <v>日</v>
      </c>
      <c r="AO15" s="32" t="str">
        <f t="shared" si="0"/>
        <v>月</v>
      </c>
      <c r="AP15" s="32" t="str">
        <f t="shared" si="0"/>
        <v>火</v>
      </c>
      <c r="AQ15" s="32" t="str">
        <f t="shared" si="0"/>
        <v>水</v>
      </c>
      <c r="AR15" s="32" t="str">
        <f t="shared" si="0"/>
        <v>木</v>
      </c>
      <c r="AS15" s="32" t="str">
        <f t="shared" si="0"/>
        <v>金</v>
      </c>
      <c r="AT15" s="33" t="str">
        <f t="shared" si="0"/>
        <v>土</v>
      </c>
      <c r="AU15" s="32" t="str">
        <f>IF(AU14=1,"日",IF(AU14=2,"月",IF(AU14=3,"火",IF(AU14=4,"水",IF(AU14=5,"木",IF(AU14=6,"金",IF(AU14=0,"","土")))))))</f>
        <v/>
      </c>
      <c r="AV15" s="32" t="str">
        <f>IF(AV14=1,"日",IF(AV14=2,"月",IF(AV14=3,"火",IF(AV14=4,"水",IF(AV14=5,"木",IF(AV14=6,"金",IF(AV14=0,"","土")))))))</f>
        <v/>
      </c>
      <c r="AW15" s="32" t="str">
        <f>IF(AW14=1,"日",IF(AW14=2,"月",IF(AW14=3,"火",IF(AW14=4,"水",IF(AW14=5,"木",IF(AW14=6,"金",IF(AW14=0,"","土")))))))</f>
        <v/>
      </c>
      <c r="AX15" s="533"/>
      <c r="AY15" s="534"/>
      <c r="AZ15" s="533"/>
      <c r="BA15" s="534"/>
      <c r="BB15" s="536"/>
      <c r="BC15" s="536"/>
      <c r="BD15" s="536"/>
      <c r="BE15" s="536"/>
      <c r="BF15" s="536"/>
      <c r="BG15" s="536"/>
    </row>
    <row r="16" spans="2:60" ht="20.25" customHeight="1" x14ac:dyDescent="0.2">
      <c r="B16" s="516">
        <v>1</v>
      </c>
      <c r="C16" s="517"/>
      <c r="D16" s="518"/>
      <c r="E16" s="519"/>
      <c r="F16" s="520"/>
      <c r="G16" s="471"/>
      <c r="H16" s="472"/>
      <c r="I16" s="472"/>
      <c r="J16" s="472"/>
      <c r="K16" s="473"/>
      <c r="L16" s="521"/>
      <c r="M16" s="522"/>
      <c r="N16" s="522"/>
      <c r="O16" s="523"/>
      <c r="P16" s="524" t="s">
        <v>340</v>
      </c>
      <c r="Q16" s="525"/>
      <c r="R16" s="526"/>
      <c r="S16" s="67"/>
      <c r="T16" s="68"/>
      <c r="U16" s="68"/>
      <c r="V16" s="68"/>
      <c r="W16" s="68"/>
      <c r="X16" s="68"/>
      <c r="Y16" s="69"/>
      <c r="Z16" s="67"/>
      <c r="AA16" s="68"/>
      <c r="AB16" s="68"/>
      <c r="AC16" s="68"/>
      <c r="AD16" s="68"/>
      <c r="AE16" s="68"/>
      <c r="AF16" s="69"/>
      <c r="AG16" s="67"/>
      <c r="AH16" s="68"/>
      <c r="AI16" s="68"/>
      <c r="AJ16" s="68"/>
      <c r="AK16" s="68"/>
      <c r="AL16" s="68"/>
      <c r="AM16" s="69"/>
      <c r="AN16" s="67"/>
      <c r="AO16" s="68"/>
      <c r="AP16" s="68"/>
      <c r="AQ16" s="68"/>
      <c r="AR16" s="68"/>
      <c r="AS16" s="68"/>
      <c r="AT16" s="69"/>
      <c r="AU16" s="67"/>
      <c r="AV16" s="68"/>
      <c r="AW16" s="69"/>
      <c r="AX16" s="503">
        <f>IF($BC$3="計画",SUM(S17:AT17),IF($BC$3="実績",SUM(S17:AW17),""))</f>
        <v>0</v>
      </c>
      <c r="AY16" s="504"/>
      <c r="AZ16" s="505">
        <f>IF($BC$3="計画",AX16/4,IF($BC$3="実績",AX16/($BA$7/7),""))</f>
        <v>0</v>
      </c>
      <c r="BA16" s="506"/>
      <c r="BB16" s="507"/>
      <c r="BC16" s="508"/>
      <c r="BD16" s="508"/>
      <c r="BE16" s="508"/>
      <c r="BF16" s="508"/>
      <c r="BG16" s="509"/>
    </row>
    <row r="17" spans="2:59" ht="20.25" customHeight="1" x14ac:dyDescent="0.2">
      <c r="B17" s="464"/>
      <c r="C17" s="485"/>
      <c r="D17" s="466"/>
      <c r="E17" s="511"/>
      <c r="F17" s="512"/>
      <c r="G17" s="474"/>
      <c r="H17" s="472"/>
      <c r="I17" s="472"/>
      <c r="J17" s="472"/>
      <c r="K17" s="473"/>
      <c r="L17" s="513"/>
      <c r="M17" s="514"/>
      <c r="N17" s="514"/>
      <c r="O17" s="515"/>
      <c r="P17" s="452" t="s">
        <v>345</v>
      </c>
      <c r="Q17" s="453"/>
      <c r="R17" s="454"/>
      <c r="S17" s="70" t="str">
        <f>IF(S16="","",VLOOKUP(S16,'シフト記号表（勤務時間帯）'!$C$4:$K$35,9,FALSE))</f>
        <v/>
      </c>
      <c r="T17" s="71" t="str">
        <f>IF(T16="","",VLOOKUP(T16,'シフト記号表（勤務時間帯）'!$C$4:$K$35,9,FALSE))</f>
        <v/>
      </c>
      <c r="U17" s="71" t="str">
        <f>IF(U16="","",VLOOKUP(U16,'シフト記号表（勤務時間帯）'!$C$4:$K$35,9,FALSE))</f>
        <v/>
      </c>
      <c r="V17" s="71" t="str">
        <f>IF(V16="","",VLOOKUP(V16,'シフト記号表（勤務時間帯）'!$C$4:$K$35,9,FALSE))</f>
        <v/>
      </c>
      <c r="W17" s="71" t="str">
        <f>IF(W16="","",VLOOKUP(W16,'シフト記号表（勤務時間帯）'!$C$4:$K$35,9,FALSE))</f>
        <v/>
      </c>
      <c r="X17" s="71" t="str">
        <f>IF(X16="","",VLOOKUP(X16,'シフト記号表（勤務時間帯）'!$C$4:$K$35,9,FALSE))</f>
        <v/>
      </c>
      <c r="Y17" s="72" t="str">
        <f>IF(Y16="","",VLOOKUP(Y16,'シフト記号表（勤務時間帯）'!$C$4:$K$35,9,FALSE))</f>
        <v/>
      </c>
      <c r="Z17" s="70" t="str">
        <f>IF(Z16="","",VLOOKUP(Z16,'シフト記号表（勤務時間帯）'!$C$4:$K$35,9,FALSE))</f>
        <v/>
      </c>
      <c r="AA17" s="71" t="str">
        <f>IF(AA16="","",VLOOKUP(AA16,'シフト記号表（勤務時間帯）'!$C$4:$K$35,9,FALSE))</f>
        <v/>
      </c>
      <c r="AB17" s="71" t="str">
        <f>IF(AB16="","",VLOOKUP(AB16,'シフト記号表（勤務時間帯）'!$C$4:$K$35,9,FALSE))</f>
        <v/>
      </c>
      <c r="AC17" s="71" t="str">
        <f>IF(AC16="","",VLOOKUP(AC16,'シフト記号表（勤務時間帯）'!$C$4:$K$35,9,FALSE))</f>
        <v/>
      </c>
      <c r="AD17" s="71" t="str">
        <f>IF(AD16="","",VLOOKUP(AD16,'シフト記号表（勤務時間帯）'!$C$4:$K$35,9,FALSE))</f>
        <v/>
      </c>
      <c r="AE17" s="71" t="str">
        <f>IF(AE16="","",VLOOKUP(AE16,'シフト記号表（勤務時間帯）'!$C$4:$K$35,9,FALSE))</f>
        <v/>
      </c>
      <c r="AF17" s="72" t="str">
        <f>IF(AF16="","",VLOOKUP(AF16,'シフト記号表（勤務時間帯）'!$C$4:$K$35,9,FALSE))</f>
        <v/>
      </c>
      <c r="AG17" s="70" t="str">
        <f>IF(AG16="","",VLOOKUP(AG16,'シフト記号表（勤務時間帯）'!$C$4:$K$35,9,FALSE))</f>
        <v/>
      </c>
      <c r="AH17" s="71" t="str">
        <f>IF(AH16="","",VLOOKUP(AH16,'シフト記号表（勤務時間帯）'!$C$4:$K$35,9,FALSE))</f>
        <v/>
      </c>
      <c r="AI17" s="71" t="str">
        <f>IF(AI16="","",VLOOKUP(AI16,'シフト記号表（勤務時間帯）'!$C$4:$K$35,9,FALSE))</f>
        <v/>
      </c>
      <c r="AJ17" s="71" t="str">
        <f>IF(AJ16="","",VLOOKUP(AJ16,'シフト記号表（勤務時間帯）'!$C$4:$K$35,9,FALSE))</f>
        <v/>
      </c>
      <c r="AK17" s="71" t="str">
        <f>IF(AK16="","",VLOOKUP(AK16,'シフト記号表（勤務時間帯）'!$C$4:$K$35,9,FALSE))</f>
        <v/>
      </c>
      <c r="AL17" s="71" t="str">
        <f>IF(AL16="","",VLOOKUP(AL16,'シフト記号表（勤務時間帯）'!$C$4:$K$35,9,FALSE))</f>
        <v/>
      </c>
      <c r="AM17" s="72" t="str">
        <f>IF(AM16="","",VLOOKUP(AM16,'シフト記号表（勤務時間帯）'!$C$4:$K$35,9,FALSE))</f>
        <v/>
      </c>
      <c r="AN17" s="70" t="str">
        <f>IF(AN16="","",VLOOKUP(AN16,'シフト記号表（勤務時間帯）'!$C$4:$K$35,9,FALSE))</f>
        <v/>
      </c>
      <c r="AO17" s="71" t="str">
        <f>IF(AO16="","",VLOOKUP(AO16,'シフト記号表（勤務時間帯）'!$C$4:$K$35,9,FALSE))</f>
        <v/>
      </c>
      <c r="AP17" s="71" t="str">
        <f>IF(AP16="","",VLOOKUP(AP16,'シフト記号表（勤務時間帯）'!$C$4:$K$35,9,FALSE))</f>
        <v/>
      </c>
      <c r="AQ17" s="71" t="str">
        <f>IF(AQ16="","",VLOOKUP(AQ16,'シフト記号表（勤務時間帯）'!$C$4:$K$35,9,FALSE))</f>
        <v/>
      </c>
      <c r="AR17" s="71" t="str">
        <f>IF(AR16="","",VLOOKUP(AR16,'シフト記号表（勤務時間帯）'!$C$4:$K$35,9,FALSE))</f>
        <v/>
      </c>
      <c r="AS17" s="71" t="str">
        <f>IF(AS16="","",VLOOKUP(AS16,'シフト記号表（勤務時間帯）'!$C$4:$K$35,9,FALSE))</f>
        <v/>
      </c>
      <c r="AT17" s="72" t="str">
        <f>IF(AT16="","",VLOOKUP(AT16,'シフト記号表（勤務時間帯）'!$C$4:$K$35,9,FALSE))</f>
        <v/>
      </c>
      <c r="AU17" s="70" t="str">
        <f>IF(AU16="","",VLOOKUP(AU16,'シフト記号表（勤務時間帯）'!$C$4:$K$35,9,FALSE))</f>
        <v/>
      </c>
      <c r="AV17" s="71" t="str">
        <f>IF(AV16="","",VLOOKUP(AV16,'シフト記号表（勤務時間帯）'!$C$4:$K$35,9,FALSE))</f>
        <v/>
      </c>
      <c r="AW17" s="72" t="str">
        <f>IF(AW16="","",VLOOKUP(AW16,'シフト記号表（勤務時間帯）'!$C$4:$K$35,9,FALSE))</f>
        <v/>
      </c>
      <c r="AX17" s="482"/>
      <c r="AY17" s="483"/>
      <c r="AZ17" s="444"/>
      <c r="BA17" s="445"/>
      <c r="BB17" s="449"/>
      <c r="BC17" s="450"/>
      <c r="BD17" s="450"/>
      <c r="BE17" s="450"/>
      <c r="BF17" s="450"/>
      <c r="BG17" s="451"/>
    </row>
    <row r="18" spans="2:59" ht="20.25" customHeight="1" x14ac:dyDescent="0.2">
      <c r="B18" s="464">
        <f>B16+1</f>
        <v>2</v>
      </c>
      <c r="C18" s="465"/>
      <c r="D18" s="466"/>
      <c r="E18" s="510"/>
      <c r="F18" s="487"/>
      <c r="G18" s="471"/>
      <c r="H18" s="472"/>
      <c r="I18" s="472"/>
      <c r="J18" s="472"/>
      <c r="K18" s="473"/>
      <c r="L18" s="488"/>
      <c r="M18" s="489"/>
      <c r="N18" s="489"/>
      <c r="O18" s="490"/>
      <c r="P18" s="478" t="s">
        <v>340</v>
      </c>
      <c r="Q18" s="479"/>
      <c r="R18" s="480"/>
      <c r="S18" s="73"/>
      <c r="T18" s="74"/>
      <c r="U18" s="74"/>
      <c r="V18" s="74"/>
      <c r="W18" s="74"/>
      <c r="X18" s="74"/>
      <c r="Y18" s="75"/>
      <c r="Z18" s="73"/>
      <c r="AA18" s="74"/>
      <c r="AB18" s="74"/>
      <c r="AC18" s="74"/>
      <c r="AD18" s="74"/>
      <c r="AE18" s="74"/>
      <c r="AF18" s="75"/>
      <c r="AG18" s="73"/>
      <c r="AH18" s="74"/>
      <c r="AI18" s="74"/>
      <c r="AJ18" s="74"/>
      <c r="AK18" s="74"/>
      <c r="AL18" s="74"/>
      <c r="AM18" s="75"/>
      <c r="AN18" s="73"/>
      <c r="AO18" s="74"/>
      <c r="AP18" s="74"/>
      <c r="AQ18" s="74"/>
      <c r="AR18" s="74"/>
      <c r="AS18" s="74"/>
      <c r="AT18" s="75"/>
      <c r="AU18" s="73"/>
      <c r="AV18" s="74"/>
      <c r="AW18" s="75"/>
      <c r="AX18" s="482">
        <f>IF($BC$3="計画",SUM(S19:AT19),IF($BC$3="実績",SUM(S19:AW19),""))</f>
        <v>0</v>
      </c>
      <c r="AY18" s="483"/>
      <c r="AZ18" s="444">
        <f>IF($BC$3="計画",AX18/4,IF($BC$3="実績",AX18/($BA$7/7),""))</f>
        <v>0</v>
      </c>
      <c r="BA18" s="445"/>
      <c r="BB18" s="446"/>
      <c r="BC18" s="447"/>
      <c r="BD18" s="447"/>
      <c r="BE18" s="447"/>
      <c r="BF18" s="447"/>
      <c r="BG18" s="448"/>
    </row>
    <row r="19" spans="2:59" ht="20.25" customHeight="1" x14ac:dyDescent="0.2">
      <c r="B19" s="464"/>
      <c r="C19" s="485"/>
      <c r="D19" s="466"/>
      <c r="E19" s="511"/>
      <c r="F19" s="512"/>
      <c r="G19" s="474"/>
      <c r="H19" s="472"/>
      <c r="I19" s="472"/>
      <c r="J19" s="472"/>
      <c r="K19" s="473"/>
      <c r="L19" s="513"/>
      <c r="M19" s="514"/>
      <c r="N19" s="514"/>
      <c r="O19" s="515"/>
      <c r="P19" s="452" t="s">
        <v>345</v>
      </c>
      <c r="Q19" s="453"/>
      <c r="R19" s="454"/>
      <c r="S19" s="70" t="str">
        <f>IF(S18="","",VLOOKUP(S18,'シフト記号表（勤務時間帯）'!$C$4:$K$35,9,FALSE))</f>
        <v/>
      </c>
      <c r="T19" s="71" t="str">
        <f>IF(T18="","",VLOOKUP(T18,'シフト記号表（勤務時間帯）'!$C$4:$K$35,9,FALSE))</f>
        <v/>
      </c>
      <c r="U19" s="71" t="str">
        <f>IF(U18="","",VLOOKUP(U18,'シフト記号表（勤務時間帯）'!$C$4:$K$35,9,FALSE))</f>
        <v/>
      </c>
      <c r="V19" s="71" t="str">
        <f>IF(V18="","",VLOOKUP(V18,'シフト記号表（勤務時間帯）'!$C$4:$K$35,9,FALSE))</f>
        <v/>
      </c>
      <c r="W19" s="71" t="str">
        <f>IF(W18="","",VLOOKUP(W18,'シフト記号表（勤務時間帯）'!$C$4:$K$35,9,FALSE))</f>
        <v/>
      </c>
      <c r="X19" s="71" t="str">
        <f>IF(X18="","",VLOOKUP(X18,'シフト記号表（勤務時間帯）'!$C$4:$K$35,9,FALSE))</f>
        <v/>
      </c>
      <c r="Y19" s="72" t="str">
        <f>IF(Y18="","",VLOOKUP(Y18,'シフト記号表（勤務時間帯）'!$C$4:$K$35,9,FALSE))</f>
        <v/>
      </c>
      <c r="Z19" s="70" t="str">
        <f>IF(Z18="","",VLOOKUP(Z18,'シフト記号表（勤務時間帯）'!$C$4:$K$35,9,FALSE))</f>
        <v/>
      </c>
      <c r="AA19" s="71" t="str">
        <f>IF(AA18="","",VLOOKUP(AA18,'シフト記号表（勤務時間帯）'!$C$4:$K$35,9,FALSE))</f>
        <v/>
      </c>
      <c r="AB19" s="71" t="str">
        <f>IF(AB18="","",VLOOKUP(AB18,'シフト記号表（勤務時間帯）'!$C$4:$K$35,9,FALSE))</f>
        <v/>
      </c>
      <c r="AC19" s="71" t="str">
        <f>IF(AC18="","",VLOOKUP(AC18,'シフト記号表（勤務時間帯）'!$C$4:$K$35,9,FALSE))</f>
        <v/>
      </c>
      <c r="AD19" s="71" t="str">
        <f>IF(AD18="","",VLOOKUP(AD18,'シフト記号表（勤務時間帯）'!$C$4:$K$35,9,FALSE))</f>
        <v/>
      </c>
      <c r="AE19" s="71" t="str">
        <f>IF(AE18="","",VLOOKUP(AE18,'シフト記号表（勤務時間帯）'!$C$4:$K$35,9,FALSE))</f>
        <v/>
      </c>
      <c r="AF19" s="72" t="str">
        <f>IF(AF18="","",VLOOKUP(AF18,'シフト記号表（勤務時間帯）'!$C$4:$K$35,9,FALSE))</f>
        <v/>
      </c>
      <c r="AG19" s="70" t="str">
        <f>IF(AG18="","",VLOOKUP(AG18,'シフト記号表（勤務時間帯）'!$C$4:$K$35,9,FALSE))</f>
        <v/>
      </c>
      <c r="AH19" s="71" t="str">
        <f>IF(AH18="","",VLOOKUP(AH18,'シフト記号表（勤務時間帯）'!$C$4:$K$35,9,FALSE))</f>
        <v/>
      </c>
      <c r="AI19" s="71" t="str">
        <f>IF(AI18="","",VLOOKUP(AI18,'シフト記号表（勤務時間帯）'!$C$4:$K$35,9,FALSE))</f>
        <v/>
      </c>
      <c r="AJ19" s="71" t="str">
        <f>IF(AJ18="","",VLOOKUP(AJ18,'シフト記号表（勤務時間帯）'!$C$4:$K$35,9,FALSE))</f>
        <v/>
      </c>
      <c r="AK19" s="71" t="str">
        <f>IF(AK18="","",VLOOKUP(AK18,'シフト記号表（勤務時間帯）'!$C$4:$K$35,9,FALSE))</f>
        <v/>
      </c>
      <c r="AL19" s="71" t="str">
        <f>IF(AL18="","",VLOOKUP(AL18,'シフト記号表（勤務時間帯）'!$C$4:$K$35,9,FALSE))</f>
        <v/>
      </c>
      <c r="AM19" s="72" t="str">
        <f>IF(AM18="","",VLOOKUP(AM18,'シフト記号表（勤務時間帯）'!$C$4:$K$35,9,FALSE))</f>
        <v/>
      </c>
      <c r="AN19" s="70" t="str">
        <f>IF(AN18="","",VLOOKUP(AN18,'シフト記号表（勤務時間帯）'!$C$4:$K$35,9,FALSE))</f>
        <v/>
      </c>
      <c r="AO19" s="71" t="str">
        <f>IF(AO18="","",VLOOKUP(AO18,'シフト記号表（勤務時間帯）'!$C$4:$K$35,9,FALSE))</f>
        <v/>
      </c>
      <c r="AP19" s="71" t="str">
        <f>IF(AP18="","",VLOOKUP(AP18,'シフト記号表（勤務時間帯）'!$C$4:$K$35,9,FALSE))</f>
        <v/>
      </c>
      <c r="AQ19" s="71" t="str">
        <f>IF(AQ18="","",VLOOKUP(AQ18,'シフト記号表（勤務時間帯）'!$C$4:$K$35,9,FALSE))</f>
        <v/>
      </c>
      <c r="AR19" s="71" t="str">
        <f>IF(AR18="","",VLOOKUP(AR18,'シフト記号表（勤務時間帯）'!$C$4:$K$35,9,FALSE))</f>
        <v/>
      </c>
      <c r="AS19" s="71" t="str">
        <f>IF(AS18="","",VLOOKUP(AS18,'シフト記号表（勤務時間帯）'!$C$4:$K$35,9,FALSE))</f>
        <v/>
      </c>
      <c r="AT19" s="72" t="str">
        <f>IF(AT18="","",VLOOKUP(AT18,'シフト記号表（勤務時間帯）'!$C$4:$K$35,9,FALSE))</f>
        <v/>
      </c>
      <c r="AU19" s="70" t="str">
        <f>IF(AU18="","",VLOOKUP(AU18,'シフト記号表（勤務時間帯）'!$C$4:$K$35,9,FALSE))</f>
        <v/>
      </c>
      <c r="AV19" s="71" t="str">
        <f>IF(AV18="","",VLOOKUP(AV18,'シフト記号表（勤務時間帯）'!$C$4:$K$35,9,FALSE))</f>
        <v/>
      </c>
      <c r="AW19" s="72" t="str">
        <f>IF(AW18="","",VLOOKUP(AW18,'シフト記号表（勤務時間帯）'!$C$4:$K$35,9,FALSE))</f>
        <v/>
      </c>
      <c r="AX19" s="482"/>
      <c r="AY19" s="483"/>
      <c r="AZ19" s="444"/>
      <c r="BA19" s="445"/>
      <c r="BB19" s="449"/>
      <c r="BC19" s="450"/>
      <c r="BD19" s="450"/>
      <c r="BE19" s="450"/>
      <c r="BF19" s="450"/>
      <c r="BG19" s="451"/>
    </row>
    <row r="20" spans="2:59" ht="20.25" customHeight="1" x14ac:dyDescent="0.2">
      <c r="B20" s="464">
        <f t="shared" ref="B20" si="1">B18+1</f>
        <v>3</v>
      </c>
      <c r="C20" s="465"/>
      <c r="D20" s="466"/>
      <c r="E20" s="469"/>
      <c r="F20" s="466"/>
      <c r="G20" s="471"/>
      <c r="H20" s="472"/>
      <c r="I20" s="472"/>
      <c r="J20" s="472"/>
      <c r="K20" s="473"/>
      <c r="L20" s="475"/>
      <c r="M20" s="476"/>
      <c r="N20" s="476"/>
      <c r="O20" s="477"/>
      <c r="P20" s="478" t="s">
        <v>340</v>
      </c>
      <c r="Q20" s="479"/>
      <c r="R20" s="480"/>
      <c r="S20" s="73"/>
      <c r="T20" s="74"/>
      <c r="U20" s="74"/>
      <c r="V20" s="74"/>
      <c r="W20" s="74"/>
      <c r="X20" s="74"/>
      <c r="Y20" s="75"/>
      <c r="Z20" s="73"/>
      <c r="AA20" s="74"/>
      <c r="AB20" s="74"/>
      <c r="AC20" s="74"/>
      <c r="AD20" s="74"/>
      <c r="AE20" s="74"/>
      <c r="AF20" s="75"/>
      <c r="AG20" s="73"/>
      <c r="AH20" s="74"/>
      <c r="AI20" s="74"/>
      <c r="AJ20" s="74"/>
      <c r="AK20" s="74"/>
      <c r="AL20" s="74"/>
      <c r="AM20" s="75"/>
      <c r="AN20" s="73"/>
      <c r="AO20" s="74"/>
      <c r="AP20" s="74"/>
      <c r="AQ20" s="74"/>
      <c r="AR20" s="74"/>
      <c r="AS20" s="74"/>
      <c r="AT20" s="75"/>
      <c r="AU20" s="73"/>
      <c r="AV20" s="74"/>
      <c r="AW20" s="75"/>
      <c r="AX20" s="482">
        <f>IF($BC$3="計画",SUM(S21:AT21),IF($BC$3="実績",SUM(S21:AW21),""))</f>
        <v>0</v>
      </c>
      <c r="AY20" s="483"/>
      <c r="AZ20" s="444">
        <f>IF($BC$3="計画",AX20/4,IF($BC$3="実績",AX20/($BA$7/7),""))</f>
        <v>0</v>
      </c>
      <c r="BA20" s="445"/>
      <c r="BB20" s="446"/>
      <c r="BC20" s="447"/>
      <c r="BD20" s="447"/>
      <c r="BE20" s="447"/>
      <c r="BF20" s="447"/>
      <c r="BG20" s="448"/>
    </row>
    <row r="21" spans="2:59" ht="20.25" customHeight="1" x14ac:dyDescent="0.2">
      <c r="B21" s="464"/>
      <c r="C21" s="485"/>
      <c r="D21" s="466"/>
      <c r="E21" s="470"/>
      <c r="F21" s="466"/>
      <c r="G21" s="474"/>
      <c r="H21" s="472"/>
      <c r="I21" s="472"/>
      <c r="J21" s="472"/>
      <c r="K21" s="473"/>
      <c r="L21" s="475"/>
      <c r="M21" s="476"/>
      <c r="N21" s="476"/>
      <c r="O21" s="477"/>
      <c r="P21" s="452" t="s">
        <v>345</v>
      </c>
      <c r="Q21" s="453"/>
      <c r="R21" s="454"/>
      <c r="S21" s="70" t="str">
        <f>IF(S20="","",VLOOKUP(S20,'シフト記号表（勤務時間帯）'!$C$4:$K$35,9,FALSE))</f>
        <v/>
      </c>
      <c r="T21" s="71" t="str">
        <f>IF(T20="","",VLOOKUP(T20,'シフト記号表（勤務時間帯）'!$C$4:$K$35,9,FALSE))</f>
        <v/>
      </c>
      <c r="U21" s="71" t="str">
        <f>IF(U20="","",VLOOKUP(U20,'シフト記号表（勤務時間帯）'!$C$4:$K$35,9,FALSE))</f>
        <v/>
      </c>
      <c r="V21" s="71" t="str">
        <f>IF(V20="","",VLOOKUP(V20,'シフト記号表（勤務時間帯）'!$C$4:$K$35,9,FALSE))</f>
        <v/>
      </c>
      <c r="W21" s="71" t="str">
        <f>IF(W20="","",VLOOKUP(W20,'シフト記号表（勤務時間帯）'!$C$4:$K$35,9,FALSE))</f>
        <v/>
      </c>
      <c r="X21" s="71" t="str">
        <f>IF(X20="","",VLOOKUP(X20,'シフト記号表（勤務時間帯）'!$C$4:$K$35,9,FALSE))</f>
        <v/>
      </c>
      <c r="Y21" s="72" t="str">
        <f>IF(Y20="","",VLOOKUP(Y20,'シフト記号表（勤務時間帯）'!$C$4:$K$35,9,FALSE))</f>
        <v/>
      </c>
      <c r="Z21" s="70" t="str">
        <f>IF(Z20="","",VLOOKUP(Z20,'シフト記号表（勤務時間帯）'!$C$4:$K$35,9,FALSE))</f>
        <v/>
      </c>
      <c r="AA21" s="71" t="str">
        <f>IF(AA20="","",VLOOKUP(AA20,'シフト記号表（勤務時間帯）'!$C$4:$K$35,9,FALSE))</f>
        <v/>
      </c>
      <c r="AB21" s="71" t="str">
        <f>IF(AB20="","",VLOOKUP(AB20,'シフト記号表（勤務時間帯）'!$C$4:$K$35,9,FALSE))</f>
        <v/>
      </c>
      <c r="AC21" s="71" t="str">
        <f>IF(AC20="","",VLOOKUP(AC20,'シフト記号表（勤務時間帯）'!$C$4:$K$35,9,FALSE))</f>
        <v/>
      </c>
      <c r="AD21" s="71" t="str">
        <f>IF(AD20="","",VLOOKUP(AD20,'シフト記号表（勤務時間帯）'!$C$4:$K$35,9,FALSE))</f>
        <v/>
      </c>
      <c r="AE21" s="71" t="str">
        <f>IF(AE20="","",VLOOKUP(AE20,'シフト記号表（勤務時間帯）'!$C$4:$K$35,9,FALSE))</f>
        <v/>
      </c>
      <c r="AF21" s="72" t="str">
        <f>IF(AF20="","",VLOOKUP(AF20,'シフト記号表（勤務時間帯）'!$C$4:$K$35,9,FALSE))</f>
        <v/>
      </c>
      <c r="AG21" s="70" t="str">
        <f>IF(AG20="","",VLOOKUP(AG20,'シフト記号表（勤務時間帯）'!$C$4:$K$35,9,FALSE))</f>
        <v/>
      </c>
      <c r="AH21" s="71" t="str">
        <f>IF(AH20="","",VLOOKUP(AH20,'シフト記号表（勤務時間帯）'!$C$4:$K$35,9,FALSE))</f>
        <v/>
      </c>
      <c r="AI21" s="71" t="str">
        <f>IF(AI20="","",VLOOKUP(AI20,'シフト記号表（勤務時間帯）'!$C$4:$K$35,9,FALSE))</f>
        <v/>
      </c>
      <c r="AJ21" s="71" t="str">
        <f>IF(AJ20="","",VLOOKUP(AJ20,'シフト記号表（勤務時間帯）'!$C$4:$K$35,9,FALSE))</f>
        <v/>
      </c>
      <c r="AK21" s="71" t="str">
        <f>IF(AK20="","",VLOOKUP(AK20,'シフト記号表（勤務時間帯）'!$C$4:$K$35,9,FALSE))</f>
        <v/>
      </c>
      <c r="AL21" s="71" t="str">
        <f>IF(AL20="","",VLOOKUP(AL20,'シフト記号表（勤務時間帯）'!$C$4:$K$35,9,FALSE))</f>
        <v/>
      </c>
      <c r="AM21" s="72" t="str">
        <f>IF(AM20="","",VLOOKUP(AM20,'シフト記号表（勤務時間帯）'!$C$4:$K$35,9,FALSE))</f>
        <v/>
      </c>
      <c r="AN21" s="70" t="str">
        <f>IF(AN20="","",VLOOKUP(AN20,'シフト記号表（勤務時間帯）'!$C$4:$K$35,9,FALSE))</f>
        <v/>
      </c>
      <c r="AO21" s="71" t="str">
        <f>IF(AO20="","",VLOOKUP(AO20,'シフト記号表（勤務時間帯）'!$C$4:$K$35,9,FALSE))</f>
        <v/>
      </c>
      <c r="AP21" s="71" t="str">
        <f>IF(AP20="","",VLOOKUP(AP20,'シフト記号表（勤務時間帯）'!$C$4:$K$35,9,FALSE))</f>
        <v/>
      </c>
      <c r="AQ21" s="71" t="str">
        <f>IF(AQ20="","",VLOOKUP(AQ20,'シフト記号表（勤務時間帯）'!$C$4:$K$35,9,FALSE))</f>
        <v/>
      </c>
      <c r="AR21" s="71" t="str">
        <f>IF(AR20="","",VLOOKUP(AR20,'シフト記号表（勤務時間帯）'!$C$4:$K$35,9,FALSE))</f>
        <v/>
      </c>
      <c r="AS21" s="71" t="str">
        <f>IF(AS20="","",VLOOKUP(AS20,'シフト記号表（勤務時間帯）'!$C$4:$K$35,9,FALSE))</f>
        <v/>
      </c>
      <c r="AT21" s="72" t="str">
        <f>IF(AT20="","",VLOOKUP(AT20,'シフト記号表（勤務時間帯）'!$C$4:$K$35,9,FALSE))</f>
        <v/>
      </c>
      <c r="AU21" s="70" t="str">
        <f>IF(AU20="","",VLOOKUP(AU20,'シフト記号表（勤務時間帯）'!$C$4:$K$35,9,FALSE))</f>
        <v/>
      </c>
      <c r="AV21" s="71" t="str">
        <f>IF(AV20="","",VLOOKUP(AV20,'シフト記号表（勤務時間帯）'!$C$4:$K$35,9,FALSE))</f>
        <v/>
      </c>
      <c r="AW21" s="72" t="str">
        <f>IF(AW20="","",VLOOKUP(AW20,'シフト記号表（勤務時間帯）'!$C$4:$K$35,9,FALSE))</f>
        <v/>
      </c>
      <c r="AX21" s="482"/>
      <c r="AY21" s="483"/>
      <c r="AZ21" s="444"/>
      <c r="BA21" s="445"/>
      <c r="BB21" s="449"/>
      <c r="BC21" s="450"/>
      <c r="BD21" s="450"/>
      <c r="BE21" s="450"/>
      <c r="BF21" s="450"/>
      <c r="BG21" s="451"/>
    </row>
    <row r="22" spans="2:59" ht="20.25" customHeight="1" x14ac:dyDescent="0.2">
      <c r="B22" s="464">
        <f t="shared" ref="B22" si="2">B20+1</f>
        <v>4</v>
      </c>
      <c r="C22" s="465"/>
      <c r="D22" s="466"/>
      <c r="E22" s="469"/>
      <c r="F22" s="466"/>
      <c r="G22" s="471"/>
      <c r="H22" s="472"/>
      <c r="I22" s="472"/>
      <c r="J22" s="472"/>
      <c r="K22" s="473"/>
      <c r="L22" s="475"/>
      <c r="M22" s="476"/>
      <c r="N22" s="476"/>
      <c r="O22" s="477"/>
      <c r="P22" s="478" t="s">
        <v>340</v>
      </c>
      <c r="Q22" s="479"/>
      <c r="R22" s="480"/>
      <c r="S22" s="73"/>
      <c r="T22" s="74"/>
      <c r="U22" s="74"/>
      <c r="V22" s="74"/>
      <c r="W22" s="74"/>
      <c r="X22" s="74"/>
      <c r="Y22" s="75"/>
      <c r="Z22" s="73"/>
      <c r="AA22" s="74"/>
      <c r="AB22" s="74"/>
      <c r="AC22" s="74"/>
      <c r="AD22" s="74"/>
      <c r="AE22" s="74"/>
      <c r="AF22" s="75"/>
      <c r="AG22" s="73"/>
      <c r="AH22" s="74"/>
      <c r="AI22" s="74"/>
      <c r="AJ22" s="74"/>
      <c r="AK22" s="74"/>
      <c r="AL22" s="74"/>
      <c r="AM22" s="75"/>
      <c r="AN22" s="73"/>
      <c r="AO22" s="74"/>
      <c r="AP22" s="74"/>
      <c r="AQ22" s="74"/>
      <c r="AR22" s="74"/>
      <c r="AS22" s="74"/>
      <c r="AT22" s="75"/>
      <c r="AU22" s="73"/>
      <c r="AV22" s="74"/>
      <c r="AW22" s="75"/>
      <c r="AX22" s="482">
        <f t="shared" ref="AX22" si="3">IF($BC$3="計画",SUM(S23:AT23),IF($BC$3="実績",SUM(S23:AW23),""))</f>
        <v>0</v>
      </c>
      <c r="AY22" s="483"/>
      <c r="AZ22" s="444">
        <f t="shared" ref="AZ22" si="4">IF($BC$3="計画",AX22/4,IF($BC$3="実績",AX22/($BA$7/7),""))</f>
        <v>0</v>
      </c>
      <c r="BA22" s="445"/>
      <c r="BB22" s="446"/>
      <c r="BC22" s="447"/>
      <c r="BD22" s="447"/>
      <c r="BE22" s="447"/>
      <c r="BF22" s="447"/>
      <c r="BG22" s="448"/>
    </row>
    <row r="23" spans="2:59" ht="20.25" customHeight="1" x14ac:dyDescent="0.2">
      <c r="B23" s="464"/>
      <c r="C23" s="485"/>
      <c r="D23" s="466"/>
      <c r="E23" s="470"/>
      <c r="F23" s="466"/>
      <c r="G23" s="474"/>
      <c r="H23" s="472"/>
      <c r="I23" s="472"/>
      <c r="J23" s="472"/>
      <c r="K23" s="473"/>
      <c r="L23" s="475"/>
      <c r="M23" s="476"/>
      <c r="N23" s="476"/>
      <c r="O23" s="477"/>
      <c r="P23" s="452" t="s">
        <v>345</v>
      </c>
      <c r="Q23" s="453"/>
      <c r="R23" s="454"/>
      <c r="S23" s="70" t="str">
        <f>IF(S22="","",VLOOKUP(S22,'シフト記号表（勤務時間帯）'!$C$4:$K$35,9,FALSE))</f>
        <v/>
      </c>
      <c r="T23" s="71" t="str">
        <f>IF(T22="","",VLOOKUP(T22,'シフト記号表（勤務時間帯）'!$C$4:$K$35,9,FALSE))</f>
        <v/>
      </c>
      <c r="U23" s="71" t="str">
        <f>IF(U22="","",VLOOKUP(U22,'シフト記号表（勤務時間帯）'!$C$4:$K$35,9,FALSE))</f>
        <v/>
      </c>
      <c r="V23" s="71" t="str">
        <f>IF(V22="","",VLOOKUP(V22,'シフト記号表（勤務時間帯）'!$C$4:$K$35,9,FALSE))</f>
        <v/>
      </c>
      <c r="W23" s="71" t="str">
        <f>IF(W22="","",VLOOKUP(W22,'シフト記号表（勤務時間帯）'!$C$4:$K$35,9,FALSE))</f>
        <v/>
      </c>
      <c r="X23" s="71" t="str">
        <f>IF(X22="","",VLOOKUP(X22,'シフト記号表（勤務時間帯）'!$C$4:$K$35,9,FALSE))</f>
        <v/>
      </c>
      <c r="Y23" s="72" t="str">
        <f>IF(Y22="","",VLOOKUP(Y22,'シフト記号表（勤務時間帯）'!$C$4:$K$35,9,FALSE))</f>
        <v/>
      </c>
      <c r="Z23" s="70" t="str">
        <f>IF(Z22="","",VLOOKUP(Z22,'シフト記号表（勤務時間帯）'!$C$4:$K$35,9,FALSE))</f>
        <v/>
      </c>
      <c r="AA23" s="71" t="str">
        <f>IF(AA22="","",VLOOKUP(AA22,'シフト記号表（勤務時間帯）'!$C$4:$K$35,9,FALSE))</f>
        <v/>
      </c>
      <c r="AB23" s="71" t="str">
        <f>IF(AB22="","",VLOOKUP(AB22,'シフト記号表（勤務時間帯）'!$C$4:$K$35,9,FALSE))</f>
        <v/>
      </c>
      <c r="AC23" s="71" t="str">
        <f>IF(AC22="","",VLOOKUP(AC22,'シフト記号表（勤務時間帯）'!$C$4:$K$35,9,FALSE))</f>
        <v/>
      </c>
      <c r="AD23" s="71" t="str">
        <f>IF(AD22="","",VLOOKUP(AD22,'シフト記号表（勤務時間帯）'!$C$4:$K$35,9,FALSE))</f>
        <v/>
      </c>
      <c r="AE23" s="71" t="str">
        <f>IF(AE22="","",VLOOKUP(AE22,'シフト記号表（勤務時間帯）'!$C$4:$K$35,9,FALSE))</f>
        <v/>
      </c>
      <c r="AF23" s="72" t="str">
        <f>IF(AF22="","",VLOOKUP(AF22,'シフト記号表（勤務時間帯）'!$C$4:$K$35,9,FALSE))</f>
        <v/>
      </c>
      <c r="AG23" s="70" t="str">
        <f>IF(AG22="","",VLOOKUP(AG22,'シフト記号表（勤務時間帯）'!$C$4:$K$35,9,FALSE))</f>
        <v/>
      </c>
      <c r="AH23" s="71" t="str">
        <f>IF(AH22="","",VLOOKUP(AH22,'シフト記号表（勤務時間帯）'!$C$4:$K$35,9,FALSE))</f>
        <v/>
      </c>
      <c r="AI23" s="71" t="str">
        <f>IF(AI22="","",VLOOKUP(AI22,'シフト記号表（勤務時間帯）'!$C$4:$K$35,9,FALSE))</f>
        <v/>
      </c>
      <c r="AJ23" s="71" t="str">
        <f>IF(AJ22="","",VLOOKUP(AJ22,'シフト記号表（勤務時間帯）'!$C$4:$K$35,9,FALSE))</f>
        <v/>
      </c>
      <c r="AK23" s="71" t="str">
        <f>IF(AK22="","",VLOOKUP(AK22,'シフト記号表（勤務時間帯）'!$C$4:$K$35,9,FALSE))</f>
        <v/>
      </c>
      <c r="AL23" s="71" t="str">
        <f>IF(AL22="","",VLOOKUP(AL22,'シフト記号表（勤務時間帯）'!$C$4:$K$35,9,FALSE))</f>
        <v/>
      </c>
      <c r="AM23" s="72" t="str">
        <f>IF(AM22="","",VLOOKUP(AM22,'シフト記号表（勤務時間帯）'!$C$4:$K$35,9,FALSE))</f>
        <v/>
      </c>
      <c r="AN23" s="70" t="str">
        <f>IF(AN22="","",VLOOKUP(AN22,'シフト記号表（勤務時間帯）'!$C$4:$K$35,9,FALSE))</f>
        <v/>
      </c>
      <c r="AO23" s="71" t="str">
        <f>IF(AO22="","",VLOOKUP(AO22,'シフト記号表（勤務時間帯）'!$C$4:$K$35,9,FALSE))</f>
        <v/>
      </c>
      <c r="AP23" s="71" t="str">
        <f>IF(AP22="","",VLOOKUP(AP22,'シフト記号表（勤務時間帯）'!$C$4:$K$35,9,FALSE))</f>
        <v/>
      </c>
      <c r="AQ23" s="71" t="str">
        <f>IF(AQ22="","",VLOOKUP(AQ22,'シフト記号表（勤務時間帯）'!$C$4:$K$35,9,FALSE))</f>
        <v/>
      </c>
      <c r="AR23" s="71" t="str">
        <f>IF(AR22="","",VLOOKUP(AR22,'シフト記号表（勤務時間帯）'!$C$4:$K$35,9,FALSE))</f>
        <v/>
      </c>
      <c r="AS23" s="71" t="str">
        <f>IF(AS22="","",VLOOKUP(AS22,'シフト記号表（勤務時間帯）'!$C$4:$K$35,9,FALSE))</f>
        <v/>
      </c>
      <c r="AT23" s="72" t="str">
        <f>IF(AT22="","",VLOOKUP(AT22,'シフト記号表（勤務時間帯）'!$C$4:$K$35,9,FALSE))</f>
        <v/>
      </c>
      <c r="AU23" s="70" t="str">
        <f>IF(AU22="","",VLOOKUP(AU22,'シフト記号表（勤務時間帯）'!$C$4:$K$35,9,FALSE))</f>
        <v/>
      </c>
      <c r="AV23" s="71" t="str">
        <f>IF(AV22="","",VLOOKUP(AV22,'シフト記号表（勤務時間帯）'!$C$4:$K$35,9,FALSE))</f>
        <v/>
      </c>
      <c r="AW23" s="72" t="str">
        <f>IF(AW22="","",VLOOKUP(AW22,'シフト記号表（勤務時間帯）'!$C$4:$K$35,9,FALSE))</f>
        <v/>
      </c>
      <c r="AX23" s="482"/>
      <c r="AY23" s="483"/>
      <c r="AZ23" s="444"/>
      <c r="BA23" s="445"/>
      <c r="BB23" s="449"/>
      <c r="BC23" s="450"/>
      <c r="BD23" s="450"/>
      <c r="BE23" s="450"/>
      <c r="BF23" s="450"/>
      <c r="BG23" s="451"/>
    </row>
    <row r="24" spans="2:59" ht="20.25" customHeight="1" x14ac:dyDescent="0.2">
      <c r="B24" s="464">
        <f t="shared" ref="B24" si="5">B22+1</f>
        <v>5</v>
      </c>
      <c r="C24" s="465"/>
      <c r="D24" s="466"/>
      <c r="E24" s="469"/>
      <c r="F24" s="466"/>
      <c r="G24" s="471"/>
      <c r="H24" s="472"/>
      <c r="I24" s="472"/>
      <c r="J24" s="472"/>
      <c r="K24" s="473"/>
      <c r="L24" s="475"/>
      <c r="M24" s="476"/>
      <c r="N24" s="476"/>
      <c r="O24" s="477"/>
      <c r="P24" s="478" t="s">
        <v>340</v>
      </c>
      <c r="Q24" s="479"/>
      <c r="R24" s="480"/>
      <c r="S24" s="73"/>
      <c r="T24" s="74"/>
      <c r="U24" s="74"/>
      <c r="V24" s="74"/>
      <c r="W24" s="74"/>
      <c r="X24" s="74"/>
      <c r="Y24" s="75"/>
      <c r="Z24" s="73"/>
      <c r="AA24" s="74"/>
      <c r="AB24" s="74"/>
      <c r="AC24" s="74"/>
      <c r="AD24" s="74"/>
      <c r="AE24" s="74"/>
      <c r="AF24" s="75"/>
      <c r="AG24" s="73"/>
      <c r="AH24" s="74"/>
      <c r="AI24" s="74"/>
      <c r="AJ24" s="74"/>
      <c r="AK24" s="74"/>
      <c r="AL24" s="74"/>
      <c r="AM24" s="75"/>
      <c r="AN24" s="73"/>
      <c r="AO24" s="74"/>
      <c r="AP24" s="74"/>
      <c r="AQ24" s="74"/>
      <c r="AR24" s="74"/>
      <c r="AS24" s="74"/>
      <c r="AT24" s="75"/>
      <c r="AU24" s="73"/>
      <c r="AV24" s="74"/>
      <c r="AW24" s="75"/>
      <c r="AX24" s="482">
        <f t="shared" ref="AX24" si="6">IF($BC$3="計画",SUM(S25:AT25),IF($BC$3="実績",SUM(S25:AW25),""))</f>
        <v>0</v>
      </c>
      <c r="AY24" s="483"/>
      <c r="AZ24" s="444">
        <f t="shared" ref="AZ24" si="7">IF($BC$3="計画",AX24/4,IF($BC$3="実績",AX24/($BA$7/7),""))</f>
        <v>0</v>
      </c>
      <c r="BA24" s="445"/>
      <c r="BB24" s="446"/>
      <c r="BC24" s="447"/>
      <c r="BD24" s="447"/>
      <c r="BE24" s="447"/>
      <c r="BF24" s="447"/>
      <c r="BG24" s="448"/>
    </row>
    <row r="25" spans="2:59" ht="20.25" customHeight="1" x14ac:dyDescent="0.2">
      <c r="B25" s="464"/>
      <c r="C25" s="485"/>
      <c r="D25" s="466"/>
      <c r="E25" s="470"/>
      <c r="F25" s="466"/>
      <c r="G25" s="474"/>
      <c r="H25" s="472"/>
      <c r="I25" s="472"/>
      <c r="J25" s="472"/>
      <c r="K25" s="473"/>
      <c r="L25" s="475"/>
      <c r="M25" s="476"/>
      <c r="N25" s="476"/>
      <c r="O25" s="477"/>
      <c r="P25" s="452" t="s">
        <v>345</v>
      </c>
      <c r="Q25" s="453"/>
      <c r="R25" s="454"/>
      <c r="S25" s="70" t="str">
        <f>IF(S24="","",VLOOKUP(S24,'シフト記号表（勤務時間帯）'!$C$4:$K$35,9,FALSE))</f>
        <v/>
      </c>
      <c r="T25" s="71" t="str">
        <f>IF(T24="","",VLOOKUP(T24,'シフト記号表（勤務時間帯）'!$C$4:$K$35,9,FALSE))</f>
        <v/>
      </c>
      <c r="U25" s="71" t="str">
        <f>IF(U24="","",VLOOKUP(U24,'シフト記号表（勤務時間帯）'!$C$4:$K$35,9,FALSE))</f>
        <v/>
      </c>
      <c r="V25" s="71" t="str">
        <f>IF(V24="","",VLOOKUP(V24,'シフト記号表（勤務時間帯）'!$C$4:$K$35,9,FALSE))</f>
        <v/>
      </c>
      <c r="W25" s="71" t="str">
        <f>IF(W24="","",VLOOKUP(W24,'シフト記号表（勤務時間帯）'!$C$4:$K$35,9,FALSE))</f>
        <v/>
      </c>
      <c r="X25" s="71" t="str">
        <f>IF(X24="","",VLOOKUP(X24,'シフト記号表（勤務時間帯）'!$C$4:$K$35,9,FALSE))</f>
        <v/>
      </c>
      <c r="Y25" s="72" t="str">
        <f>IF(Y24="","",VLOOKUP(Y24,'シフト記号表（勤務時間帯）'!$C$4:$K$35,9,FALSE))</f>
        <v/>
      </c>
      <c r="Z25" s="70" t="str">
        <f>IF(Z24="","",VLOOKUP(Z24,'シフト記号表（勤務時間帯）'!$C$4:$K$35,9,FALSE))</f>
        <v/>
      </c>
      <c r="AA25" s="71" t="str">
        <f>IF(AA24="","",VLOOKUP(AA24,'シフト記号表（勤務時間帯）'!$C$4:$K$35,9,FALSE))</f>
        <v/>
      </c>
      <c r="AB25" s="71" t="str">
        <f>IF(AB24="","",VLOOKUP(AB24,'シフト記号表（勤務時間帯）'!$C$4:$K$35,9,FALSE))</f>
        <v/>
      </c>
      <c r="AC25" s="71" t="str">
        <f>IF(AC24="","",VLOOKUP(AC24,'シフト記号表（勤務時間帯）'!$C$4:$K$35,9,FALSE))</f>
        <v/>
      </c>
      <c r="AD25" s="71" t="str">
        <f>IF(AD24="","",VLOOKUP(AD24,'シフト記号表（勤務時間帯）'!$C$4:$K$35,9,FALSE))</f>
        <v/>
      </c>
      <c r="AE25" s="71" t="str">
        <f>IF(AE24="","",VLOOKUP(AE24,'シフト記号表（勤務時間帯）'!$C$4:$K$35,9,FALSE))</f>
        <v/>
      </c>
      <c r="AF25" s="72" t="str">
        <f>IF(AF24="","",VLOOKUP(AF24,'シフト記号表（勤務時間帯）'!$C$4:$K$35,9,FALSE))</f>
        <v/>
      </c>
      <c r="AG25" s="70" t="str">
        <f>IF(AG24="","",VLOOKUP(AG24,'シフト記号表（勤務時間帯）'!$C$4:$K$35,9,FALSE))</f>
        <v/>
      </c>
      <c r="AH25" s="71" t="str">
        <f>IF(AH24="","",VLOOKUP(AH24,'シフト記号表（勤務時間帯）'!$C$4:$K$35,9,FALSE))</f>
        <v/>
      </c>
      <c r="AI25" s="71" t="str">
        <f>IF(AI24="","",VLOOKUP(AI24,'シフト記号表（勤務時間帯）'!$C$4:$K$35,9,FALSE))</f>
        <v/>
      </c>
      <c r="AJ25" s="71" t="str">
        <f>IF(AJ24="","",VLOOKUP(AJ24,'シフト記号表（勤務時間帯）'!$C$4:$K$35,9,FALSE))</f>
        <v/>
      </c>
      <c r="AK25" s="71" t="str">
        <f>IF(AK24="","",VLOOKUP(AK24,'シフト記号表（勤務時間帯）'!$C$4:$K$35,9,FALSE))</f>
        <v/>
      </c>
      <c r="AL25" s="71" t="str">
        <f>IF(AL24="","",VLOOKUP(AL24,'シフト記号表（勤務時間帯）'!$C$4:$K$35,9,FALSE))</f>
        <v/>
      </c>
      <c r="AM25" s="72" t="str">
        <f>IF(AM24="","",VLOOKUP(AM24,'シフト記号表（勤務時間帯）'!$C$4:$K$35,9,FALSE))</f>
        <v/>
      </c>
      <c r="AN25" s="70" t="str">
        <f>IF(AN24="","",VLOOKUP(AN24,'シフト記号表（勤務時間帯）'!$C$4:$K$35,9,FALSE))</f>
        <v/>
      </c>
      <c r="AO25" s="71" t="str">
        <f>IF(AO24="","",VLOOKUP(AO24,'シフト記号表（勤務時間帯）'!$C$4:$K$35,9,FALSE))</f>
        <v/>
      </c>
      <c r="AP25" s="71" t="str">
        <f>IF(AP24="","",VLOOKUP(AP24,'シフト記号表（勤務時間帯）'!$C$4:$K$35,9,FALSE))</f>
        <v/>
      </c>
      <c r="AQ25" s="71" t="str">
        <f>IF(AQ24="","",VLOOKUP(AQ24,'シフト記号表（勤務時間帯）'!$C$4:$K$35,9,FALSE))</f>
        <v/>
      </c>
      <c r="AR25" s="71" t="str">
        <f>IF(AR24="","",VLOOKUP(AR24,'シフト記号表（勤務時間帯）'!$C$4:$K$35,9,FALSE))</f>
        <v/>
      </c>
      <c r="AS25" s="71" t="str">
        <f>IF(AS24="","",VLOOKUP(AS24,'シフト記号表（勤務時間帯）'!$C$4:$K$35,9,FALSE))</f>
        <v/>
      </c>
      <c r="AT25" s="72" t="str">
        <f>IF(AT24="","",VLOOKUP(AT24,'シフト記号表（勤務時間帯）'!$C$4:$K$35,9,FALSE))</f>
        <v/>
      </c>
      <c r="AU25" s="70" t="str">
        <f>IF(AU24="","",VLOOKUP(AU24,'シフト記号表（勤務時間帯）'!$C$4:$K$35,9,FALSE))</f>
        <v/>
      </c>
      <c r="AV25" s="71" t="str">
        <f>IF(AV24="","",VLOOKUP(AV24,'シフト記号表（勤務時間帯）'!$C$4:$K$35,9,FALSE))</f>
        <v/>
      </c>
      <c r="AW25" s="72" t="str">
        <f>IF(AW24="","",VLOOKUP(AW24,'シフト記号表（勤務時間帯）'!$C$4:$K$35,9,FALSE))</f>
        <v/>
      </c>
      <c r="AX25" s="482"/>
      <c r="AY25" s="483"/>
      <c r="AZ25" s="444"/>
      <c r="BA25" s="445"/>
      <c r="BB25" s="449"/>
      <c r="BC25" s="450"/>
      <c r="BD25" s="450"/>
      <c r="BE25" s="450"/>
      <c r="BF25" s="450"/>
      <c r="BG25" s="451"/>
    </row>
    <row r="26" spans="2:59" ht="20.25" customHeight="1" x14ac:dyDescent="0.2">
      <c r="B26" s="464">
        <f t="shared" ref="B26" si="8">B24+1</f>
        <v>6</v>
      </c>
      <c r="C26" s="465"/>
      <c r="D26" s="466"/>
      <c r="E26" s="469"/>
      <c r="F26" s="466"/>
      <c r="G26" s="471"/>
      <c r="H26" s="472"/>
      <c r="I26" s="472"/>
      <c r="J26" s="472"/>
      <c r="K26" s="473"/>
      <c r="L26" s="475"/>
      <c r="M26" s="476"/>
      <c r="N26" s="476"/>
      <c r="O26" s="477"/>
      <c r="P26" s="478" t="s">
        <v>340</v>
      </c>
      <c r="Q26" s="479"/>
      <c r="R26" s="480"/>
      <c r="S26" s="73"/>
      <c r="T26" s="74"/>
      <c r="U26" s="74"/>
      <c r="V26" s="74"/>
      <c r="W26" s="74"/>
      <c r="X26" s="74"/>
      <c r="Y26" s="75"/>
      <c r="Z26" s="73"/>
      <c r="AA26" s="74"/>
      <c r="AB26" s="74"/>
      <c r="AC26" s="74"/>
      <c r="AD26" s="74"/>
      <c r="AE26" s="74"/>
      <c r="AF26" s="75"/>
      <c r="AG26" s="73"/>
      <c r="AH26" s="74"/>
      <c r="AI26" s="74"/>
      <c r="AJ26" s="74"/>
      <c r="AK26" s="74"/>
      <c r="AL26" s="74"/>
      <c r="AM26" s="75"/>
      <c r="AN26" s="73"/>
      <c r="AO26" s="74"/>
      <c r="AP26" s="74"/>
      <c r="AQ26" s="74"/>
      <c r="AR26" s="74"/>
      <c r="AS26" s="74"/>
      <c r="AT26" s="75"/>
      <c r="AU26" s="73"/>
      <c r="AV26" s="74"/>
      <c r="AW26" s="75"/>
      <c r="AX26" s="482">
        <f>IF($BC$3="計画",SUM(S27:AT27),IF($BC$3="実績",SUM(S27:AW27),""))</f>
        <v>0</v>
      </c>
      <c r="AY26" s="483"/>
      <c r="AZ26" s="444">
        <f t="shared" ref="AZ26" si="9">IF($BC$3="計画",AX26/4,IF($BC$3="実績",AX26/($BA$7/7),""))</f>
        <v>0</v>
      </c>
      <c r="BA26" s="445"/>
      <c r="BB26" s="446"/>
      <c r="BC26" s="447"/>
      <c r="BD26" s="447"/>
      <c r="BE26" s="447"/>
      <c r="BF26" s="447"/>
      <c r="BG26" s="448"/>
    </row>
    <row r="27" spans="2:59" ht="20.25" customHeight="1" x14ac:dyDescent="0.2">
      <c r="B27" s="464"/>
      <c r="C27" s="485"/>
      <c r="D27" s="466"/>
      <c r="E27" s="470"/>
      <c r="F27" s="466"/>
      <c r="G27" s="474"/>
      <c r="H27" s="472"/>
      <c r="I27" s="472"/>
      <c r="J27" s="472"/>
      <c r="K27" s="473"/>
      <c r="L27" s="475"/>
      <c r="M27" s="476"/>
      <c r="N27" s="476"/>
      <c r="O27" s="477"/>
      <c r="P27" s="452" t="s">
        <v>345</v>
      </c>
      <c r="Q27" s="453"/>
      <c r="R27" s="454"/>
      <c r="S27" s="70" t="str">
        <f>IF(S26="","",VLOOKUP(S26,'シフト記号表（勤務時間帯）'!$C$4:$K$35,9,FALSE))</f>
        <v/>
      </c>
      <c r="T27" s="71" t="str">
        <f>IF(T26="","",VLOOKUP(T26,'シフト記号表（勤務時間帯）'!$C$4:$K$35,9,FALSE))</f>
        <v/>
      </c>
      <c r="U27" s="71" t="str">
        <f>IF(U26="","",VLOOKUP(U26,'シフト記号表（勤務時間帯）'!$C$4:$K$35,9,FALSE))</f>
        <v/>
      </c>
      <c r="V27" s="71" t="str">
        <f>IF(V26="","",VLOOKUP(V26,'シフト記号表（勤務時間帯）'!$C$4:$K$35,9,FALSE))</f>
        <v/>
      </c>
      <c r="W27" s="71" t="str">
        <f>IF(W26="","",VLOOKUP(W26,'シフト記号表（勤務時間帯）'!$C$4:$K$35,9,FALSE))</f>
        <v/>
      </c>
      <c r="X27" s="71" t="str">
        <f>IF(X26="","",VLOOKUP(X26,'シフト記号表（勤務時間帯）'!$C$4:$K$35,9,FALSE))</f>
        <v/>
      </c>
      <c r="Y27" s="72" t="str">
        <f>IF(Y26="","",VLOOKUP(Y26,'シフト記号表（勤務時間帯）'!$C$4:$K$35,9,FALSE))</f>
        <v/>
      </c>
      <c r="Z27" s="70" t="str">
        <f>IF(Z26="","",VLOOKUP(Z26,'シフト記号表（勤務時間帯）'!$C$4:$K$35,9,FALSE))</f>
        <v/>
      </c>
      <c r="AA27" s="71" t="str">
        <f>IF(AA26="","",VLOOKUP(AA26,'シフト記号表（勤務時間帯）'!$C$4:$K$35,9,FALSE))</f>
        <v/>
      </c>
      <c r="AB27" s="71" t="str">
        <f>IF(AB26="","",VLOOKUP(AB26,'シフト記号表（勤務時間帯）'!$C$4:$K$35,9,FALSE))</f>
        <v/>
      </c>
      <c r="AC27" s="71" t="str">
        <f>IF(AC26="","",VLOOKUP(AC26,'シフト記号表（勤務時間帯）'!$C$4:$K$35,9,FALSE))</f>
        <v/>
      </c>
      <c r="AD27" s="71" t="str">
        <f>IF(AD26="","",VLOOKUP(AD26,'シフト記号表（勤務時間帯）'!$C$4:$K$35,9,FALSE))</f>
        <v/>
      </c>
      <c r="AE27" s="71" t="str">
        <f>IF(AE26="","",VLOOKUP(AE26,'シフト記号表（勤務時間帯）'!$C$4:$K$35,9,FALSE))</f>
        <v/>
      </c>
      <c r="AF27" s="72" t="str">
        <f>IF(AF26="","",VLOOKUP(AF26,'シフト記号表（勤務時間帯）'!$C$4:$K$35,9,FALSE))</f>
        <v/>
      </c>
      <c r="AG27" s="70" t="str">
        <f>IF(AG26="","",VLOOKUP(AG26,'シフト記号表（勤務時間帯）'!$C$4:$K$35,9,FALSE))</f>
        <v/>
      </c>
      <c r="AH27" s="71" t="str">
        <f>IF(AH26="","",VLOOKUP(AH26,'シフト記号表（勤務時間帯）'!$C$4:$K$35,9,FALSE))</f>
        <v/>
      </c>
      <c r="AI27" s="71" t="str">
        <f>IF(AI26="","",VLOOKUP(AI26,'シフト記号表（勤務時間帯）'!$C$4:$K$35,9,FALSE))</f>
        <v/>
      </c>
      <c r="AJ27" s="71" t="str">
        <f>IF(AJ26="","",VLOOKUP(AJ26,'シフト記号表（勤務時間帯）'!$C$4:$K$35,9,FALSE))</f>
        <v/>
      </c>
      <c r="AK27" s="71" t="str">
        <f>IF(AK26="","",VLOOKUP(AK26,'シフト記号表（勤務時間帯）'!$C$4:$K$35,9,FALSE))</f>
        <v/>
      </c>
      <c r="AL27" s="71" t="str">
        <f>IF(AL26="","",VLOOKUP(AL26,'シフト記号表（勤務時間帯）'!$C$4:$K$35,9,FALSE))</f>
        <v/>
      </c>
      <c r="AM27" s="72" t="str">
        <f>IF(AM26="","",VLOOKUP(AM26,'シフト記号表（勤務時間帯）'!$C$4:$K$35,9,FALSE))</f>
        <v/>
      </c>
      <c r="AN27" s="70" t="str">
        <f>IF(AN26="","",VLOOKUP(AN26,'シフト記号表（勤務時間帯）'!$C$4:$K$35,9,FALSE))</f>
        <v/>
      </c>
      <c r="AO27" s="71" t="str">
        <f>IF(AO26="","",VLOOKUP(AO26,'シフト記号表（勤務時間帯）'!$C$4:$K$35,9,FALSE))</f>
        <v/>
      </c>
      <c r="AP27" s="71" t="str">
        <f>IF(AP26="","",VLOOKUP(AP26,'シフト記号表（勤務時間帯）'!$C$4:$K$35,9,FALSE))</f>
        <v/>
      </c>
      <c r="AQ27" s="71" t="str">
        <f>IF(AQ26="","",VLOOKUP(AQ26,'シフト記号表（勤務時間帯）'!$C$4:$K$35,9,FALSE))</f>
        <v/>
      </c>
      <c r="AR27" s="71" t="str">
        <f>IF(AR26="","",VLOOKUP(AR26,'シフト記号表（勤務時間帯）'!$C$4:$K$35,9,FALSE))</f>
        <v/>
      </c>
      <c r="AS27" s="71" t="str">
        <f>IF(AS26="","",VLOOKUP(AS26,'シフト記号表（勤務時間帯）'!$C$4:$K$35,9,FALSE))</f>
        <v/>
      </c>
      <c r="AT27" s="72" t="str">
        <f>IF(AT26="","",VLOOKUP(AT26,'シフト記号表（勤務時間帯）'!$C$4:$K$35,9,FALSE))</f>
        <v/>
      </c>
      <c r="AU27" s="70" t="str">
        <f>IF(AU26="","",VLOOKUP(AU26,'シフト記号表（勤務時間帯）'!$C$4:$K$35,9,FALSE))</f>
        <v/>
      </c>
      <c r="AV27" s="71" t="str">
        <f>IF(AV26="","",VLOOKUP(AV26,'シフト記号表（勤務時間帯）'!$C$4:$K$35,9,FALSE))</f>
        <v/>
      </c>
      <c r="AW27" s="72" t="str">
        <f>IF(AW26="","",VLOOKUP(AW26,'シフト記号表（勤務時間帯）'!$C$4:$K$35,9,FALSE))</f>
        <v/>
      </c>
      <c r="AX27" s="482"/>
      <c r="AY27" s="483"/>
      <c r="AZ27" s="444"/>
      <c r="BA27" s="445"/>
      <c r="BB27" s="449"/>
      <c r="BC27" s="450"/>
      <c r="BD27" s="450"/>
      <c r="BE27" s="450"/>
      <c r="BF27" s="450"/>
      <c r="BG27" s="451"/>
    </row>
    <row r="28" spans="2:59" ht="20.25" customHeight="1" x14ac:dyDescent="0.2">
      <c r="B28" s="464">
        <f t="shared" ref="B28" si="10">B26+1</f>
        <v>7</v>
      </c>
      <c r="C28" s="465"/>
      <c r="D28" s="466"/>
      <c r="E28" s="469"/>
      <c r="F28" s="466"/>
      <c r="G28" s="471"/>
      <c r="H28" s="472"/>
      <c r="I28" s="472"/>
      <c r="J28" s="472"/>
      <c r="K28" s="473"/>
      <c r="L28" s="475"/>
      <c r="M28" s="476"/>
      <c r="N28" s="476"/>
      <c r="O28" s="477"/>
      <c r="P28" s="478" t="s">
        <v>340</v>
      </c>
      <c r="Q28" s="479"/>
      <c r="R28" s="480"/>
      <c r="S28" s="73"/>
      <c r="T28" s="74"/>
      <c r="U28" s="74"/>
      <c r="V28" s="74"/>
      <c r="W28" s="74"/>
      <c r="X28" s="74"/>
      <c r="Y28" s="75"/>
      <c r="Z28" s="73"/>
      <c r="AA28" s="74"/>
      <c r="AB28" s="74"/>
      <c r="AC28" s="74"/>
      <c r="AD28" s="74"/>
      <c r="AE28" s="74"/>
      <c r="AF28" s="75"/>
      <c r="AG28" s="73"/>
      <c r="AH28" s="74"/>
      <c r="AI28" s="74"/>
      <c r="AJ28" s="74"/>
      <c r="AK28" s="74"/>
      <c r="AL28" s="74"/>
      <c r="AM28" s="75"/>
      <c r="AN28" s="73"/>
      <c r="AO28" s="74"/>
      <c r="AP28" s="74"/>
      <c r="AQ28" s="74"/>
      <c r="AR28" s="74"/>
      <c r="AS28" s="74"/>
      <c r="AT28" s="75"/>
      <c r="AU28" s="73"/>
      <c r="AV28" s="74"/>
      <c r="AW28" s="75"/>
      <c r="AX28" s="482">
        <f>IF($BC$3="計画",SUM(S29:AT29),IF($BC$3="実績",SUM(S29:AW29),""))</f>
        <v>0</v>
      </c>
      <c r="AY28" s="483"/>
      <c r="AZ28" s="444">
        <f t="shared" ref="AZ28" si="11">IF($BC$3="計画",AX28/4,IF($BC$3="実績",AX28/($BA$7/7),""))</f>
        <v>0</v>
      </c>
      <c r="BA28" s="445"/>
      <c r="BB28" s="446"/>
      <c r="BC28" s="447"/>
      <c r="BD28" s="447"/>
      <c r="BE28" s="447"/>
      <c r="BF28" s="447"/>
      <c r="BG28" s="448"/>
    </row>
    <row r="29" spans="2:59" ht="20.25" customHeight="1" x14ac:dyDescent="0.2">
      <c r="B29" s="464"/>
      <c r="C29" s="485"/>
      <c r="D29" s="466"/>
      <c r="E29" s="470"/>
      <c r="F29" s="466"/>
      <c r="G29" s="474"/>
      <c r="H29" s="472"/>
      <c r="I29" s="472"/>
      <c r="J29" s="472"/>
      <c r="K29" s="473"/>
      <c r="L29" s="475"/>
      <c r="M29" s="476"/>
      <c r="N29" s="476"/>
      <c r="O29" s="477"/>
      <c r="P29" s="452" t="s">
        <v>345</v>
      </c>
      <c r="Q29" s="453"/>
      <c r="R29" s="454"/>
      <c r="S29" s="70" t="str">
        <f>IF(S28="","",VLOOKUP(S28,'シフト記号表（勤務時間帯）'!$C$4:$K$35,9,FALSE))</f>
        <v/>
      </c>
      <c r="T29" s="71" t="str">
        <f>IF(T28="","",VLOOKUP(T28,'シフト記号表（勤務時間帯）'!$C$4:$K$35,9,FALSE))</f>
        <v/>
      </c>
      <c r="U29" s="71" t="str">
        <f>IF(U28="","",VLOOKUP(U28,'シフト記号表（勤務時間帯）'!$C$4:$K$35,9,FALSE))</f>
        <v/>
      </c>
      <c r="V29" s="71" t="str">
        <f>IF(V28="","",VLOOKUP(V28,'シフト記号表（勤務時間帯）'!$C$4:$K$35,9,FALSE))</f>
        <v/>
      </c>
      <c r="W29" s="71" t="str">
        <f>IF(W28="","",VLOOKUP(W28,'シフト記号表（勤務時間帯）'!$C$4:$K$35,9,FALSE))</f>
        <v/>
      </c>
      <c r="X29" s="71" t="str">
        <f>IF(X28="","",VLOOKUP(X28,'シフト記号表（勤務時間帯）'!$C$4:$K$35,9,FALSE))</f>
        <v/>
      </c>
      <c r="Y29" s="72" t="str">
        <f>IF(Y28="","",VLOOKUP(Y28,'シフト記号表（勤務時間帯）'!$C$4:$K$35,9,FALSE))</f>
        <v/>
      </c>
      <c r="Z29" s="70" t="str">
        <f>IF(Z28="","",VLOOKUP(Z28,'シフト記号表（勤務時間帯）'!$C$4:$K$35,9,FALSE))</f>
        <v/>
      </c>
      <c r="AA29" s="71" t="str">
        <f>IF(AA28="","",VLOOKUP(AA28,'シフト記号表（勤務時間帯）'!$C$4:$K$35,9,FALSE))</f>
        <v/>
      </c>
      <c r="AB29" s="71" t="str">
        <f>IF(AB28="","",VLOOKUP(AB28,'シフト記号表（勤務時間帯）'!$C$4:$K$35,9,FALSE))</f>
        <v/>
      </c>
      <c r="AC29" s="71" t="str">
        <f>IF(AC28="","",VLOOKUP(AC28,'シフト記号表（勤務時間帯）'!$C$4:$K$35,9,FALSE))</f>
        <v/>
      </c>
      <c r="AD29" s="71" t="str">
        <f>IF(AD28="","",VLOOKUP(AD28,'シフト記号表（勤務時間帯）'!$C$4:$K$35,9,FALSE))</f>
        <v/>
      </c>
      <c r="AE29" s="71" t="str">
        <f>IF(AE28="","",VLOOKUP(AE28,'シフト記号表（勤務時間帯）'!$C$4:$K$35,9,FALSE))</f>
        <v/>
      </c>
      <c r="AF29" s="72" t="str">
        <f>IF(AF28="","",VLOOKUP(AF28,'シフト記号表（勤務時間帯）'!$C$4:$K$35,9,FALSE))</f>
        <v/>
      </c>
      <c r="AG29" s="70" t="str">
        <f>IF(AG28="","",VLOOKUP(AG28,'シフト記号表（勤務時間帯）'!$C$4:$K$35,9,FALSE))</f>
        <v/>
      </c>
      <c r="AH29" s="71" t="str">
        <f>IF(AH28="","",VLOOKUP(AH28,'シフト記号表（勤務時間帯）'!$C$4:$K$35,9,FALSE))</f>
        <v/>
      </c>
      <c r="AI29" s="71" t="str">
        <f>IF(AI28="","",VLOOKUP(AI28,'シフト記号表（勤務時間帯）'!$C$4:$K$35,9,FALSE))</f>
        <v/>
      </c>
      <c r="AJ29" s="71" t="str">
        <f>IF(AJ28="","",VLOOKUP(AJ28,'シフト記号表（勤務時間帯）'!$C$4:$K$35,9,FALSE))</f>
        <v/>
      </c>
      <c r="AK29" s="71" t="str">
        <f>IF(AK28="","",VLOOKUP(AK28,'シフト記号表（勤務時間帯）'!$C$4:$K$35,9,FALSE))</f>
        <v/>
      </c>
      <c r="AL29" s="71" t="str">
        <f>IF(AL28="","",VLOOKUP(AL28,'シフト記号表（勤務時間帯）'!$C$4:$K$35,9,FALSE))</f>
        <v/>
      </c>
      <c r="AM29" s="72" t="str">
        <f>IF(AM28="","",VLOOKUP(AM28,'シフト記号表（勤務時間帯）'!$C$4:$K$35,9,FALSE))</f>
        <v/>
      </c>
      <c r="AN29" s="70" t="str">
        <f>IF(AN28="","",VLOOKUP(AN28,'シフト記号表（勤務時間帯）'!$C$4:$K$35,9,FALSE))</f>
        <v/>
      </c>
      <c r="AO29" s="71" t="str">
        <f>IF(AO28="","",VLOOKUP(AO28,'シフト記号表（勤務時間帯）'!$C$4:$K$35,9,FALSE))</f>
        <v/>
      </c>
      <c r="AP29" s="71" t="str">
        <f>IF(AP28="","",VLOOKUP(AP28,'シフト記号表（勤務時間帯）'!$C$4:$K$35,9,FALSE))</f>
        <v/>
      </c>
      <c r="AQ29" s="71" t="str">
        <f>IF(AQ28="","",VLOOKUP(AQ28,'シフト記号表（勤務時間帯）'!$C$4:$K$35,9,FALSE))</f>
        <v/>
      </c>
      <c r="AR29" s="71" t="str">
        <f>IF(AR28="","",VLOOKUP(AR28,'シフト記号表（勤務時間帯）'!$C$4:$K$35,9,FALSE))</f>
        <v/>
      </c>
      <c r="AS29" s="71" t="str">
        <f>IF(AS28="","",VLOOKUP(AS28,'シフト記号表（勤務時間帯）'!$C$4:$K$35,9,FALSE))</f>
        <v/>
      </c>
      <c r="AT29" s="72" t="str">
        <f>IF(AT28="","",VLOOKUP(AT28,'シフト記号表（勤務時間帯）'!$C$4:$K$35,9,FALSE))</f>
        <v/>
      </c>
      <c r="AU29" s="70" t="str">
        <f>IF(AU28="","",VLOOKUP(AU28,'シフト記号表（勤務時間帯）'!$C$4:$K$35,9,FALSE))</f>
        <v/>
      </c>
      <c r="AV29" s="71" t="str">
        <f>IF(AV28="","",VLOOKUP(AV28,'シフト記号表（勤務時間帯）'!$C$4:$K$35,9,FALSE))</f>
        <v/>
      </c>
      <c r="AW29" s="72" t="str">
        <f>IF(AW28="","",VLOOKUP(AW28,'シフト記号表（勤務時間帯）'!$C$4:$K$35,9,FALSE))</f>
        <v/>
      </c>
      <c r="AX29" s="482"/>
      <c r="AY29" s="483"/>
      <c r="AZ29" s="444"/>
      <c r="BA29" s="445"/>
      <c r="BB29" s="449"/>
      <c r="BC29" s="450"/>
      <c r="BD29" s="450"/>
      <c r="BE29" s="450"/>
      <c r="BF29" s="450"/>
      <c r="BG29" s="451"/>
    </row>
    <row r="30" spans="2:59" ht="20.25" customHeight="1" x14ac:dyDescent="0.2">
      <c r="B30" s="464">
        <f t="shared" ref="B30" si="12">B28+1</f>
        <v>8</v>
      </c>
      <c r="C30" s="465"/>
      <c r="D30" s="466"/>
      <c r="E30" s="469"/>
      <c r="F30" s="466"/>
      <c r="G30" s="471"/>
      <c r="H30" s="472"/>
      <c r="I30" s="472"/>
      <c r="J30" s="472"/>
      <c r="K30" s="473"/>
      <c r="L30" s="475"/>
      <c r="M30" s="476"/>
      <c r="N30" s="476"/>
      <c r="O30" s="477"/>
      <c r="P30" s="478" t="s">
        <v>340</v>
      </c>
      <c r="Q30" s="479"/>
      <c r="R30" s="480"/>
      <c r="S30" s="73"/>
      <c r="T30" s="74"/>
      <c r="U30" s="74"/>
      <c r="V30" s="74"/>
      <c r="W30" s="74"/>
      <c r="X30" s="74"/>
      <c r="Y30" s="75"/>
      <c r="Z30" s="73"/>
      <c r="AA30" s="74"/>
      <c r="AB30" s="74"/>
      <c r="AC30" s="74"/>
      <c r="AD30" s="74"/>
      <c r="AE30" s="74"/>
      <c r="AF30" s="75"/>
      <c r="AG30" s="73"/>
      <c r="AH30" s="74"/>
      <c r="AI30" s="74"/>
      <c r="AJ30" s="74"/>
      <c r="AK30" s="74"/>
      <c r="AL30" s="74"/>
      <c r="AM30" s="75"/>
      <c r="AN30" s="73"/>
      <c r="AO30" s="74"/>
      <c r="AP30" s="74"/>
      <c r="AQ30" s="74"/>
      <c r="AR30" s="74"/>
      <c r="AS30" s="74"/>
      <c r="AT30" s="75"/>
      <c r="AU30" s="73"/>
      <c r="AV30" s="74"/>
      <c r="AW30" s="75"/>
      <c r="AX30" s="482">
        <f t="shared" ref="AX30" si="13">IF($BC$3="計画",SUM(S31:AT31),IF($BC$3="実績",SUM(S31:AW31),""))</f>
        <v>0</v>
      </c>
      <c r="AY30" s="483"/>
      <c r="AZ30" s="444">
        <f t="shared" ref="AZ30" si="14">IF($BC$3="計画",AX30/4,IF($BC$3="実績",AX30/($BA$7/7),""))</f>
        <v>0</v>
      </c>
      <c r="BA30" s="445"/>
      <c r="BB30" s="446"/>
      <c r="BC30" s="447"/>
      <c r="BD30" s="447"/>
      <c r="BE30" s="447"/>
      <c r="BF30" s="447"/>
      <c r="BG30" s="448"/>
    </row>
    <row r="31" spans="2:59" ht="20.25" customHeight="1" x14ac:dyDescent="0.2">
      <c r="B31" s="464"/>
      <c r="C31" s="485"/>
      <c r="D31" s="466"/>
      <c r="E31" s="470"/>
      <c r="F31" s="466"/>
      <c r="G31" s="474"/>
      <c r="H31" s="472"/>
      <c r="I31" s="472"/>
      <c r="J31" s="472"/>
      <c r="K31" s="473"/>
      <c r="L31" s="475"/>
      <c r="M31" s="476"/>
      <c r="N31" s="476"/>
      <c r="O31" s="477"/>
      <c r="P31" s="452" t="s">
        <v>345</v>
      </c>
      <c r="Q31" s="453"/>
      <c r="R31" s="454"/>
      <c r="S31" s="70" t="str">
        <f>IF(S30="","",VLOOKUP(S30,'シフト記号表（勤務時間帯）'!$C$4:$K$35,9,FALSE))</f>
        <v/>
      </c>
      <c r="T31" s="71" t="str">
        <f>IF(T30="","",VLOOKUP(T30,'シフト記号表（勤務時間帯）'!$C$4:$K$35,9,FALSE))</f>
        <v/>
      </c>
      <c r="U31" s="71" t="str">
        <f>IF(U30="","",VLOOKUP(U30,'シフト記号表（勤務時間帯）'!$C$4:$K$35,9,FALSE))</f>
        <v/>
      </c>
      <c r="V31" s="71" t="str">
        <f>IF(V30="","",VLOOKUP(V30,'シフト記号表（勤務時間帯）'!$C$4:$K$35,9,FALSE))</f>
        <v/>
      </c>
      <c r="W31" s="71" t="str">
        <f>IF(W30="","",VLOOKUP(W30,'シフト記号表（勤務時間帯）'!$C$4:$K$35,9,FALSE))</f>
        <v/>
      </c>
      <c r="X31" s="71" t="str">
        <f>IF(X30="","",VLOOKUP(X30,'シフト記号表（勤務時間帯）'!$C$4:$K$35,9,FALSE))</f>
        <v/>
      </c>
      <c r="Y31" s="72" t="str">
        <f>IF(Y30="","",VLOOKUP(Y30,'シフト記号表（勤務時間帯）'!$C$4:$K$35,9,FALSE))</f>
        <v/>
      </c>
      <c r="Z31" s="70" t="str">
        <f>IF(Z30="","",VLOOKUP(Z30,'シフト記号表（勤務時間帯）'!$C$4:$K$35,9,FALSE))</f>
        <v/>
      </c>
      <c r="AA31" s="71" t="str">
        <f>IF(AA30="","",VLOOKUP(AA30,'シフト記号表（勤務時間帯）'!$C$4:$K$35,9,FALSE))</f>
        <v/>
      </c>
      <c r="AB31" s="71" t="str">
        <f>IF(AB30="","",VLOOKUP(AB30,'シフト記号表（勤務時間帯）'!$C$4:$K$35,9,FALSE))</f>
        <v/>
      </c>
      <c r="AC31" s="71" t="str">
        <f>IF(AC30="","",VLOOKUP(AC30,'シフト記号表（勤務時間帯）'!$C$4:$K$35,9,FALSE))</f>
        <v/>
      </c>
      <c r="AD31" s="71" t="str">
        <f>IF(AD30="","",VLOOKUP(AD30,'シフト記号表（勤務時間帯）'!$C$4:$K$35,9,FALSE))</f>
        <v/>
      </c>
      <c r="AE31" s="71" t="str">
        <f>IF(AE30="","",VLOOKUP(AE30,'シフト記号表（勤務時間帯）'!$C$4:$K$35,9,FALSE))</f>
        <v/>
      </c>
      <c r="AF31" s="72" t="str">
        <f>IF(AF30="","",VLOOKUP(AF30,'シフト記号表（勤務時間帯）'!$C$4:$K$35,9,FALSE))</f>
        <v/>
      </c>
      <c r="AG31" s="70" t="str">
        <f>IF(AG30="","",VLOOKUP(AG30,'シフト記号表（勤務時間帯）'!$C$4:$K$35,9,FALSE))</f>
        <v/>
      </c>
      <c r="AH31" s="71" t="str">
        <f>IF(AH30="","",VLOOKUP(AH30,'シフト記号表（勤務時間帯）'!$C$4:$K$35,9,FALSE))</f>
        <v/>
      </c>
      <c r="AI31" s="71" t="str">
        <f>IF(AI30="","",VLOOKUP(AI30,'シフト記号表（勤務時間帯）'!$C$4:$K$35,9,FALSE))</f>
        <v/>
      </c>
      <c r="AJ31" s="71" t="str">
        <f>IF(AJ30="","",VLOOKUP(AJ30,'シフト記号表（勤務時間帯）'!$C$4:$K$35,9,FALSE))</f>
        <v/>
      </c>
      <c r="AK31" s="71" t="str">
        <f>IF(AK30="","",VLOOKUP(AK30,'シフト記号表（勤務時間帯）'!$C$4:$K$35,9,FALSE))</f>
        <v/>
      </c>
      <c r="AL31" s="71" t="str">
        <f>IF(AL30="","",VLOOKUP(AL30,'シフト記号表（勤務時間帯）'!$C$4:$K$35,9,FALSE))</f>
        <v/>
      </c>
      <c r="AM31" s="72" t="str">
        <f>IF(AM30="","",VLOOKUP(AM30,'シフト記号表（勤務時間帯）'!$C$4:$K$35,9,FALSE))</f>
        <v/>
      </c>
      <c r="AN31" s="70" t="str">
        <f>IF(AN30="","",VLOOKUP(AN30,'シフト記号表（勤務時間帯）'!$C$4:$K$35,9,FALSE))</f>
        <v/>
      </c>
      <c r="AO31" s="71" t="str">
        <f>IF(AO30="","",VLOOKUP(AO30,'シフト記号表（勤務時間帯）'!$C$4:$K$35,9,FALSE))</f>
        <v/>
      </c>
      <c r="AP31" s="71" t="str">
        <f>IF(AP30="","",VLOOKUP(AP30,'シフト記号表（勤務時間帯）'!$C$4:$K$35,9,FALSE))</f>
        <v/>
      </c>
      <c r="AQ31" s="71" t="str">
        <f>IF(AQ30="","",VLOOKUP(AQ30,'シフト記号表（勤務時間帯）'!$C$4:$K$35,9,FALSE))</f>
        <v/>
      </c>
      <c r="AR31" s="71" t="str">
        <f>IF(AR30="","",VLOOKUP(AR30,'シフト記号表（勤務時間帯）'!$C$4:$K$35,9,FALSE))</f>
        <v/>
      </c>
      <c r="AS31" s="71" t="str">
        <f>IF(AS30="","",VLOOKUP(AS30,'シフト記号表（勤務時間帯）'!$C$4:$K$35,9,FALSE))</f>
        <v/>
      </c>
      <c r="AT31" s="72" t="str">
        <f>IF(AT30="","",VLOOKUP(AT30,'シフト記号表（勤務時間帯）'!$C$4:$K$35,9,FALSE))</f>
        <v/>
      </c>
      <c r="AU31" s="70" t="str">
        <f>IF(AU30="","",VLOOKUP(AU30,'シフト記号表（勤務時間帯）'!$C$4:$K$35,9,FALSE))</f>
        <v/>
      </c>
      <c r="AV31" s="71" t="str">
        <f>IF(AV30="","",VLOOKUP(AV30,'シフト記号表（勤務時間帯）'!$C$4:$K$35,9,FALSE))</f>
        <v/>
      </c>
      <c r="AW31" s="72" t="str">
        <f>IF(AW30="","",VLOOKUP(AW30,'シフト記号表（勤務時間帯）'!$C$4:$K$35,9,FALSE))</f>
        <v/>
      </c>
      <c r="AX31" s="482"/>
      <c r="AY31" s="483"/>
      <c r="AZ31" s="444"/>
      <c r="BA31" s="445"/>
      <c r="BB31" s="449"/>
      <c r="BC31" s="450"/>
      <c r="BD31" s="450"/>
      <c r="BE31" s="450"/>
      <c r="BF31" s="450"/>
      <c r="BG31" s="451"/>
    </row>
    <row r="32" spans="2:59" ht="20.25" customHeight="1" x14ac:dyDescent="0.2">
      <c r="B32" s="464">
        <f>B30+1</f>
        <v>9</v>
      </c>
      <c r="C32" s="465"/>
      <c r="D32" s="466"/>
      <c r="E32" s="469"/>
      <c r="F32" s="466"/>
      <c r="G32" s="471"/>
      <c r="H32" s="472"/>
      <c r="I32" s="472"/>
      <c r="J32" s="472"/>
      <c r="K32" s="473"/>
      <c r="L32" s="475"/>
      <c r="M32" s="476"/>
      <c r="N32" s="476"/>
      <c r="O32" s="477"/>
      <c r="P32" s="478" t="s">
        <v>340</v>
      </c>
      <c r="Q32" s="479"/>
      <c r="R32" s="480"/>
      <c r="S32" s="73"/>
      <c r="T32" s="74"/>
      <c r="U32" s="74"/>
      <c r="V32" s="74"/>
      <c r="W32" s="74"/>
      <c r="X32" s="74"/>
      <c r="Y32" s="75"/>
      <c r="Z32" s="73"/>
      <c r="AA32" s="74"/>
      <c r="AB32" s="74"/>
      <c r="AC32" s="74"/>
      <c r="AD32" s="74"/>
      <c r="AE32" s="74"/>
      <c r="AF32" s="75"/>
      <c r="AG32" s="73"/>
      <c r="AH32" s="74"/>
      <c r="AI32" s="74"/>
      <c r="AJ32" s="74"/>
      <c r="AK32" s="74"/>
      <c r="AL32" s="74"/>
      <c r="AM32" s="75"/>
      <c r="AN32" s="73"/>
      <c r="AO32" s="74"/>
      <c r="AP32" s="74"/>
      <c r="AQ32" s="74"/>
      <c r="AR32" s="74"/>
      <c r="AS32" s="74"/>
      <c r="AT32" s="75"/>
      <c r="AU32" s="73"/>
      <c r="AV32" s="74"/>
      <c r="AW32" s="75"/>
      <c r="AX32" s="482">
        <f t="shared" ref="AX32" si="15">IF($BC$3="計画",SUM(S33:AT33),IF($BC$3="実績",SUM(S33:AW33),""))</f>
        <v>0</v>
      </c>
      <c r="AY32" s="483"/>
      <c r="AZ32" s="444">
        <f t="shared" ref="AZ32" si="16">IF($BC$3="計画",AX32/4,IF($BC$3="実績",AX32/($BA$7/7),""))</f>
        <v>0</v>
      </c>
      <c r="BA32" s="445"/>
      <c r="BB32" s="497"/>
      <c r="BC32" s="498"/>
      <c r="BD32" s="498"/>
      <c r="BE32" s="498"/>
      <c r="BF32" s="498"/>
      <c r="BG32" s="499"/>
    </row>
    <row r="33" spans="2:59" ht="20.25" customHeight="1" x14ac:dyDescent="0.2">
      <c r="B33" s="464"/>
      <c r="C33" s="485"/>
      <c r="D33" s="466"/>
      <c r="E33" s="470"/>
      <c r="F33" s="466"/>
      <c r="G33" s="474"/>
      <c r="H33" s="472"/>
      <c r="I33" s="472"/>
      <c r="J33" s="472"/>
      <c r="K33" s="473"/>
      <c r="L33" s="475"/>
      <c r="M33" s="476"/>
      <c r="N33" s="476"/>
      <c r="O33" s="477"/>
      <c r="P33" s="452" t="s">
        <v>345</v>
      </c>
      <c r="Q33" s="453"/>
      <c r="R33" s="454"/>
      <c r="S33" s="70" t="str">
        <f>IF(S32="","",VLOOKUP(S32,'シフト記号表（勤務時間帯）'!$C$4:$K$35,9,FALSE))</f>
        <v/>
      </c>
      <c r="T33" s="71" t="str">
        <f>IF(T32="","",VLOOKUP(T32,'シフト記号表（勤務時間帯）'!$C$4:$K$35,9,FALSE))</f>
        <v/>
      </c>
      <c r="U33" s="71" t="str">
        <f>IF(U32="","",VLOOKUP(U32,'シフト記号表（勤務時間帯）'!$C$4:$K$35,9,FALSE))</f>
        <v/>
      </c>
      <c r="V33" s="71" t="str">
        <f>IF(V32="","",VLOOKUP(V32,'シフト記号表（勤務時間帯）'!$C$4:$K$35,9,FALSE))</f>
        <v/>
      </c>
      <c r="W33" s="71" t="str">
        <f>IF(W32="","",VLOOKUP(W32,'シフト記号表（勤務時間帯）'!$C$4:$K$35,9,FALSE))</f>
        <v/>
      </c>
      <c r="X33" s="71" t="str">
        <f>IF(X32="","",VLOOKUP(X32,'シフト記号表（勤務時間帯）'!$C$4:$K$35,9,FALSE))</f>
        <v/>
      </c>
      <c r="Y33" s="72" t="str">
        <f>IF(Y32="","",VLOOKUP(Y32,'シフト記号表（勤務時間帯）'!$C$4:$K$35,9,FALSE))</f>
        <v/>
      </c>
      <c r="Z33" s="70" t="str">
        <f>IF(Z32="","",VLOOKUP(Z32,'シフト記号表（勤務時間帯）'!$C$4:$K$35,9,FALSE))</f>
        <v/>
      </c>
      <c r="AA33" s="71" t="str">
        <f>IF(AA32="","",VLOOKUP(AA32,'シフト記号表（勤務時間帯）'!$C$4:$K$35,9,FALSE))</f>
        <v/>
      </c>
      <c r="AB33" s="71" t="str">
        <f>IF(AB32="","",VLOOKUP(AB32,'シフト記号表（勤務時間帯）'!$C$4:$K$35,9,FALSE))</f>
        <v/>
      </c>
      <c r="AC33" s="71" t="str">
        <f>IF(AC32="","",VLOOKUP(AC32,'シフト記号表（勤務時間帯）'!$C$4:$K$35,9,FALSE))</f>
        <v/>
      </c>
      <c r="AD33" s="71" t="str">
        <f>IF(AD32="","",VLOOKUP(AD32,'シフト記号表（勤務時間帯）'!$C$4:$K$35,9,FALSE))</f>
        <v/>
      </c>
      <c r="AE33" s="71" t="str">
        <f>IF(AE32="","",VLOOKUP(AE32,'シフト記号表（勤務時間帯）'!$C$4:$K$35,9,FALSE))</f>
        <v/>
      </c>
      <c r="AF33" s="72" t="str">
        <f>IF(AF32="","",VLOOKUP(AF32,'シフト記号表（勤務時間帯）'!$C$4:$K$35,9,FALSE))</f>
        <v/>
      </c>
      <c r="AG33" s="70" t="str">
        <f>IF(AG32="","",VLOOKUP(AG32,'シフト記号表（勤務時間帯）'!$C$4:$K$35,9,FALSE))</f>
        <v/>
      </c>
      <c r="AH33" s="71" t="str">
        <f>IF(AH32="","",VLOOKUP(AH32,'シフト記号表（勤務時間帯）'!$C$4:$K$35,9,FALSE))</f>
        <v/>
      </c>
      <c r="AI33" s="71" t="str">
        <f>IF(AI32="","",VLOOKUP(AI32,'シフト記号表（勤務時間帯）'!$C$4:$K$35,9,FALSE))</f>
        <v/>
      </c>
      <c r="AJ33" s="71" t="str">
        <f>IF(AJ32="","",VLOOKUP(AJ32,'シフト記号表（勤務時間帯）'!$C$4:$K$35,9,FALSE))</f>
        <v/>
      </c>
      <c r="AK33" s="71" t="str">
        <f>IF(AK32="","",VLOOKUP(AK32,'シフト記号表（勤務時間帯）'!$C$4:$K$35,9,FALSE))</f>
        <v/>
      </c>
      <c r="AL33" s="71" t="str">
        <f>IF(AL32="","",VLOOKUP(AL32,'シフト記号表（勤務時間帯）'!$C$4:$K$35,9,FALSE))</f>
        <v/>
      </c>
      <c r="AM33" s="72" t="str">
        <f>IF(AM32="","",VLOOKUP(AM32,'シフト記号表（勤務時間帯）'!$C$4:$K$35,9,FALSE))</f>
        <v/>
      </c>
      <c r="AN33" s="70" t="str">
        <f>IF(AN32="","",VLOOKUP(AN32,'シフト記号表（勤務時間帯）'!$C$4:$K$35,9,FALSE))</f>
        <v/>
      </c>
      <c r="AO33" s="71" t="str">
        <f>IF(AO32="","",VLOOKUP(AO32,'シフト記号表（勤務時間帯）'!$C$4:$K$35,9,FALSE))</f>
        <v/>
      </c>
      <c r="AP33" s="71" t="str">
        <f>IF(AP32="","",VLOOKUP(AP32,'シフト記号表（勤務時間帯）'!$C$4:$K$35,9,FALSE))</f>
        <v/>
      </c>
      <c r="AQ33" s="71" t="str">
        <f>IF(AQ32="","",VLOOKUP(AQ32,'シフト記号表（勤務時間帯）'!$C$4:$K$35,9,FALSE))</f>
        <v/>
      </c>
      <c r="AR33" s="71" t="str">
        <f>IF(AR32="","",VLOOKUP(AR32,'シフト記号表（勤務時間帯）'!$C$4:$K$35,9,FALSE))</f>
        <v/>
      </c>
      <c r="AS33" s="71" t="str">
        <f>IF(AS32="","",VLOOKUP(AS32,'シフト記号表（勤務時間帯）'!$C$4:$K$35,9,FALSE))</f>
        <v/>
      </c>
      <c r="AT33" s="72" t="str">
        <f>IF(AT32="","",VLOOKUP(AT32,'シフト記号表（勤務時間帯）'!$C$4:$K$35,9,FALSE))</f>
        <v/>
      </c>
      <c r="AU33" s="70" t="str">
        <f>IF(AU32="","",VLOOKUP(AU32,'シフト記号表（勤務時間帯）'!$C$4:$K$35,9,FALSE))</f>
        <v/>
      </c>
      <c r="AV33" s="71" t="str">
        <f>IF(AV32="","",VLOOKUP(AV32,'シフト記号表（勤務時間帯）'!$C$4:$K$35,9,FALSE))</f>
        <v/>
      </c>
      <c r="AW33" s="72" t="str">
        <f>IF(AW32="","",VLOOKUP(AW32,'シフト記号表（勤務時間帯）'!$C$4:$K$35,9,FALSE))</f>
        <v/>
      </c>
      <c r="AX33" s="482"/>
      <c r="AY33" s="483"/>
      <c r="AZ33" s="444"/>
      <c r="BA33" s="445"/>
      <c r="BB33" s="500"/>
      <c r="BC33" s="501"/>
      <c r="BD33" s="501"/>
      <c r="BE33" s="501"/>
      <c r="BF33" s="501"/>
      <c r="BG33" s="502"/>
    </row>
    <row r="34" spans="2:59" ht="20.25" customHeight="1" x14ac:dyDescent="0.2">
      <c r="B34" s="464">
        <f t="shared" ref="B34:B36" si="17">B32+1</f>
        <v>10</v>
      </c>
      <c r="C34" s="465"/>
      <c r="D34" s="466"/>
      <c r="E34" s="469"/>
      <c r="F34" s="466"/>
      <c r="G34" s="471"/>
      <c r="H34" s="472"/>
      <c r="I34" s="472"/>
      <c r="J34" s="472"/>
      <c r="K34" s="473"/>
      <c r="L34" s="475"/>
      <c r="M34" s="476"/>
      <c r="N34" s="476"/>
      <c r="O34" s="477"/>
      <c r="P34" s="478" t="s">
        <v>340</v>
      </c>
      <c r="Q34" s="479"/>
      <c r="R34" s="480"/>
      <c r="S34" s="73"/>
      <c r="T34" s="74"/>
      <c r="U34" s="74"/>
      <c r="V34" s="74"/>
      <c r="W34" s="74"/>
      <c r="X34" s="74"/>
      <c r="Y34" s="75"/>
      <c r="Z34" s="73"/>
      <c r="AA34" s="74"/>
      <c r="AB34" s="74"/>
      <c r="AC34" s="74"/>
      <c r="AD34" s="74"/>
      <c r="AE34" s="74"/>
      <c r="AF34" s="75"/>
      <c r="AG34" s="73"/>
      <c r="AH34" s="74"/>
      <c r="AI34" s="74"/>
      <c r="AJ34" s="74"/>
      <c r="AK34" s="74"/>
      <c r="AL34" s="74"/>
      <c r="AM34" s="75"/>
      <c r="AN34" s="73"/>
      <c r="AO34" s="74"/>
      <c r="AP34" s="74"/>
      <c r="AQ34" s="74"/>
      <c r="AR34" s="74"/>
      <c r="AS34" s="74"/>
      <c r="AT34" s="75"/>
      <c r="AU34" s="73"/>
      <c r="AV34" s="74"/>
      <c r="AW34" s="75"/>
      <c r="AX34" s="482">
        <f t="shared" ref="AX34" si="18">IF($BC$3="計画",SUM(S35:AT35),IF($BC$3="実績",SUM(S35:AW35),""))</f>
        <v>0</v>
      </c>
      <c r="AY34" s="483"/>
      <c r="AZ34" s="444">
        <f t="shared" ref="AZ34" si="19">IF($BC$3="計画",AX34/4,IF($BC$3="実績",AX34/($BA$7/7),""))</f>
        <v>0</v>
      </c>
      <c r="BA34" s="445"/>
      <c r="BB34" s="446"/>
      <c r="BC34" s="447"/>
      <c r="BD34" s="447"/>
      <c r="BE34" s="447"/>
      <c r="BF34" s="447"/>
      <c r="BG34" s="448"/>
    </row>
    <row r="35" spans="2:59" ht="20.25" customHeight="1" x14ac:dyDescent="0.2">
      <c r="B35" s="484"/>
      <c r="C35" s="485"/>
      <c r="D35" s="466"/>
      <c r="E35" s="486"/>
      <c r="F35" s="487"/>
      <c r="G35" s="474"/>
      <c r="H35" s="472"/>
      <c r="I35" s="472"/>
      <c r="J35" s="472"/>
      <c r="K35" s="473"/>
      <c r="L35" s="488"/>
      <c r="M35" s="489"/>
      <c r="N35" s="489"/>
      <c r="O35" s="490"/>
      <c r="P35" s="494" t="s">
        <v>345</v>
      </c>
      <c r="Q35" s="495"/>
      <c r="R35" s="496"/>
      <c r="S35" s="70" t="str">
        <f>IF(S34="","",VLOOKUP(S34,'シフト記号表（勤務時間帯）'!$C$4:$K$35,9,FALSE))</f>
        <v/>
      </c>
      <c r="T35" s="71" t="str">
        <f>IF(T34="","",VLOOKUP(T34,'シフト記号表（勤務時間帯）'!$C$4:$K$35,9,FALSE))</f>
        <v/>
      </c>
      <c r="U35" s="71" t="str">
        <f>IF(U34="","",VLOOKUP(U34,'シフト記号表（勤務時間帯）'!$C$4:$K$35,9,FALSE))</f>
        <v/>
      </c>
      <c r="V35" s="71" t="str">
        <f>IF(V34="","",VLOOKUP(V34,'シフト記号表（勤務時間帯）'!$C$4:$K$35,9,FALSE))</f>
        <v/>
      </c>
      <c r="W35" s="71" t="str">
        <f>IF(W34="","",VLOOKUP(W34,'シフト記号表（勤務時間帯）'!$C$4:$K$35,9,FALSE))</f>
        <v/>
      </c>
      <c r="X35" s="71" t="str">
        <f>IF(X34="","",VLOOKUP(X34,'シフト記号表（勤務時間帯）'!$C$4:$K$35,9,FALSE))</f>
        <v/>
      </c>
      <c r="Y35" s="72" t="str">
        <f>IF(Y34="","",VLOOKUP(Y34,'シフト記号表（勤務時間帯）'!$C$4:$K$35,9,FALSE))</f>
        <v/>
      </c>
      <c r="Z35" s="70" t="str">
        <f>IF(Z34="","",VLOOKUP(Z34,'シフト記号表（勤務時間帯）'!$C$4:$K$35,9,FALSE))</f>
        <v/>
      </c>
      <c r="AA35" s="71" t="str">
        <f>IF(AA34="","",VLOOKUP(AA34,'シフト記号表（勤務時間帯）'!$C$4:$K$35,9,FALSE))</f>
        <v/>
      </c>
      <c r="AB35" s="71" t="str">
        <f>IF(AB34="","",VLOOKUP(AB34,'シフト記号表（勤務時間帯）'!$C$4:$K$35,9,FALSE))</f>
        <v/>
      </c>
      <c r="AC35" s="71" t="str">
        <f>IF(AC34="","",VLOOKUP(AC34,'シフト記号表（勤務時間帯）'!$C$4:$K$35,9,FALSE))</f>
        <v/>
      </c>
      <c r="AD35" s="71" t="str">
        <f>IF(AD34="","",VLOOKUP(AD34,'シフト記号表（勤務時間帯）'!$C$4:$K$35,9,FALSE))</f>
        <v/>
      </c>
      <c r="AE35" s="71" t="str">
        <f>IF(AE34="","",VLOOKUP(AE34,'シフト記号表（勤務時間帯）'!$C$4:$K$35,9,FALSE))</f>
        <v/>
      </c>
      <c r="AF35" s="72" t="str">
        <f>IF(AF34="","",VLOOKUP(AF34,'シフト記号表（勤務時間帯）'!$C$4:$K$35,9,FALSE))</f>
        <v/>
      </c>
      <c r="AG35" s="70" t="str">
        <f>IF(AG34="","",VLOOKUP(AG34,'シフト記号表（勤務時間帯）'!$C$4:$K$35,9,FALSE))</f>
        <v/>
      </c>
      <c r="AH35" s="71" t="str">
        <f>IF(AH34="","",VLOOKUP(AH34,'シフト記号表（勤務時間帯）'!$C$4:$K$35,9,FALSE))</f>
        <v/>
      </c>
      <c r="AI35" s="71" t="str">
        <f>IF(AI34="","",VLOOKUP(AI34,'シフト記号表（勤務時間帯）'!$C$4:$K$35,9,FALSE))</f>
        <v/>
      </c>
      <c r="AJ35" s="71" t="str">
        <f>IF(AJ34="","",VLOOKUP(AJ34,'シフト記号表（勤務時間帯）'!$C$4:$K$35,9,FALSE))</f>
        <v/>
      </c>
      <c r="AK35" s="71" t="str">
        <f>IF(AK34="","",VLOOKUP(AK34,'シフト記号表（勤務時間帯）'!$C$4:$K$35,9,FALSE))</f>
        <v/>
      </c>
      <c r="AL35" s="71" t="str">
        <f>IF(AL34="","",VLOOKUP(AL34,'シフト記号表（勤務時間帯）'!$C$4:$K$35,9,FALSE))</f>
        <v/>
      </c>
      <c r="AM35" s="72" t="str">
        <f>IF(AM34="","",VLOOKUP(AM34,'シフト記号表（勤務時間帯）'!$C$4:$K$35,9,FALSE))</f>
        <v/>
      </c>
      <c r="AN35" s="70" t="str">
        <f>IF(AN34="","",VLOOKUP(AN34,'シフト記号表（勤務時間帯）'!$C$4:$K$35,9,FALSE))</f>
        <v/>
      </c>
      <c r="AO35" s="71" t="str">
        <f>IF(AO34="","",VLOOKUP(AO34,'シフト記号表（勤務時間帯）'!$C$4:$K$35,9,FALSE))</f>
        <v/>
      </c>
      <c r="AP35" s="71" t="str">
        <f>IF(AP34="","",VLOOKUP(AP34,'シフト記号表（勤務時間帯）'!$C$4:$K$35,9,FALSE))</f>
        <v/>
      </c>
      <c r="AQ35" s="71" t="str">
        <f>IF(AQ34="","",VLOOKUP(AQ34,'シフト記号表（勤務時間帯）'!$C$4:$K$35,9,FALSE))</f>
        <v/>
      </c>
      <c r="AR35" s="71" t="str">
        <f>IF(AR34="","",VLOOKUP(AR34,'シフト記号表（勤務時間帯）'!$C$4:$K$35,9,FALSE))</f>
        <v/>
      </c>
      <c r="AS35" s="71" t="str">
        <f>IF(AS34="","",VLOOKUP(AS34,'シフト記号表（勤務時間帯）'!$C$4:$K$35,9,FALSE))</f>
        <v/>
      </c>
      <c r="AT35" s="72" t="str">
        <f>IF(AT34="","",VLOOKUP(AT34,'シフト記号表（勤務時間帯）'!$C$4:$K$35,9,FALSE))</f>
        <v/>
      </c>
      <c r="AU35" s="70" t="str">
        <f>IF(AU34="","",VLOOKUP(AU34,'シフト記号表（勤務時間帯）'!$C$4:$K$35,9,FALSE))</f>
        <v/>
      </c>
      <c r="AV35" s="71" t="str">
        <f>IF(AV34="","",VLOOKUP(AV34,'シフト記号表（勤務時間帯）'!$C$4:$K$35,9,FALSE))</f>
        <v/>
      </c>
      <c r="AW35" s="72" t="str">
        <f>IF(AW34="","",VLOOKUP(AW34,'シフト記号表（勤務時間帯）'!$C$4:$K$35,9,FALSE))</f>
        <v/>
      </c>
      <c r="AX35" s="482"/>
      <c r="AY35" s="483"/>
      <c r="AZ35" s="444"/>
      <c r="BA35" s="445"/>
      <c r="BB35" s="491"/>
      <c r="BC35" s="492"/>
      <c r="BD35" s="492"/>
      <c r="BE35" s="492"/>
      <c r="BF35" s="492"/>
      <c r="BG35" s="493"/>
    </row>
    <row r="36" spans="2:59" ht="20.25" customHeight="1" x14ac:dyDescent="0.2">
      <c r="B36" s="464">
        <f t="shared" si="17"/>
        <v>11</v>
      </c>
      <c r="C36" s="465"/>
      <c r="D36" s="466"/>
      <c r="E36" s="469"/>
      <c r="F36" s="466"/>
      <c r="G36" s="471"/>
      <c r="H36" s="472"/>
      <c r="I36" s="472"/>
      <c r="J36" s="472"/>
      <c r="K36" s="473"/>
      <c r="L36" s="475"/>
      <c r="M36" s="476"/>
      <c r="N36" s="476"/>
      <c r="O36" s="477"/>
      <c r="P36" s="478" t="s">
        <v>340</v>
      </c>
      <c r="Q36" s="479"/>
      <c r="R36" s="480"/>
      <c r="S36" s="73"/>
      <c r="T36" s="74"/>
      <c r="U36" s="74"/>
      <c r="V36" s="74"/>
      <c r="W36" s="74"/>
      <c r="X36" s="74"/>
      <c r="Y36" s="75"/>
      <c r="Z36" s="73"/>
      <c r="AA36" s="74"/>
      <c r="AB36" s="74"/>
      <c r="AC36" s="74"/>
      <c r="AD36" s="74"/>
      <c r="AE36" s="74"/>
      <c r="AF36" s="75"/>
      <c r="AG36" s="73"/>
      <c r="AH36" s="74"/>
      <c r="AI36" s="74"/>
      <c r="AJ36" s="74"/>
      <c r="AK36" s="74"/>
      <c r="AL36" s="74"/>
      <c r="AM36" s="75"/>
      <c r="AN36" s="73"/>
      <c r="AO36" s="74"/>
      <c r="AP36" s="74"/>
      <c r="AQ36" s="74"/>
      <c r="AR36" s="74"/>
      <c r="AS36" s="74"/>
      <c r="AT36" s="75"/>
      <c r="AU36" s="73"/>
      <c r="AV36" s="74"/>
      <c r="AW36" s="75"/>
      <c r="AX36" s="482">
        <f t="shared" ref="AX36" si="20">IF($BC$3="計画",SUM(S37:AT37),IF($BC$3="実績",SUM(S37:AW37),""))</f>
        <v>0</v>
      </c>
      <c r="AY36" s="483"/>
      <c r="AZ36" s="444">
        <f t="shared" ref="AZ36" si="21">IF($BC$3="計画",AX36/4,IF($BC$3="実績",AX36/($BA$7/7),""))</f>
        <v>0</v>
      </c>
      <c r="BA36" s="445"/>
      <c r="BB36" s="446"/>
      <c r="BC36" s="447"/>
      <c r="BD36" s="447"/>
      <c r="BE36" s="447"/>
      <c r="BF36" s="447"/>
      <c r="BG36" s="448"/>
    </row>
    <row r="37" spans="2:59" ht="20.25" customHeight="1" x14ac:dyDescent="0.2">
      <c r="B37" s="484"/>
      <c r="C37" s="485"/>
      <c r="D37" s="466"/>
      <c r="E37" s="486"/>
      <c r="F37" s="487"/>
      <c r="G37" s="474"/>
      <c r="H37" s="472"/>
      <c r="I37" s="472"/>
      <c r="J37" s="472"/>
      <c r="K37" s="473"/>
      <c r="L37" s="488"/>
      <c r="M37" s="489"/>
      <c r="N37" s="489"/>
      <c r="O37" s="490"/>
      <c r="P37" s="494" t="s">
        <v>345</v>
      </c>
      <c r="Q37" s="495"/>
      <c r="R37" s="496"/>
      <c r="S37" s="70" t="str">
        <f>IF(S36="","",VLOOKUP(S36,'シフト記号表（勤務時間帯）'!$C$4:$K$35,9,FALSE))</f>
        <v/>
      </c>
      <c r="T37" s="71" t="str">
        <f>IF(T36="","",VLOOKUP(T36,'シフト記号表（勤務時間帯）'!$C$4:$K$35,9,FALSE))</f>
        <v/>
      </c>
      <c r="U37" s="71" t="str">
        <f>IF(U36="","",VLOOKUP(U36,'シフト記号表（勤務時間帯）'!$C$4:$K$35,9,FALSE))</f>
        <v/>
      </c>
      <c r="V37" s="71" t="str">
        <f>IF(V36="","",VLOOKUP(V36,'シフト記号表（勤務時間帯）'!$C$4:$K$35,9,FALSE))</f>
        <v/>
      </c>
      <c r="W37" s="71" t="str">
        <f>IF(W36="","",VLOOKUP(W36,'シフト記号表（勤務時間帯）'!$C$4:$K$35,9,FALSE))</f>
        <v/>
      </c>
      <c r="X37" s="71" t="str">
        <f>IF(X36="","",VLOOKUP(X36,'シフト記号表（勤務時間帯）'!$C$4:$K$35,9,FALSE))</f>
        <v/>
      </c>
      <c r="Y37" s="72" t="str">
        <f>IF(Y36="","",VLOOKUP(Y36,'シフト記号表（勤務時間帯）'!$C$4:$K$35,9,FALSE))</f>
        <v/>
      </c>
      <c r="Z37" s="70" t="str">
        <f>IF(Z36="","",VLOOKUP(Z36,'シフト記号表（勤務時間帯）'!$C$4:$K$35,9,FALSE))</f>
        <v/>
      </c>
      <c r="AA37" s="71" t="str">
        <f>IF(AA36="","",VLOOKUP(AA36,'シフト記号表（勤務時間帯）'!$C$4:$K$35,9,FALSE))</f>
        <v/>
      </c>
      <c r="AB37" s="71" t="str">
        <f>IF(AB36="","",VLOOKUP(AB36,'シフト記号表（勤務時間帯）'!$C$4:$K$35,9,FALSE))</f>
        <v/>
      </c>
      <c r="AC37" s="71" t="str">
        <f>IF(AC36="","",VLOOKUP(AC36,'シフト記号表（勤務時間帯）'!$C$4:$K$35,9,FALSE))</f>
        <v/>
      </c>
      <c r="AD37" s="71" t="str">
        <f>IF(AD36="","",VLOOKUP(AD36,'シフト記号表（勤務時間帯）'!$C$4:$K$35,9,FALSE))</f>
        <v/>
      </c>
      <c r="AE37" s="71" t="str">
        <f>IF(AE36="","",VLOOKUP(AE36,'シフト記号表（勤務時間帯）'!$C$4:$K$35,9,FALSE))</f>
        <v/>
      </c>
      <c r="AF37" s="72" t="str">
        <f>IF(AF36="","",VLOOKUP(AF36,'シフト記号表（勤務時間帯）'!$C$4:$K$35,9,FALSE))</f>
        <v/>
      </c>
      <c r="AG37" s="70" t="str">
        <f>IF(AG36="","",VLOOKUP(AG36,'シフト記号表（勤務時間帯）'!$C$4:$K$35,9,FALSE))</f>
        <v/>
      </c>
      <c r="AH37" s="71" t="str">
        <f>IF(AH36="","",VLOOKUP(AH36,'シフト記号表（勤務時間帯）'!$C$4:$K$35,9,FALSE))</f>
        <v/>
      </c>
      <c r="AI37" s="71" t="str">
        <f>IF(AI36="","",VLOOKUP(AI36,'シフト記号表（勤務時間帯）'!$C$4:$K$35,9,FALSE))</f>
        <v/>
      </c>
      <c r="AJ37" s="71" t="str">
        <f>IF(AJ36="","",VLOOKUP(AJ36,'シフト記号表（勤務時間帯）'!$C$4:$K$35,9,FALSE))</f>
        <v/>
      </c>
      <c r="AK37" s="71" t="str">
        <f>IF(AK36="","",VLOOKUP(AK36,'シフト記号表（勤務時間帯）'!$C$4:$K$35,9,FALSE))</f>
        <v/>
      </c>
      <c r="AL37" s="71" t="str">
        <f>IF(AL36="","",VLOOKUP(AL36,'シフト記号表（勤務時間帯）'!$C$4:$K$35,9,FALSE))</f>
        <v/>
      </c>
      <c r="AM37" s="72" t="str">
        <f>IF(AM36="","",VLOOKUP(AM36,'シフト記号表（勤務時間帯）'!$C$4:$K$35,9,FALSE))</f>
        <v/>
      </c>
      <c r="AN37" s="70" t="str">
        <f>IF(AN36="","",VLOOKUP(AN36,'シフト記号表（勤務時間帯）'!$C$4:$K$35,9,FALSE))</f>
        <v/>
      </c>
      <c r="AO37" s="71" t="str">
        <f>IF(AO36="","",VLOOKUP(AO36,'シフト記号表（勤務時間帯）'!$C$4:$K$35,9,FALSE))</f>
        <v/>
      </c>
      <c r="AP37" s="71" t="str">
        <f>IF(AP36="","",VLOOKUP(AP36,'シフト記号表（勤務時間帯）'!$C$4:$K$35,9,FALSE))</f>
        <v/>
      </c>
      <c r="AQ37" s="71" t="str">
        <f>IF(AQ36="","",VLOOKUP(AQ36,'シフト記号表（勤務時間帯）'!$C$4:$K$35,9,FALSE))</f>
        <v/>
      </c>
      <c r="AR37" s="71" t="str">
        <f>IF(AR36="","",VLOOKUP(AR36,'シフト記号表（勤務時間帯）'!$C$4:$K$35,9,FALSE))</f>
        <v/>
      </c>
      <c r="AS37" s="71" t="str">
        <f>IF(AS36="","",VLOOKUP(AS36,'シフト記号表（勤務時間帯）'!$C$4:$K$35,9,FALSE))</f>
        <v/>
      </c>
      <c r="AT37" s="72" t="str">
        <f>IF(AT36="","",VLOOKUP(AT36,'シフト記号表（勤務時間帯）'!$C$4:$K$35,9,FALSE))</f>
        <v/>
      </c>
      <c r="AU37" s="70" t="str">
        <f>IF(AU36="","",VLOOKUP(AU36,'シフト記号表（勤務時間帯）'!$C$4:$K$35,9,FALSE))</f>
        <v/>
      </c>
      <c r="AV37" s="71" t="str">
        <f>IF(AV36="","",VLOOKUP(AV36,'シフト記号表（勤務時間帯）'!$C$4:$K$35,9,FALSE))</f>
        <v/>
      </c>
      <c r="AW37" s="72" t="str">
        <f>IF(AW36="","",VLOOKUP(AW36,'シフト記号表（勤務時間帯）'!$C$4:$K$35,9,FALSE))</f>
        <v/>
      </c>
      <c r="AX37" s="482"/>
      <c r="AY37" s="483"/>
      <c r="AZ37" s="444"/>
      <c r="BA37" s="445"/>
      <c r="BB37" s="491"/>
      <c r="BC37" s="492"/>
      <c r="BD37" s="492"/>
      <c r="BE37" s="492"/>
      <c r="BF37" s="492"/>
      <c r="BG37" s="493"/>
    </row>
    <row r="38" spans="2:59" ht="20.25" customHeight="1" x14ac:dyDescent="0.2">
      <c r="B38" s="464">
        <f>B36+1</f>
        <v>12</v>
      </c>
      <c r="C38" s="465"/>
      <c r="D38" s="466"/>
      <c r="E38" s="469"/>
      <c r="F38" s="466"/>
      <c r="G38" s="471"/>
      <c r="H38" s="472"/>
      <c r="I38" s="472"/>
      <c r="J38" s="472"/>
      <c r="K38" s="473"/>
      <c r="L38" s="475"/>
      <c r="M38" s="476"/>
      <c r="N38" s="476"/>
      <c r="O38" s="477"/>
      <c r="P38" s="478" t="s">
        <v>340</v>
      </c>
      <c r="Q38" s="479"/>
      <c r="R38" s="480"/>
      <c r="S38" s="73"/>
      <c r="T38" s="74"/>
      <c r="U38" s="74"/>
      <c r="V38" s="74"/>
      <c r="W38" s="74"/>
      <c r="X38" s="74"/>
      <c r="Y38" s="75"/>
      <c r="Z38" s="73"/>
      <c r="AA38" s="74"/>
      <c r="AB38" s="74"/>
      <c r="AC38" s="74"/>
      <c r="AD38" s="74"/>
      <c r="AE38" s="74"/>
      <c r="AF38" s="75"/>
      <c r="AG38" s="73"/>
      <c r="AH38" s="74"/>
      <c r="AI38" s="74"/>
      <c r="AJ38" s="74"/>
      <c r="AK38" s="74"/>
      <c r="AL38" s="74"/>
      <c r="AM38" s="75"/>
      <c r="AN38" s="73"/>
      <c r="AO38" s="74"/>
      <c r="AP38" s="74"/>
      <c r="AQ38" s="74"/>
      <c r="AR38" s="74"/>
      <c r="AS38" s="74"/>
      <c r="AT38" s="75"/>
      <c r="AU38" s="73"/>
      <c r="AV38" s="74"/>
      <c r="AW38" s="75"/>
      <c r="AX38" s="482">
        <f t="shared" ref="AX38" si="22">IF($BC$3="計画",SUM(S39:AT39),IF($BC$3="実績",SUM(S39:AW39),""))</f>
        <v>0</v>
      </c>
      <c r="AY38" s="483"/>
      <c r="AZ38" s="444">
        <f t="shared" ref="AZ38" si="23">IF($BC$3="計画",AX38/4,IF($BC$3="実績",AX38/($BA$7/7),""))</f>
        <v>0</v>
      </c>
      <c r="BA38" s="445"/>
      <c r="BB38" s="446"/>
      <c r="BC38" s="447"/>
      <c r="BD38" s="447"/>
      <c r="BE38" s="447"/>
      <c r="BF38" s="447"/>
      <c r="BG38" s="448"/>
    </row>
    <row r="39" spans="2:59" ht="20.25" customHeight="1" x14ac:dyDescent="0.2">
      <c r="B39" s="484"/>
      <c r="C39" s="485"/>
      <c r="D39" s="466"/>
      <c r="E39" s="486"/>
      <c r="F39" s="487"/>
      <c r="G39" s="474"/>
      <c r="H39" s="472"/>
      <c r="I39" s="472"/>
      <c r="J39" s="472"/>
      <c r="K39" s="473"/>
      <c r="L39" s="488"/>
      <c r="M39" s="489"/>
      <c r="N39" s="489"/>
      <c r="O39" s="490"/>
      <c r="P39" s="494" t="s">
        <v>345</v>
      </c>
      <c r="Q39" s="495"/>
      <c r="R39" s="496"/>
      <c r="S39" s="70" t="str">
        <f>IF(S38="","",VLOOKUP(S38,'シフト記号表（勤務時間帯）'!$C$4:$K$35,9,FALSE))</f>
        <v/>
      </c>
      <c r="T39" s="71" t="str">
        <f>IF(T38="","",VLOOKUP(T38,'シフト記号表（勤務時間帯）'!$C$4:$K$35,9,FALSE))</f>
        <v/>
      </c>
      <c r="U39" s="71" t="str">
        <f>IF(U38="","",VLOOKUP(U38,'シフト記号表（勤務時間帯）'!$C$4:$K$35,9,FALSE))</f>
        <v/>
      </c>
      <c r="V39" s="71" t="str">
        <f>IF(V38="","",VLOOKUP(V38,'シフト記号表（勤務時間帯）'!$C$4:$K$35,9,FALSE))</f>
        <v/>
      </c>
      <c r="W39" s="71" t="str">
        <f>IF(W38="","",VLOOKUP(W38,'シフト記号表（勤務時間帯）'!$C$4:$K$35,9,FALSE))</f>
        <v/>
      </c>
      <c r="X39" s="71" t="str">
        <f>IF(X38="","",VLOOKUP(X38,'シフト記号表（勤務時間帯）'!$C$4:$K$35,9,FALSE))</f>
        <v/>
      </c>
      <c r="Y39" s="72" t="str">
        <f>IF(Y38="","",VLOOKUP(Y38,'シフト記号表（勤務時間帯）'!$C$4:$K$35,9,FALSE))</f>
        <v/>
      </c>
      <c r="Z39" s="70" t="str">
        <f>IF(Z38="","",VLOOKUP(Z38,'シフト記号表（勤務時間帯）'!$C$4:$K$35,9,FALSE))</f>
        <v/>
      </c>
      <c r="AA39" s="71" t="str">
        <f>IF(AA38="","",VLOOKUP(AA38,'シフト記号表（勤務時間帯）'!$C$4:$K$35,9,FALSE))</f>
        <v/>
      </c>
      <c r="AB39" s="71" t="str">
        <f>IF(AB38="","",VLOOKUP(AB38,'シフト記号表（勤務時間帯）'!$C$4:$K$35,9,FALSE))</f>
        <v/>
      </c>
      <c r="AC39" s="71" t="str">
        <f>IF(AC38="","",VLOOKUP(AC38,'シフト記号表（勤務時間帯）'!$C$4:$K$35,9,FALSE))</f>
        <v/>
      </c>
      <c r="AD39" s="71" t="str">
        <f>IF(AD38="","",VLOOKUP(AD38,'シフト記号表（勤務時間帯）'!$C$4:$K$35,9,FALSE))</f>
        <v/>
      </c>
      <c r="AE39" s="71" t="str">
        <f>IF(AE38="","",VLOOKUP(AE38,'シフト記号表（勤務時間帯）'!$C$4:$K$35,9,FALSE))</f>
        <v/>
      </c>
      <c r="AF39" s="72" t="str">
        <f>IF(AF38="","",VLOOKUP(AF38,'シフト記号表（勤務時間帯）'!$C$4:$K$35,9,FALSE))</f>
        <v/>
      </c>
      <c r="AG39" s="70" t="str">
        <f>IF(AG38="","",VLOOKUP(AG38,'シフト記号表（勤務時間帯）'!$C$4:$K$35,9,FALSE))</f>
        <v/>
      </c>
      <c r="AH39" s="71" t="str">
        <f>IF(AH38="","",VLOOKUP(AH38,'シフト記号表（勤務時間帯）'!$C$4:$K$35,9,FALSE))</f>
        <v/>
      </c>
      <c r="AI39" s="71" t="str">
        <f>IF(AI38="","",VLOOKUP(AI38,'シフト記号表（勤務時間帯）'!$C$4:$K$35,9,FALSE))</f>
        <v/>
      </c>
      <c r="AJ39" s="71" t="str">
        <f>IF(AJ38="","",VLOOKUP(AJ38,'シフト記号表（勤務時間帯）'!$C$4:$K$35,9,FALSE))</f>
        <v/>
      </c>
      <c r="AK39" s="71" t="str">
        <f>IF(AK38="","",VLOOKUP(AK38,'シフト記号表（勤務時間帯）'!$C$4:$K$35,9,FALSE))</f>
        <v/>
      </c>
      <c r="AL39" s="71" t="str">
        <f>IF(AL38="","",VLOOKUP(AL38,'シフト記号表（勤務時間帯）'!$C$4:$K$35,9,FALSE))</f>
        <v/>
      </c>
      <c r="AM39" s="72" t="str">
        <f>IF(AM38="","",VLOOKUP(AM38,'シフト記号表（勤務時間帯）'!$C$4:$K$35,9,FALSE))</f>
        <v/>
      </c>
      <c r="AN39" s="70" t="str">
        <f>IF(AN38="","",VLOOKUP(AN38,'シフト記号表（勤務時間帯）'!$C$4:$K$35,9,FALSE))</f>
        <v/>
      </c>
      <c r="AO39" s="71" t="str">
        <f>IF(AO38="","",VLOOKUP(AO38,'シフト記号表（勤務時間帯）'!$C$4:$K$35,9,FALSE))</f>
        <v/>
      </c>
      <c r="AP39" s="71" t="str">
        <f>IF(AP38="","",VLOOKUP(AP38,'シフト記号表（勤務時間帯）'!$C$4:$K$35,9,FALSE))</f>
        <v/>
      </c>
      <c r="AQ39" s="71" t="str">
        <f>IF(AQ38="","",VLOOKUP(AQ38,'シフト記号表（勤務時間帯）'!$C$4:$K$35,9,FALSE))</f>
        <v/>
      </c>
      <c r="AR39" s="71" t="str">
        <f>IF(AR38="","",VLOOKUP(AR38,'シフト記号表（勤務時間帯）'!$C$4:$K$35,9,FALSE))</f>
        <v/>
      </c>
      <c r="AS39" s="71" t="str">
        <f>IF(AS38="","",VLOOKUP(AS38,'シフト記号表（勤務時間帯）'!$C$4:$K$35,9,FALSE))</f>
        <v/>
      </c>
      <c r="AT39" s="72" t="str">
        <f>IF(AT38="","",VLOOKUP(AT38,'シフト記号表（勤務時間帯）'!$C$4:$K$35,9,FALSE))</f>
        <v/>
      </c>
      <c r="AU39" s="70" t="str">
        <f>IF(AU38="","",VLOOKUP(AU38,'シフト記号表（勤務時間帯）'!$C$4:$K$35,9,FALSE))</f>
        <v/>
      </c>
      <c r="AV39" s="71" t="str">
        <f>IF(AV38="","",VLOOKUP(AV38,'シフト記号表（勤務時間帯）'!$C$4:$K$35,9,FALSE))</f>
        <v/>
      </c>
      <c r="AW39" s="72" t="str">
        <f>IF(AW38="","",VLOOKUP(AW38,'シフト記号表（勤務時間帯）'!$C$4:$K$35,9,FALSE))</f>
        <v/>
      </c>
      <c r="AX39" s="482"/>
      <c r="AY39" s="483"/>
      <c r="AZ39" s="444"/>
      <c r="BA39" s="445"/>
      <c r="BB39" s="491"/>
      <c r="BC39" s="492"/>
      <c r="BD39" s="492"/>
      <c r="BE39" s="492"/>
      <c r="BF39" s="492"/>
      <c r="BG39" s="493"/>
    </row>
    <row r="40" spans="2:59" ht="20.25" customHeight="1" x14ac:dyDescent="0.2">
      <c r="B40" s="464">
        <f>B38+1</f>
        <v>13</v>
      </c>
      <c r="C40" s="465"/>
      <c r="D40" s="466"/>
      <c r="E40" s="469"/>
      <c r="F40" s="466"/>
      <c r="G40" s="471"/>
      <c r="H40" s="472"/>
      <c r="I40" s="472"/>
      <c r="J40" s="472"/>
      <c r="K40" s="473"/>
      <c r="L40" s="475"/>
      <c r="M40" s="476"/>
      <c r="N40" s="476"/>
      <c r="O40" s="477"/>
      <c r="P40" s="478" t="s">
        <v>340</v>
      </c>
      <c r="Q40" s="479"/>
      <c r="R40" s="480"/>
      <c r="S40" s="73"/>
      <c r="T40" s="74"/>
      <c r="U40" s="74"/>
      <c r="V40" s="74"/>
      <c r="W40" s="74"/>
      <c r="X40" s="74"/>
      <c r="Y40" s="75"/>
      <c r="Z40" s="73"/>
      <c r="AA40" s="74"/>
      <c r="AB40" s="74"/>
      <c r="AC40" s="74"/>
      <c r="AD40" s="74"/>
      <c r="AE40" s="74"/>
      <c r="AF40" s="75"/>
      <c r="AG40" s="73"/>
      <c r="AH40" s="74"/>
      <c r="AI40" s="74"/>
      <c r="AJ40" s="74"/>
      <c r="AK40" s="74"/>
      <c r="AL40" s="74"/>
      <c r="AM40" s="75"/>
      <c r="AN40" s="73"/>
      <c r="AO40" s="74"/>
      <c r="AP40" s="74"/>
      <c r="AQ40" s="74"/>
      <c r="AR40" s="74"/>
      <c r="AS40" s="74"/>
      <c r="AT40" s="75"/>
      <c r="AU40" s="73"/>
      <c r="AV40" s="74"/>
      <c r="AW40" s="75"/>
      <c r="AX40" s="482">
        <f t="shared" ref="AX40" si="24">IF($BC$3="計画",SUM(S41:AT41),IF($BC$3="実績",SUM(S41:AW41),""))</f>
        <v>0</v>
      </c>
      <c r="AY40" s="483"/>
      <c r="AZ40" s="444">
        <f t="shared" ref="AZ40" si="25">IF($BC$3="計画",AX40/4,IF($BC$3="実績",AX40/($BA$7/7),""))</f>
        <v>0</v>
      </c>
      <c r="BA40" s="445"/>
      <c r="BB40" s="446"/>
      <c r="BC40" s="447"/>
      <c r="BD40" s="447"/>
      <c r="BE40" s="447"/>
      <c r="BF40" s="447"/>
      <c r="BG40" s="448"/>
    </row>
    <row r="41" spans="2:59" ht="20.25" customHeight="1" x14ac:dyDescent="0.2">
      <c r="B41" s="484"/>
      <c r="C41" s="485"/>
      <c r="D41" s="466"/>
      <c r="E41" s="486"/>
      <c r="F41" s="487"/>
      <c r="G41" s="474"/>
      <c r="H41" s="472"/>
      <c r="I41" s="472"/>
      <c r="J41" s="472"/>
      <c r="K41" s="473"/>
      <c r="L41" s="488"/>
      <c r="M41" s="489"/>
      <c r="N41" s="489"/>
      <c r="O41" s="490"/>
      <c r="P41" s="494" t="s">
        <v>345</v>
      </c>
      <c r="Q41" s="495"/>
      <c r="R41" s="496"/>
      <c r="S41" s="70" t="str">
        <f>IF(S40="","",VLOOKUP(S40,'シフト記号表（勤務時間帯）'!$C$4:$K$35,9,FALSE))</f>
        <v/>
      </c>
      <c r="T41" s="71" t="str">
        <f>IF(T40="","",VLOOKUP(T40,'シフト記号表（勤務時間帯）'!$C$4:$K$35,9,FALSE))</f>
        <v/>
      </c>
      <c r="U41" s="71" t="str">
        <f>IF(U40="","",VLOOKUP(U40,'シフト記号表（勤務時間帯）'!$C$4:$K$35,9,FALSE))</f>
        <v/>
      </c>
      <c r="V41" s="71" t="str">
        <f>IF(V40="","",VLOOKUP(V40,'シフト記号表（勤務時間帯）'!$C$4:$K$35,9,FALSE))</f>
        <v/>
      </c>
      <c r="W41" s="71" t="str">
        <f>IF(W40="","",VLOOKUP(W40,'シフト記号表（勤務時間帯）'!$C$4:$K$35,9,FALSE))</f>
        <v/>
      </c>
      <c r="X41" s="71" t="str">
        <f>IF(X40="","",VLOOKUP(X40,'シフト記号表（勤務時間帯）'!$C$4:$K$35,9,FALSE))</f>
        <v/>
      </c>
      <c r="Y41" s="72" t="str">
        <f>IF(Y40="","",VLOOKUP(Y40,'シフト記号表（勤務時間帯）'!$C$4:$K$35,9,FALSE))</f>
        <v/>
      </c>
      <c r="Z41" s="70" t="str">
        <f>IF(Z40="","",VLOOKUP(Z40,'シフト記号表（勤務時間帯）'!$C$4:$K$35,9,FALSE))</f>
        <v/>
      </c>
      <c r="AA41" s="71" t="str">
        <f>IF(AA40="","",VLOOKUP(AA40,'シフト記号表（勤務時間帯）'!$C$4:$K$35,9,FALSE))</f>
        <v/>
      </c>
      <c r="AB41" s="71" t="str">
        <f>IF(AB40="","",VLOOKUP(AB40,'シフト記号表（勤務時間帯）'!$C$4:$K$35,9,FALSE))</f>
        <v/>
      </c>
      <c r="AC41" s="71" t="str">
        <f>IF(AC40="","",VLOOKUP(AC40,'シフト記号表（勤務時間帯）'!$C$4:$K$35,9,FALSE))</f>
        <v/>
      </c>
      <c r="AD41" s="71" t="str">
        <f>IF(AD40="","",VLOOKUP(AD40,'シフト記号表（勤務時間帯）'!$C$4:$K$35,9,FALSE))</f>
        <v/>
      </c>
      <c r="AE41" s="71" t="str">
        <f>IF(AE40="","",VLOOKUP(AE40,'シフト記号表（勤務時間帯）'!$C$4:$K$35,9,FALSE))</f>
        <v/>
      </c>
      <c r="AF41" s="72" t="str">
        <f>IF(AF40="","",VLOOKUP(AF40,'シフト記号表（勤務時間帯）'!$C$4:$K$35,9,FALSE))</f>
        <v/>
      </c>
      <c r="AG41" s="70" t="str">
        <f>IF(AG40="","",VLOOKUP(AG40,'シフト記号表（勤務時間帯）'!$C$4:$K$35,9,FALSE))</f>
        <v/>
      </c>
      <c r="AH41" s="71" t="str">
        <f>IF(AH40="","",VLOOKUP(AH40,'シフト記号表（勤務時間帯）'!$C$4:$K$35,9,FALSE))</f>
        <v/>
      </c>
      <c r="AI41" s="71" t="str">
        <f>IF(AI40="","",VLOOKUP(AI40,'シフト記号表（勤務時間帯）'!$C$4:$K$35,9,FALSE))</f>
        <v/>
      </c>
      <c r="AJ41" s="71" t="str">
        <f>IF(AJ40="","",VLOOKUP(AJ40,'シフト記号表（勤務時間帯）'!$C$4:$K$35,9,FALSE))</f>
        <v/>
      </c>
      <c r="AK41" s="71" t="str">
        <f>IF(AK40="","",VLOOKUP(AK40,'シフト記号表（勤務時間帯）'!$C$4:$K$35,9,FALSE))</f>
        <v/>
      </c>
      <c r="AL41" s="71" t="str">
        <f>IF(AL40="","",VLOOKUP(AL40,'シフト記号表（勤務時間帯）'!$C$4:$K$35,9,FALSE))</f>
        <v/>
      </c>
      <c r="AM41" s="72" t="str">
        <f>IF(AM40="","",VLOOKUP(AM40,'シフト記号表（勤務時間帯）'!$C$4:$K$35,9,FALSE))</f>
        <v/>
      </c>
      <c r="AN41" s="70" t="str">
        <f>IF(AN40="","",VLOOKUP(AN40,'シフト記号表（勤務時間帯）'!$C$4:$K$35,9,FALSE))</f>
        <v/>
      </c>
      <c r="AO41" s="71" t="str">
        <f>IF(AO40="","",VLOOKUP(AO40,'シフト記号表（勤務時間帯）'!$C$4:$K$35,9,FALSE))</f>
        <v/>
      </c>
      <c r="AP41" s="71" t="str">
        <f>IF(AP40="","",VLOOKUP(AP40,'シフト記号表（勤務時間帯）'!$C$4:$K$35,9,FALSE))</f>
        <v/>
      </c>
      <c r="AQ41" s="71" t="str">
        <f>IF(AQ40="","",VLOOKUP(AQ40,'シフト記号表（勤務時間帯）'!$C$4:$K$35,9,FALSE))</f>
        <v/>
      </c>
      <c r="AR41" s="71" t="str">
        <f>IF(AR40="","",VLOOKUP(AR40,'シフト記号表（勤務時間帯）'!$C$4:$K$35,9,FALSE))</f>
        <v/>
      </c>
      <c r="AS41" s="71" t="str">
        <f>IF(AS40="","",VLOOKUP(AS40,'シフト記号表（勤務時間帯）'!$C$4:$K$35,9,FALSE))</f>
        <v/>
      </c>
      <c r="AT41" s="72" t="str">
        <f>IF(AT40="","",VLOOKUP(AT40,'シフト記号表（勤務時間帯）'!$C$4:$K$35,9,FALSE))</f>
        <v/>
      </c>
      <c r="AU41" s="70" t="str">
        <f>IF(AU40="","",VLOOKUP(AU40,'シフト記号表（勤務時間帯）'!$C$4:$K$35,9,FALSE))</f>
        <v/>
      </c>
      <c r="AV41" s="71" t="str">
        <f>IF(AV40="","",VLOOKUP(AV40,'シフト記号表（勤務時間帯）'!$C$4:$K$35,9,FALSE))</f>
        <v/>
      </c>
      <c r="AW41" s="72" t="str">
        <f>IF(AW40="","",VLOOKUP(AW40,'シフト記号表（勤務時間帯）'!$C$4:$K$35,9,FALSE))</f>
        <v/>
      </c>
      <c r="AX41" s="482"/>
      <c r="AY41" s="483"/>
      <c r="AZ41" s="444"/>
      <c r="BA41" s="445"/>
      <c r="BB41" s="491"/>
      <c r="BC41" s="492"/>
      <c r="BD41" s="492"/>
      <c r="BE41" s="492"/>
      <c r="BF41" s="492"/>
      <c r="BG41" s="493"/>
    </row>
    <row r="42" spans="2:59" ht="20.25" customHeight="1" x14ac:dyDescent="0.2">
      <c r="B42" s="464">
        <f>B40+1</f>
        <v>14</v>
      </c>
      <c r="C42" s="465"/>
      <c r="D42" s="466"/>
      <c r="E42" s="469"/>
      <c r="F42" s="466"/>
      <c r="G42" s="471"/>
      <c r="H42" s="472"/>
      <c r="I42" s="472"/>
      <c r="J42" s="472"/>
      <c r="K42" s="473"/>
      <c r="L42" s="475"/>
      <c r="M42" s="476"/>
      <c r="N42" s="476"/>
      <c r="O42" s="477"/>
      <c r="P42" s="478" t="s">
        <v>340</v>
      </c>
      <c r="Q42" s="479"/>
      <c r="R42" s="480"/>
      <c r="S42" s="73"/>
      <c r="T42" s="74"/>
      <c r="U42" s="74"/>
      <c r="V42" s="74"/>
      <c r="W42" s="74"/>
      <c r="X42" s="74"/>
      <c r="Y42" s="75"/>
      <c r="Z42" s="73"/>
      <c r="AA42" s="74"/>
      <c r="AB42" s="74"/>
      <c r="AC42" s="74"/>
      <c r="AD42" s="74"/>
      <c r="AE42" s="74"/>
      <c r="AF42" s="75"/>
      <c r="AG42" s="73"/>
      <c r="AH42" s="74"/>
      <c r="AI42" s="74"/>
      <c r="AJ42" s="74"/>
      <c r="AK42" s="74"/>
      <c r="AL42" s="74"/>
      <c r="AM42" s="75"/>
      <c r="AN42" s="73"/>
      <c r="AO42" s="74"/>
      <c r="AP42" s="74"/>
      <c r="AQ42" s="74"/>
      <c r="AR42" s="74"/>
      <c r="AS42" s="74"/>
      <c r="AT42" s="75"/>
      <c r="AU42" s="73"/>
      <c r="AV42" s="74"/>
      <c r="AW42" s="75"/>
      <c r="AX42" s="482">
        <f t="shared" ref="AX42" si="26">IF($BC$3="計画",SUM(S43:AT43),IF($BC$3="実績",SUM(S43:AW43),""))</f>
        <v>0</v>
      </c>
      <c r="AY42" s="483"/>
      <c r="AZ42" s="444">
        <f t="shared" ref="AZ42" si="27">IF($BC$3="計画",AX42/4,IF($BC$3="実績",AX42/($BA$7/7),""))</f>
        <v>0</v>
      </c>
      <c r="BA42" s="445"/>
      <c r="BB42" s="446"/>
      <c r="BC42" s="447"/>
      <c r="BD42" s="447"/>
      <c r="BE42" s="447"/>
      <c r="BF42" s="447"/>
      <c r="BG42" s="448"/>
    </row>
    <row r="43" spans="2:59" ht="20.25" customHeight="1" x14ac:dyDescent="0.2">
      <c r="B43" s="484"/>
      <c r="C43" s="485"/>
      <c r="D43" s="466"/>
      <c r="E43" s="486"/>
      <c r="F43" s="487"/>
      <c r="G43" s="474"/>
      <c r="H43" s="472"/>
      <c r="I43" s="472"/>
      <c r="J43" s="472"/>
      <c r="K43" s="473"/>
      <c r="L43" s="488"/>
      <c r="M43" s="489"/>
      <c r="N43" s="489"/>
      <c r="O43" s="490"/>
      <c r="P43" s="494" t="s">
        <v>345</v>
      </c>
      <c r="Q43" s="495"/>
      <c r="R43" s="496"/>
      <c r="S43" s="70" t="str">
        <f>IF(S42="","",VLOOKUP(S42,'シフト記号表（勤務時間帯）'!$C$4:$K$35,9,FALSE))</f>
        <v/>
      </c>
      <c r="T43" s="71" t="str">
        <f>IF(T42="","",VLOOKUP(T42,'シフト記号表（勤務時間帯）'!$C$4:$K$35,9,FALSE))</f>
        <v/>
      </c>
      <c r="U43" s="71" t="str">
        <f>IF(U42="","",VLOOKUP(U42,'シフト記号表（勤務時間帯）'!$C$4:$K$35,9,FALSE))</f>
        <v/>
      </c>
      <c r="V43" s="71" t="str">
        <f>IF(V42="","",VLOOKUP(V42,'シフト記号表（勤務時間帯）'!$C$4:$K$35,9,FALSE))</f>
        <v/>
      </c>
      <c r="W43" s="71" t="str">
        <f>IF(W42="","",VLOOKUP(W42,'シフト記号表（勤務時間帯）'!$C$4:$K$35,9,FALSE))</f>
        <v/>
      </c>
      <c r="X43" s="71" t="str">
        <f>IF(X42="","",VLOOKUP(X42,'シフト記号表（勤務時間帯）'!$C$4:$K$35,9,FALSE))</f>
        <v/>
      </c>
      <c r="Y43" s="72" t="str">
        <f>IF(Y42="","",VLOOKUP(Y42,'シフト記号表（勤務時間帯）'!$C$4:$K$35,9,FALSE))</f>
        <v/>
      </c>
      <c r="Z43" s="70" t="str">
        <f>IF(Z42="","",VLOOKUP(Z42,'シフト記号表（勤務時間帯）'!$C$4:$K$35,9,FALSE))</f>
        <v/>
      </c>
      <c r="AA43" s="71" t="str">
        <f>IF(AA42="","",VLOOKUP(AA42,'シフト記号表（勤務時間帯）'!$C$4:$K$35,9,FALSE))</f>
        <v/>
      </c>
      <c r="AB43" s="71" t="str">
        <f>IF(AB42="","",VLOOKUP(AB42,'シフト記号表（勤務時間帯）'!$C$4:$K$35,9,FALSE))</f>
        <v/>
      </c>
      <c r="AC43" s="71" t="str">
        <f>IF(AC42="","",VLOOKUP(AC42,'シフト記号表（勤務時間帯）'!$C$4:$K$35,9,FALSE))</f>
        <v/>
      </c>
      <c r="AD43" s="71" t="str">
        <f>IF(AD42="","",VLOOKUP(AD42,'シフト記号表（勤務時間帯）'!$C$4:$K$35,9,FALSE))</f>
        <v/>
      </c>
      <c r="AE43" s="71" t="str">
        <f>IF(AE42="","",VLOOKUP(AE42,'シフト記号表（勤務時間帯）'!$C$4:$K$35,9,FALSE))</f>
        <v/>
      </c>
      <c r="AF43" s="72" t="str">
        <f>IF(AF42="","",VLOOKUP(AF42,'シフト記号表（勤務時間帯）'!$C$4:$K$35,9,FALSE))</f>
        <v/>
      </c>
      <c r="AG43" s="70" t="str">
        <f>IF(AG42="","",VLOOKUP(AG42,'シフト記号表（勤務時間帯）'!$C$4:$K$35,9,FALSE))</f>
        <v/>
      </c>
      <c r="AH43" s="71" t="str">
        <f>IF(AH42="","",VLOOKUP(AH42,'シフト記号表（勤務時間帯）'!$C$4:$K$35,9,FALSE))</f>
        <v/>
      </c>
      <c r="AI43" s="71" t="str">
        <f>IF(AI42="","",VLOOKUP(AI42,'シフト記号表（勤務時間帯）'!$C$4:$K$35,9,FALSE))</f>
        <v/>
      </c>
      <c r="AJ43" s="71" t="str">
        <f>IF(AJ42="","",VLOOKUP(AJ42,'シフト記号表（勤務時間帯）'!$C$4:$K$35,9,FALSE))</f>
        <v/>
      </c>
      <c r="AK43" s="71" t="str">
        <f>IF(AK42="","",VLOOKUP(AK42,'シフト記号表（勤務時間帯）'!$C$4:$K$35,9,FALSE))</f>
        <v/>
      </c>
      <c r="AL43" s="71" t="str">
        <f>IF(AL42="","",VLOOKUP(AL42,'シフト記号表（勤務時間帯）'!$C$4:$K$35,9,FALSE))</f>
        <v/>
      </c>
      <c r="AM43" s="72" t="str">
        <f>IF(AM42="","",VLOOKUP(AM42,'シフト記号表（勤務時間帯）'!$C$4:$K$35,9,FALSE))</f>
        <v/>
      </c>
      <c r="AN43" s="70" t="str">
        <f>IF(AN42="","",VLOOKUP(AN42,'シフト記号表（勤務時間帯）'!$C$4:$K$35,9,FALSE))</f>
        <v/>
      </c>
      <c r="AO43" s="71" t="str">
        <f>IF(AO42="","",VLOOKUP(AO42,'シフト記号表（勤務時間帯）'!$C$4:$K$35,9,FALSE))</f>
        <v/>
      </c>
      <c r="AP43" s="71" t="str">
        <f>IF(AP42="","",VLOOKUP(AP42,'シフト記号表（勤務時間帯）'!$C$4:$K$35,9,FALSE))</f>
        <v/>
      </c>
      <c r="AQ43" s="71" t="str">
        <f>IF(AQ42="","",VLOOKUP(AQ42,'シフト記号表（勤務時間帯）'!$C$4:$K$35,9,FALSE))</f>
        <v/>
      </c>
      <c r="AR43" s="71" t="str">
        <f>IF(AR42="","",VLOOKUP(AR42,'シフト記号表（勤務時間帯）'!$C$4:$K$35,9,FALSE))</f>
        <v/>
      </c>
      <c r="AS43" s="71" t="str">
        <f>IF(AS42="","",VLOOKUP(AS42,'シフト記号表（勤務時間帯）'!$C$4:$K$35,9,FALSE))</f>
        <v/>
      </c>
      <c r="AT43" s="72" t="str">
        <f>IF(AT42="","",VLOOKUP(AT42,'シフト記号表（勤務時間帯）'!$C$4:$K$35,9,FALSE))</f>
        <v/>
      </c>
      <c r="AU43" s="70" t="str">
        <f>IF(AU42="","",VLOOKUP(AU42,'シフト記号表（勤務時間帯）'!$C$4:$K$35,9,FALSE))</f>
        <v/>
      </c>
      <c r="AV43" s="71" t="str">
        <f>IF(AV42="","",VLOOKUP(AV42,'シフト記号表（勤務時間帯）'!$C$4:$K$35,9,FALSE))</f>
        <v/>
      </c>
      <c r="AW43" s="72" t="str">
        <f>IF(AW42="","",VLOOKUP(AW42,'シフト記号表（勤務時間帯）'!$C$4:$K$35,9,FALSE))</f>
        <v/>
      </c>
      <c r="AX43" s="482"/>
      <c r="AY43" s="483"/>
      <c r="AZ43" s="444"/>
      <c r="BA43" s="445"/>
      <c r="BB43" s="491"/>
      <c r="BC43" s="492"/>
      <c r="BD43" s="492"/>
      <c r="BE43" s="492"/>
      <c r="BF43" s="492"/>
      <c r="BG43" s="493"/>
    </row>
    <row r="44" spans="2:59" ht="20.25" customHeight="1" x14ac:dyDescent="0.2">
      <c r="B44" s="464">
        <f>B42+1</f>
        <v>15</v>
      </c>
      <c r="C44" s="465"/>
      <c r="D44" s="466"/>
      <c r="E44" s="469"/>
      <c r="F44" s="466"/>
      <c r="G44" s="471"/>
      <c r="H44" s="472"/>
      <c r="I44" s="472"/>
      <c r="J44" s="472"/>
      <c r="K44" s="473"/>
      <c r="L44" s="475"/>
      <c r="M44" s="476"/>
      <c r="N44" s="476"/>
      <c r="O44" s="477"/>
      <c r="P44" s="478" t="s">
        <v>340</v>
      </c>
      <c r="Q44" s="479"/>
      <c r="R44" s="480"/>
      <c r="S44" s="73"/>
      <c r="T44" s="74"/>
      <c r="U44" s="74"/>
      <c r="V44" s="74"/>
      <c r="W44" s="74"/>
      <c r="X44" s="74"/>
      <c r="Y44" s="75"/>
      <c r="Z44" s="73"/>
      <c r="AA44" s="74"/>
      <c r="AB44" s="74"/>
      <c r="AC44" s="74"/>
      <c r="AD44" s="74"/>
      <c r="AE44" s="74"/>
      <c r="AF44" s="75"/>
      <c r="AG44" s="73"/>
      <c r="AH44" s="74"/>
      <c r="AI44" s="74"/>
      <c r="AJ44" s="74"/>
      <c r="AK44" s="74"/>
      <c r="AL44" s="74"/>
      <c r="AM44" s="75"/>
      <c r="AN44" s="73"/>
      <c r="AO44" s="74"/>
      <c r="AP44" s="74"/>
      <c r="AQ44" s="74"/>
      <c r="AR44" s="74"/>
      <c r="AS44" s="74"/>
      <c r="AT44" s="75"/>
      <c r="AU44" s="73"/>
      <c r="AV44" s="74"/>
      <c r="AW44" s="75"/>
      <c r="AX44" s="482">
        <f t="shared" ref="AX44" si="28">IF($BC$3="計画",SUM(S45:AT45),IF($BC$3="実績",SUM(S45:AW45),""))</f>
        <v>0</v>
      </c>
      <c r="AY44" s="483"/>
      <c r="AZ44" s="444">
        <f t="shared" ref="AZ44" si="29">IF($BC$3="計画",AX44/4,IF($BC$3="実績",AX44/($BA$7/7),""))</f>
        <v>0</v>
      </c>
      <c r="BA44" s="445"/>
      <c r="BB44" s="446"/>
      <c r="BC44" s="447"/>
      <c r="BD44" s="447"/>
      <c r="BE44" s="447"/>
      <c r="BF44" s="447"/>
      <c r="BG44" s="448"/>
    </row>
    <row r="45" spans="2:59" ht="20.25" customHeight="1" x14ac:dyDescent="0.2">
      <c r="B45" s="484"/>
      <c r="C45" s="485"/>
      <c r="D45" s="466"/>
      <c r="E45" s="486"/>
      <c r="F45" s="487"/>
      <c r="G45" s="474"/>
      <c r="H45" s="472"/>
      <c r="I45" s="472"/>
      <c r="J45" s="472"/>
      <c r="K45" s="473"/>
      <c r="L45" s="488"/>
      <c r="M45" s="489"/>
      <c r="N45" s="489"/>
      <c r="O45" s="490"/>
      <c r="P45" s="494" t="s">
        <v>345</v>
      </c>
      <c r="Q45" s="495"/>
      <c r="R45" s="496"/>
      <c r="S45" s="70" t="str">
        <f>IF(S44="","",VLOOKUP(S44,'シフト記号表（勤務時間帯）'!$C$4:$K$35,9,FALSE))</f>
        <v/>
      </c>
      <c r="T45" s="71" t="str">
        <f>IF(T44="","",VLOOKUP(T44,'シフト記号表（勤務時間帯）'!$C$4:$K$35,9,FALSE))</f>
        <v/>
      </c>
      <c r="U45" s="71" t="str">
        <f>IF(U44="","",VLOOKUP(U44,'シフト記号表（勤務時間帯）'!$C$4:$K$35,9,FALSE))</f>
        <v/>
      </c>
      <c r="V45" s="71" t="str">
        <f>IF(V44="","",VLOOKUP(V44,'シフト記号表（勤務時間帯）'!$C$4:$K$35,9,FALSE))</f>
        <v/>
      </c>
      <c r="W45" s="71" t="str">
        <f>IF(W44="","",VLOOKUP(W44,'シフト記号表（勤務時間帯）'!$C$4:$K$35,9,FALSE))</f>
        <v/>
      </c>
      <c r="X45" s="71" t="str">
        <f>IF(X44="","",VLOOKUP(X44,'シフト記号表（勤務時間帯）'!$C$4:$K$35,9,FALSE))</f>
        <v/>
      </c>
      <c r="Y45" s="72" t="str">
        <f>IF(Y44="","",VLOOKUP(Y44,'シフト記号表（勤務時間帯）'!$C$4:$K$35,9,FALSE))</f>
        <v/>
      </c>
      <c r="Z45" s="70" t="str">
        <f>IF(Z44="","",VLOOKUP(Z44,'シフト記号表（勤務時間帯）'!$C$4:$K$35,9,FALSE))</f>
        <v/>
      </c>
      <c r="AA45" s="71" t="str">
        <f>IF(AA44="","",VLOOKUP(AA44,'シフト記号表（勤務時間帯）'!$C$4:$K$35,9,FALSE))</f>
        <v/>
      </c>
      <c r="AB45" s="71" t="str">
        <f>IF(AB44="","",VLOOKUP(AB44,'シフト記号表（勤務時間帯）'!$C$4:$K$35,9,FALSE))</f>
        <v/>
      </c>
      <c r="AC45" s="71" t="str">
        <f>IF(AC44="","",VLOOKUP(AC44,'シフト記号表（勤務時間帯）'!$C$4:$K$35,9,FALSE))</f>
        <v/>
      </c>
      <c r="AD45" s="71" t="str">
        <f>IF(AD44="","",VLOOKUP(AD44,'シフト記号表（勤務時間帯）'!$C$4:$K$35,9,FALSE))</f>
        <v/>
      </c>
      <c r="AE45" s="71" t="str">
        <f>IF(AE44="","",VLOOKUP(AE44,'シフト記号表（勤務時間帯）'!$C$4:$K$35,9,FALSE))</f>
        <v/>
      </c>
      <c r="AF45" s="72" t="str">
        <f>IF(AF44="","",VLOOKUP(AF44,'シフト記号表（勤務時間帯）'!$C$4:$K$35,9,FALSE))</f>
        <v/>
      </c>
      <c r="AG45" s="70" t="str">
        <f>IF(AG44="","",VLOOKUP(AG44,'シフト記号表（勤務時間帯）'!$C$4:$K$35,9,FALSE))</f>
        <v/>
      </c>
      <c r="AH45" s="71" t="str">
        <f>IF(AH44="","",VLOOKUP(AH44,'シフト記号表（勤務時間帯）'!$C$4:$K$35,9,FALSE))</f>
        <v/>
      </c>
      <c r="AI45" s="71" t="str">
        <f>IF(AI44="","",VLOOKUP(AI44,'シフト記号表（勤務時間帯）'!$C$4:$K$35,9,FALSE))</f>
        <v/>
      </c>
      <c r="AJ45" s="71" t="str">
        <f>IF(AJ44="","",VLOOKUP(AJ44,'シフト記号表（勤務時間帯）'!$C$4:$K$35,9,FALSE))</f>
        <v/>
      </c>
      <c r="AK45" s="71" t="str">
        <f>IF(AK44="","",VLOOKUP(AK44,'シフト記号表（勤務時間帯）'!$C$4:$K$35,9,FALSE))</f>
        <v/>
      </c>
      <c r="AL45" s="71" t="str">
        <f>IF(AL44="","",VLOOKUP(AL44,'シフト記号表（勤務時間帯）'!$C$4:$K$35,9,FALSE))</f>
        <v/>
      </c>
      <c r="AM45" s="72" t="str">
        <f>IF(AM44="","",VLOOKUP(AM44,'シフト記号表（勤務時間帯）'!$C$4:$K$35,9,FALSE))</f>
        <v/>
      </c>
      <c r="AN45" s="70" t="str">
        <f>IF(AN44="","",VLOOKUP(AN44,'シフト記号表（勤務時間帯）'!$C$4:$K$35,9,FALSE))</f>
        <v/>
      </c>
      <c r="AO45" s="71" t="str">
        <f>IF(AO44="","",VLOOKUP(AO44,'シフト記号表（勤務時間帯）'!$C$4:$K$35,9,FALSE))</f>
        <v/>
      </c>
      <c r="AP45" s="71" t="str">
        <f>IF(AP44="","",VLOOKUP(AP44,'シフト記号表（勤務時間帯）'!$C$4:$K$35,9,FALSE))</f>
        <v/>
      </c>
      <c r="AQ45" s="71" t="str">
        <f>IF(AQ44="","",VLOOKUP(AQ44,'シフト記号表（勤務時間帯）'!$C$4:$K$35,9,FALSE))</f>
        <v/>
      </c>
      <c r="AR45" s="71" t="str">
        <f>IF(AR44="","",VLOOKUP(AR44,'シフト記号表（勤務時間帯）'!$C$4:$K$35,9,FALSE))</f>
        <v/>
      </c>
      <c r="AS45" s="71" t="str">
        <f>IF(AS44="","",VLOOKUP(AS44,'シフト記号表（勤務時間帯）'!$C$4:$K$35,9,FALSE))</f>
        <v/>
      </c>
      <c r="AT45" s="72" t="str">
        <f>IF(AT44="","",VLOOKUP(AT44,'シフト記号表（勤務時間帯）'!$C$4:$K$35,9,FALSE))</f>
        <v/>
      </c>
      <c r="AU45" s="70" t="str">
        <f>IF(AU44="","",VLOOKUP(AU44,'シフト記号表（勤務時間帯）'!$C$4:$K$35,9,FALSE))</f>
        <v/>
      </c>
      <c r="AV45" s="71" t="str">
        <f>IF(AV44="","",VLOOKUP(AV44,'シフト記号表（勤務時間帯）'!$C$4:$K$35,9,FALSE))</f>
        <v/>
      </c>
      <c r="AW45" s="72" t="str">
        <f>IF(AW44="","",VLOOKUP(AW44,'シフト記号表（勤務時間帯）'!$C$4:$K$35,9,FALSE))</f>
        <v/>
      </c>
      <c r="AX45" s="482"/>
      <c r="AY45" s="483"/>
      <c r="AZ45" s="444"/>
      <c r="BA45" s="445"/>
      <c r="BB45" s="491"/>
      <c r="BC45" s="492"/>
      <c r="BD45" s="492"/>
      <c r="BE45" s="492"/>
      <c r="BF45" s="492"/>
      <c r="BG45" s="493"/>
    </row>
    <row r="46" spans="2:59" ht="20.25" customHeight="1" x14ac:dyDescent="0.2">
      <c r="B46" s="464">
        <f>B44+1</f>
        <v>16</v>
      </c>
      <c r="C46" s="465"/>
      <c r="D46" s="466"/>
      <c r="E46" s="469"/>
      <c r="F46" s="466"/>
      <c r="G46" s="471"/>
      <c r="H46" s="472"/>
      <c r="I46" s="472"/>
      <c r="J46" s="472"/>
      <c r="K46" s="473"/>
      <c r="L46" s="475"/>
      <c r="M46" s="476"/>
      <c r="N46" s="476"/>
      <c r="O46" s="477"/>
      <c r="P46" s="478" t="s">
        <v>340</v>
      </c>
      <c r="Q46" s="479"/>
      <c r="R46" s="480"/>
      <c r="S46" s="73"/>
      <c r="T46" s="74"/>
      <c r="U46" s="74"/>
      <c r="V46" s="74"/>
      <c r="W46" s="74"/>
      <c r="X46" s="74"/>
      <c r="Y46" s="75"/>
      <c r="Z46" s="73"/>
      <c r="AA46" s="74"/>
      <c r="AB46" s="74"/>
      <c r="AC46" s="74"/>
      <c r="AD46" s="74"/>
      <c r="AE46" s="74"/>
      <c r="AF46" s="75"/>
      <c r="AG46" s="73"/>
      <c r="AH46" s="74"/>
      <c r="AI46" s="74"/>
      <c r="AJ46" s="74"/>
      <c r="AK46" s="74"/>
      <c r="AL46" s="74"/>
      <c r="AM46" s="75"/>
      <c r="AN46" s="73"/>
      <c r="AO46" s="74"/>
      <c r="AP46" s="74"/>
      <c r="AQ46" s="74"/>
      <c r="AR46" s="74"/>
      <c r="AS46" s="74"/>
      <c r="AT46" s="75"/>
      <c r="AU46" s="73"/>
      <c r="AV46" s="74"/>
      <c r="AW46" s="75"/>
      <c r="AX46" s="482">
        <f t="shared" ref="AX46" si="30">IF($BC$3="計画",SUM(S47:AT47),IF($BC$3="実績",SUM(S47:AW47),""))</f>
        <v>0</v>
      </c>
      <c r="AY46" s="483"/>
      <c r="AZ46" s="444">
        <f t="shared" ref="AZ46" si="31">IF($BC$3="計画",AX46/4,IF($BC$3="実績",AX46/($BA$7/7),""))</f>
        <v>0</v>
      </c>
      <c r="BA46" s="445"/>
      <c r="BB46" s="446"/>
      <c r="BC46" s="447"/>
      <c r="BD46" s="447"/>
      <c r="BE46" s="447"/>
      <c r="BF46" s="447"/>
      <c r="BG46" s="448"/>
    </row>
    <row r="47" spans="2:59" ht="20.25" customHeight="1" x14ac:dyDescent="0.2">
      <c r="B47" s="484"/>
      <c r="C47" s="485"/>
      <c r="D47" s="466"/>
      <c r="E47" s="486"/>
      <c r="F47" s="487"/>
      <c r="G47" s="474"/>
      <c r="H47" s="472"/>
      <c r="I47" s="472"/>
      <c r="J47" s="472"/>
      <c r="K47" s="473"/>
      <c r="L47" s="488"/>
      <c r="M47" s="489"/>
      <c r="N47" s="489"/>
      <c r="O47" s="490"/>
      <c r="P47" s="494" t="s">
        <v>345</v>
      </c>
      <c r="Q47" s="495"/>
      <c r="R47" s="496"/>
      <c r="S47" s="70" t="str">
        <f>IF(S46="","",VLOOKUP(S46,'シフト記号表（勤務時間帯）'!$C$4:$K$35,9,FALSE))</f>
        <v/>
      </c>
      <c r="T47" s="71" t="str">
        <f>IF(T46="","",VLOOKUP(T46,'シフト記号表（勤務時間帯）'!$C$4:$K$35,9,FALSE))</f>
        <v/>
      </c>
      <c r="U47" s="71" t="str">
        <f>IF(U46="","",VLOOKUP(U46,'シフト記号表（勤務時間帯）'!$C$4:$K$35,9,FALSE))</f>
        <v/>
      </c>
      <c r="V47" s="71" t="str">
        <f>IF(V46="","",VLOOKUP(V46,'シフト記号表（勤務時間帯）'!$C$4:$K$35,9,FALSE))</f>
        <v/>
      </c>
      <c r="W47" s="71" t="str">
        <f>IF(W46="","",VLOOKUP(W46,'シフト記号表（勤務時間帯）'!$C$4:$K$35,9,FALSE))</f>
        <v/>
      </c>
      <c r="X47" s="71" t="str">
        <f>IF(X46="","",VLOOKUP(X46,'シフト記号表（勤務時間帯）'!$C$4:$K$35,9,FALSE))</f>
        <v/>
      </c>
      <c r="Y47" s="72" t="str">
        <f>IF(Y46="","",VLOOKUP(Y46,'シフト記号表（勤務時間帯）'!$C$4:$K$35,9,FALSE))</f>
        <v/>
      </c>
      <c r="Z47" s="70" t="str">
        <f>IF(Z46="","",VLOOKUP(Z46,'シフト記号表（勤務時間帯）'!$C$4:$K$35,9,FALSE))</f>
        <v/>
      </c>
      <c r="AA47" s="71" t="str">
        <f>IF(AA46="","",VLOOKUP(AA46,'シフト記号表（勤務時間帯）'!$C$4:$K$35,9,FALSE))</f>
        <v/>
      </c>
      <c r="AB47" s="71" t="str">
        <f>IF(AB46="","",VLOOKUP(AB46,'シフト記号表（勤務時間帯）'!$C$4:$K$35,9,FALSE))</f>
        <v/>
      </c>
      <c r="AC47" s="71" t="str">
        <f>IF(AC46="","",VLOOKUP(AC46,'シフト記号表（勤務時間帯）'!$C$4:$K$35,9,FALSE))</f>
        <v/>
      </c>
      <c r="AD47" s="71" t="str">
        <f>IF(AD46="","",VLOOKUP(AD46,'シフト記号表（勤務時間帯）'!$C$4:$K$35,9,FALSE))</f>
        <v/>
      </c>
      <c r="AE47" s="71" t="str">
        <f>IF(AE46="","",VLOOKUP(AE46,'シフト記号表（勤務時間帯）'!$C$4:$K$35,9,FALSE))</f>
        <v/>
      </c>
      <c r="AF47" s="72" t="str">
        <f>IF(AF46="","",VLOOKUP(AF46,'シフト記号表（勤務時間帯）'!$C$4:$K$35,9,FALSE))</f>
        <v/>
      </c>
      <c r="AG47" s="70" t="str">
        <f>IF(AG46="","",VLOOKUP(AG46,'シフト記号表（勤務時間帯）'!$C$4:$K$35,9,FALSE))</f>
        <v/>
      </c>
      <c r="AH47" s="71" t="str">
        <f>IF(AH46="","",VLOOKUP(AH46,'シフト記号表（勤務時間帯）'!$C$4:$K$35,9,FALSE))</f>
        <v/>
      </c>
      <c r="AI47" s="71" t="str">
        <f>IF(AI46="","",VLOOKUP(AI46,'シフト記号表（勤務時間帯）'!$C$4:$K$35,9,FALSE))</f>
        <v/>
      </c>
      <c r="AJ47" s="71" t="str">
        <f>IF(AJ46="","",VLOOKUP(AJ46,'シフト記号表（勤務時間帯）'!$C$4:$K$35,9,FALSE))</f>
        <v/>
      </c>
      <c r="AK47" s="71" t="str">
        <f>IF(AK46="","",VLOOKUP(AK46,'シフト記号表（勤務時間帯）'!$C$4:$K$35,9,FALSE))</f>
        <v/>
      </c>
      <c r="AL47" s="71" t="str">
        <f>IF(AL46="","",VLOOKUP(AL46,'シフト記号表（勤務時間帯）'!$C$4:$K$35,9,FALSE))</f>
        <v/>
      </c>
      <c r="AM47" s="72" t="str">
        <f>IF(AM46="","",VLOOKUP(AM46,'シフト記号表（勤務時間帯）'!$C$4:$K$35,9,FALSE))</f>
        <v/>
      </c>
      <c r="AN47" s="70" t="str">
        <f>IF(AN46="","",VLOOKUP(AN46,'シフト記号表（勤務時間帯）'!$C$4:$K$35,9,FALSE))</f>
        <v/>
      </c>
      <c r="AO47" s="71" t="str">
        <f>IF(AO46="","",VLOOKUP(AO46,'シフト記号表（勤務時間帯）'!$C$4:$K$35,9,FALSE))</f>
        <v/>
      </c>
      <c r="AP47" s="71" t="str">
        <f>IF(AP46="","",VLOOKUP(AP46,'シフト記号表（勤務時間帯）'!$C$4:$K$35,9,FALSE))</f>
        <v/>
      </c>
      <c r="AQ47" s="71" t="str">
        <f>IF(AQ46="","",VLOOKUP(AQ46,'シフト記号表（勤務時間帯）'!$C$4:$K$35,9,FALSE))</f>
        <v/>
      </c>
      <c r="AR47" s="71" t="str">
        <f>IF(AR46="","",VLOOKUP(AR46,'シフト記号表（勤務時間帯）'!$C$4:$K$35,9,FALSE))</f>
        <v/>
      </c>
      <c r="AS47" s="71" t="str">
        <f>IF(AS46="","",VLOOKUP(AS46,'シフト記号表（勤務時間帯）'!$C$4:$K$35,9,FALSE))</f>
        <v/>
      </c>
      <c r="AT47" s="72" t="str">
        <f>IF(AT46="","",VLOOKUP(AT46,'シフト記号表（勤務時間帯）'!$C$4:$K$35,9,FALSE))</f>
        <v/>
      </c>
      <c r="AU47" s="70" t="str">
        <f>IF(AU46="","",VLOOKUP(AU46,'シフト記号表（勤務時間帯）'!$C$4:$K$35,9,FALSE))</f>
        <v/>
      </c>
      <c r="AV47" s="71" t="str">
        <f>IF(AV46="","",VLOOKUP(AV46,'シフト記号表（勤務時間帯）'!$C$4:$K$35,9,FALSE))</f>
        <v/>
      </c>
      <c r="AW47" s="72" t="str">
        <f>IF(AW46="","",VLOOKUP(AW46,'シフト記号表（勤務時間帯）'!$C$4:$K$35,9,FALSE))</f>
        <v/>
      </c>
      <c r="AX47" s="482"/>
      <c r="AY47" s="483"/>
      <c r="AZ47" s="444"/>
      <c r="BA47" s="445"/>
      <c r="BB47" s="491"/>
      <c r="BC47" s="492"/>
      <c r="BD47" s="492"/>
      <c r="BE47" s="492"/>
      <c r="BF47" s="492"/>
      <c r="BG47" s="493"/>
    </row>
    <row r="48" spans="2:59" ht="20.25" customHeight="1" x14ac:dyDescent="0.2">
      <c r="B48" s="464">
        <f>B46+1</f>
        <v>17</v>
      </c>
      <c r="C48" s="465"/>
      <c r="D48" s="466"/>
      <c r="E48" s="469"/>
      <c r="F48" s="466"/>
      <c r="G48" s="471"/>
      <c r="H48" s="472"/>
      <c r="I48" s="472"/>
      <c r="J48" s="472"/>
      <c r="K48" s="473"/>
      <c r="L48" s="475"/>
      <c r="M48" s="476"/>
      <c r="N48" s="476"/>
      <c r="O48" s="477"/>
      <c r="P48" s="478" t="s">
        <v>340</v>
      </c>
      <c r="Q48" s="479"/>
      <c r="R48" s="480"/>
      <c r="S48" s="73"/>
      <c r="T48" s="74"/>
      <c r="U48" s="74"/>
      <c r="V48" s="74"/>
      <c r="W48" s="74"/>
      <c r="X48" s="74"/>
      <c r="Y48" s="75"/>
      <c r="Z48" s="73"/>
      <c r="AA48" s="74"/>
      <c r="AB48" s="74"/>
      <c r="AC48" s="74"/>
      <c r="AD48" s="74"/>
      <c r="AE48" s="74"/>
      <c r="AF48" s="75"/>
      <c r="AG48" s="73"/>
      <c r="AH48" s="74"/>
      <c r="AI48" s="74"/>
      <c r="AJ48" s="74"/>
      <c r="AK48" s="74"/>
      <c r="AL48" s="74"/>
      <c r="AM48" s="75"/>
      <c r="AN48" s="73"/>
      <c r="AO48" s="74"/>
      <c r="AP48" s="74"/>
      <c r="AQ48" s="74"/>
      <c r="AR48" s="74"/>
      <c r="AS48" s="74"/>
      <c r="AT48" s="75"/>
      <c r="AU48" s="73"/>
      <c r="AV48" s="74"/>
      <c r="AW48" s="75"/>
      <c r="AX48" s="482">
        <f t="shared" ref="AX48" si="32">IF($BC$3="計画",SUM(S49:AT49),IF($BC$3="実績",SUM(S49:AW49),""))</f>
        <v>0</v>
      </c>
      <c r="AY48" s="483"/>
      <c r="AZ48" s="444">
        <f t="shared" ref="AZ48" si="33">IF($BC$3="計画",AX48/4,IF($BC$3="実績",AX48/($BA$7/7),""))</f>
        <v>0</v>
      </c>
      <c r="BA48" s="445"/>
      <c r="BB48" s="446"/>
      <c r="BC48" s="447"/>
      <c r="BD48" s="447"/>
      <c r="BE48" s="447"/>
      <c r="BF48" s="447"/>
      <c r="BG48" s="448"/>
    </row>
    <row r="49" spans="2:59" ht="20.25" customHeight="1" x14ac:dyDescent="0.2">
      <c r="B49" s="484"/>
      <c r="C49" s="485"/>
      <c r="D49" s="466"/>
      <c r="E49" s="486"/>
      <c r="F49" s="487"/>
      <c r="G49" s="474"/>
      <c r="H49" s="472"/>
      <c r="I49" s="472"/>
      <c r="J49" s="472"/>
      <c r="K49" s="473"/>
      <c r="L49" s="488"/>
      <c r="M49" s="489"/>
      <c r="N49" s="489"/>
      <c r="O49" s="490"/>
      <c r="P49" s="494" t="s">
        <v>345</v>
      </c>
      <c r="Q49" s="495"/>
      <c r="R49" s="496"/>
      <c r="S49" s="70" t="str">
        <f>IF(S48="","",VLOOKUP(S48,'シフト記号表（勤務時間帯）'!$C$4:$K$35,9,FALSE))</f>
        <v/>
      </c>
      <c r="T49" s="71" t="str">
        <f>IF(T48="","",VLOOKUP(T48,'シフト記号表（勤務時間帯）'!$C$4:$K$35,9,FALSE))</f>
        <v/>
      </c>
      <c r="U49" s="71" t="str">
        <f>IF(U48="","",VLOOKUP(U48,'シフト記号表（勤務時間帯）'!$C$4:$K$35,9,FALSE))</f>
        <v/>
      </c>
      <c r="V49" s="71" t="str">
        <f>IF(V48="","",VLOOKUP(V48,'シフト記号表（勤務時間帯）'!$C$4:$K$35,9,FALSE))</f>
        <v/>
      </c>
      <c r="W49" s="71" t="str">
        <f>IF(W48="","",VLOOKUP(W48,'シフト記号表（勤務時間帯）'!$C$4:$K$35,9,FALSE))</f>
        <v/>
      </c>
      <c r="X49" s="71" t="str">
        <f>IF(X48="","",VLOOKUP(X48,'シフト記号表（勤務時間帯）'!$C$4:$K$35,9,FALSE))</f>
        <v/>
      </c>
      <c r="Y49" s="72" t="str">
        <f>IF(Y48="","",VLOOKUP(Y48,'シフト記号表（勤務時間帯）'!$C$4:$K$35,9,FALSE))</f>
        <v/>
      </c>
      <c r="Z49" s="70" t="str">
        <f>IF(Z48="","",VLOOKUP(Z48,'シフト記号表（勤務時間帯）'!$C$4:$K$35,9,FALSE))</f>
        <v/>
      </c>
      <c r="AA49" s="71" t="str">
        <f>IF(AA48="","",VLOOKUP(AA48,'シフト記号表（勤務時間帯）'!$C$4:$K$35,9,FALSE))</f>
        <v/>
      </c>
      <c r="AB49" s="71" t="str">
        <f>IF(AB48="","",VLOOKUP(AB48,'シフト記号表（勤務時間帯）'!$C$4:$K$35,9,FALSE))</f>
        <v/>
      </c>
      <c r="AC49" s="71" t="str">
        <f>IF(AC48="","",VLOOKUP(AC48,'シフト記号表（勤務時間帯）'!$C$4:$K$35,9,FALSE))</f>
        <v/>
      </c>
      <c r="AD49" s="71" t="str">
        <f>IF(AD48="","",VLOOKUP(AD48,'シフト記号表（勤務時間帯）'!$C$4:$K$35,9,FALSE))</f>
        <v/>
      </c>
      <c r="AE49" s="71" t="str">
        <f>IF(AE48="","",VLOOKUP(AE48,'シフト記号表（勤務時間帯）'!$C$4:$K$35,9,FALSE))</f>
        <v/>
      </c>
      <c r="AF49" s="72" t="str">
        <f>IF(AF48="","",VLOOKUP(AF48,'シフト記号表（勤務時間帯）'!$C$4:$K$35,9,FALSE))</f>
        <v/>
      </c>
      <c r="AG49" s="70" t="str">
        <f>IF(AG48="","",VLOOKUP(AG48,'シフト記号表（勤務時間帯）'!$C$4:$K$35,9,FALSE))</f>
        <v/>
      </c>
      <c r="AH49" s="71" t="str">
        <f>IF(AH48="","",VLOOKUP(AH48,'シフト記号表（勤務時間帯）'!$C$4:$K$35,9,FALSE))</f>
        <v/>
      </c>
      <c r="AI49" s="71" t="str">
        <f>IF(AI48="","",VLOOKUP(AI48,'シフト記号表（勤務時間帯）'!$C$4:$K$35,9,FALSE))</f>
        <v/>
      </c>
      <c r="AJ49" s="71" t="str">
        <f>IF(AJ48="","",VLOOKUP(AJ48,'シフト記号表（勤務時間帯）'!$C$4:$K$35,9,FALSE))</f>
        <v/>
      </c>
      <c r="AK49" s="71" t="str">
        <f>IF(AK48="","",VLOOKUP(AK48,'シフト記号表（勤務時間帯）'!$C$4:$K$35,9,FALSE))</f>
        <v/>
      </c>
      <c r="AL49" s="71" t="str">
        <f>IF(AL48="","",VLOOKUP(AL48,'シフト記号表（勤務時間帯）'!$C$4:$K$35,9,FALSE))</f>
        <v/>
      </c>
      <c r="AM49" s="72" t="str">
        <f>IF(AM48="","",VLOOKUP(AM48,'シフト記号表（勤務時間帯）'!$C$4:$K$35,9,FALSE))</f>
        <v/>
      </c>
      <c r="AN49" s="70" t="str">
        <f>IF(AN48="","",VLOOKUP(AN48,'シフト記号表（勤務時間帯）'!$C$4:$K$35,9,FALSE))</f>
        <v/>
      </c>
      <c r="AO49" s="71" t="str">
        <f>IF(AO48="","",VLOOKUP(AO48,'シフト記号表（勤務時間帯）'!$C$4:$K$35,9,FALSE))</f>
        <v/>
      </c>
      <c r="AP49" s="71" t="str">
        <f>IF(AP48="","",VLOOKUP(AP48,'シフト記号表（勤務時間帯）'!$C$4:$K$35,9,FALSE))</f>
        <v/>
      </c>
      <c r="AQ49" s="71" t="str">
        <f>IF(AQ48="","",VLOOKUP(AQ48,'シフト記号表（勤務時間帯）'!$C$4:$K$35,9,FALSE))</f>
        <v/>
      </c>
      <c r="AR49" s="71" t="str">
        <f>IF(AR48="","",VLOOKUP(AR48,'シフト記号表（勤務時間帯）'!$C$4:$K$35,9,FALSE))</f>
        <v/>
      </c>
      <c r="AS49" s="71" t="str">
        <f>IF(AS48="","",VLOOKUP(AS48,'シフト記号表（勤務時間帯）'!$C$4:$K$35,9,FALSE))</f>
        <v/>
      </c>
      <c r="AT49" s="72" t="str">
        <f>IF(AT48="","",VLOOKUP(AT48,'シフト記号表（勤務時間帯）'!$C$4:$K$35,9,FALSE))</f>
        <v/>
      </c>
      <c r="AU49" s="70" t="str">
        <f>IF(AU48="","",VLOOKUP(AU48,'シフト記号表（勤務時間帯）'!$C$4:$K$35,9,FALSE))</f>
        <v/>
      </c>
      <c r="AV49" s="71" t="str">
        <f>IF(AV48="","",VLOOKUP(AV48,'シフト記号表（勤務時間帯）'!$C$4:$K$35,9,FALSE))</f>
        <v/>
      </c>
      <c r="AW49" s="72" t="str">
        <f>IF(AW48="","",VLOOKUP(AW48,'シフト記号表（勤務時間帯）'!$C$4:$K$35,9,FALSE))</f>
        <v/>
      </c>
      <c r="AX49" s="482"/>
      <c r="AY49" s="483"/>
      <c r="AZ49" s="444"/>
      <c r="BA49" s="445"/>
      <c r="BB49" s="491"/>
      <c r="BC49" s="492"/>
      <c r="BD49" s="492"/>
      <c r="BE49" s="492"/>
      <c r="BF49" s="492"/>
      <c r="BG49" s="493"/>
    </row>
    <row r="50" spans="2:59" ht="20.25" customHeight="1" x14ac:dyDescent="0.2">
      <c r="B50" s="464">
        <f>B48+1</f>
        <v>18</v>
      </c>
      <c r="C50" s="465"/>
      <c r="D50" s="466"/>
      <c r="E50" s="469"/>
      <c r="F50" s="466"/>
      <c r="G50" s="471"/>
      <c r="H50" s="472"/>
      <c r="I50" s="472"/>
      <c r="J50" s="472"/>
      <c r="K50" s="473"/>
      <c r="L50" s="475"/>
      <c r="M50" s="476"/>
      <c r="N50" s="476"/>
      <c r="O50" s="477"/>
      <c r="P50" s="478" t="s">
        <v>340</v>
      </c>
      <c r="Q50" s="479"/>
      <c r="R50" s="480"/>
      <c r="S50" s="73"/>
      <c r="T50" s="74"/>
      <c r="U50" s="74"/>
      <c r="V50" s="74"/>
      <c r="W50" s="74"/>
      <c r="X50" s="74"/>
      <c r="Y50" s="75"/>
      <c r="Z50" s="73"/>
      <c r="AA50" s="74"/>
      <c r="AB50" s="74"/>
      <c r="AC50" s="74"/>
      <c r="AD50" s="74"/>
      <c r="AE50" s="74"/>
      <c r="AF50" s="75"/>
      <c r="AG50" s="73"/>
      <c r="AH50" s="74"/>
      <c r="AI50" s="74"/>
      <c r="AJ50" s="74"/>
      <c r="AK50" s="74"/>
      <c r="AL50" s="74"/>
      <c r="AM50" s="75"/>
      <c r="AN50" s="73"/>
      <c r="AO50" s="74"/>
      <c r="AP50" s="74"/>
      <c r="AQ50" s="74"/>
      <c r="AR50" s="74"/>
      <c r="AS50" s="74"/>
      <c r="AT50" s="75"/>
      <c r="AU50" s="73"/>
      <c r="AV50" s="74"/>
      <c r="AW50" s="75"/>
      <c r="AX50" s="482">
        <f t="shared" ref="AX50" si="34">IF($BC$3="計画",SUM(S51:AT51),IF($BC$3="実績",SUM(S51:AW51),""))</f>
        <v>0</v>
      </c>
      <c r="AY50" s="483"/>
      <c r="AZ50" s="444">
        <f t="shared" ref="AZ50" si="35">IF($BC$3="計画",AX50/4,IF($BC$3="実績",AX50/($BA$7/7),""))</f>
        <v>0</v>
      </c>
      <c r="BA50" s="445"/>
      <c r="BB50" s="446"/>
      <c r="BC50" s="447"/>
      <c r="BD50" s="447"/>
      <c r="BE50" s="447"/>
      <c r="BF50" s="447"/>
      <c r="BG50" s="448"/>
    </row>
    <row r="51" spans="2:59" ht="20.25" customHeight="1" thickBot="1" x14ac:dyDescent="0.25">
      <c r="B51" s="464"/>
      <c r="C51" s="467"/>
      <c r="D51" s="468"/>
      <c r="E51" s="470"/>
      <c r="F51" s="466"/>
      <c r="G51" s="474"/>
      <c r="H51" s="472"/>
      <c r="I51" s="472"/>
      <c r="J51" s="472"/>
      <c r="K51" s="473"/>
      <c r="L51" s="475"/>
      <c r="M51" s="476"/>
      <c r="N51" s="476"/>
      <c r="O51" s="477"/>
      <c r="P51" s="452" t="s">
        <v>345</v>
      </c>
      <c r="Q51" s="453"/>
      <c r="R51" s="454"/>
      <c r="S51" s="70" t="str">
        <f>IF(S50="","",VLOOKUP(S50,'シフト記号表（勤務時間帯）'!$C$4:$K$35,9,FALSE))</f>
        <v/>
      </c>
      <c r="T51" s="71" t="str">
        <f>IF(T50="","",VLOOKUP(T50,'シフト記号表（勤務時間帯）'!$C$4:$K$35,9,FALSE))</f>
        <v/>
      </c>
      <c r="U51" s="71" t="str">
        <f>IF(U50="","",VLOOKUP(U50,'シフト記号表（勤務時間帯）'!$C$4:$K$35,9,FALSE))</f>
        <v/>
      </c>
      <c r="V51" s="71" t="str">
        <f>IF(V50="","",VLOOKUP(V50,'シフト記号表（勤務時間帯）'!$C$4:$K$35,9,FALSE))</f>
        <v/>
      </c>
      <c r="W51" s="71" t="str">
        <f>IF(W50="","",VLOOKUP(W50,'シフト記号表（勤務時間帯）'!$C$4:$K$35,9,FALSE))</f>
        <v/>
      </c>
      <c r="X51" s="71" t="str">
        <f>IF(X50="","",VLOOKUP(X50,'シフト記号表（勤務時間帯）'!$C$4:$K$35,9,FALSE))</f>
        <v/>
      </c>
      <c r="Y51" s="72" t="str">
        <f>IF(Y50="","",VLOOKUP(Y50,'シフト記号表（勤務時間帯）'!$C$4:$K$35,9,FALSE))</f>
        <v/>
      </c>
      <c r="Z51" s="70" t="str">
        <f>IF(Z50="","",VLOOKUP(Z50,'シフト記号表（勤務時間帯）'!$C$4:$K$35,9,FALSE))</f>
        <v/>
      </c>
      <c r="AA51" s="71" t="str">
        <f>IF(AA50="","",VLOOKUP(AA50,'シフト記号表（勤務時間帯）'!$C$4:$K$35,9,FALSE))</f>
        <v/>
      </c>
      <c r="AB51" s="71" t="str">
        <f>IF(AB50="","",VLOOKUP(AB50,'シフト記号表（勤務時間帯）'!$C$4:$K$35,9,FALSE))</f>
        <v/>
      </c>
      <c r="AC51" s="71" t="str">
        <f>IF(AC50="","",VLOOKUP(AC50,'シフト記号表（勤務時間帯）'!$C$4:$K$35,9,FALSE))</f>
        <v/>
      </c>
      <c r="AD51" s="71" t="str">
        <f>IF(AD50="","",VLOOKUP(AD50,'シフト記号表（勤務時間帯）'!$C$4:$K$35,9,FALSE))</f>
        <v/>
      </c>
      <c r="AE51" s="71" t="str">
        <f>IF(AE50="","",VLOOKUP(AE50,'シフト記号表（勤務時間帯）'!$C$4:$K$35,9,FALSE))</f>
        <v/>
      </c>
      <c r="AF51" s="72" t="str">
        <f>IF(AF50="","",VLOOKUP(AF50,'シフト記号表（勤務時間帯）'!$C$4:$K$35,9,FALSE))</f>
        <v/>
      </c>
      <c r="AG51" s="70" t="str">
        <f>IF(AG50="","",VLOOKUP(AG50,'シフト記号表（勤務時間帯）'!$C$4:$K$35,9,FALSE))</f>
        <v/>
      </c>
      <c r="AH51" s="71" t="str">
        <f>IF(AH50="","",VLOOKUP(AH50,'シフト記号表（勤務時間帯）'!$C$4:$K$35,9,FALSE))</f>
        <v/>
      </c>
      <c r="AI51" s="71" t="str">
        <f>IF(AI50="","",VLOOKUP(AI50,'シフト記号表（勤務時間帯）'!$C$4:$K$35,9,FALSE))</f>
        <v/>
      </c>
      <c r="AJ51" s="71" t="str">
        <f>IF(AJ50="","",VLOOKUP(AJ50,'シフト記号表（勤務時間帯）'!$C$4:$K$35,9,FALSE))</f>
        <v/>
      </c>
      <c r="AK51" s="71" t="str">
        <f>IF(AK50="","",VLOOKUP(AK50,'シフト記号表（勤務時間帯）'!$C$4:$K$35,9,FALSE))</f>
        <v/>
      </c>
      <c r="AL51" s="71" t="str">
        <f>IF(AL50="","",VLOOKUP(AL50,'シフト記号表（勤務時間帯）'!$C$4:$K$35,9,FALSE))</f>
        <v/>
      </c>
      <c r="AM51" s="72" t="str">
        <f>IF(AM50="","",VLOOKUP(AM50,'シフト記号表（勤務時間帯）'!$C$4:$K$35,9,FALSE))</f>
        <v/>
      </c>
      <c r="AN51" s="70" t="str">
        <f>IF(AN50="","",VLOOKUP(AN50,'シフト記号表（勤務時間帯）'!$C$4:$K$35,9,FALSE))</f>
        <v/>
      </c>
      <c r="AO51" s="71" t="str">
        <f>IF(AO50="","",VLOOKUP(AO50,'シフト記号表（勤務時間帯）'!$C$4:$K$35,9,FALSE))</f>
        <v/>
      </c>
      <c r="AP51" s="71" t="str">
        <f>IF(AP50="","",VLOOKUP(AP50,'シフト記号表（勤務時間帯）'!$C$4:$K$35,9,FALSE))</f>
        <v/>
      </c>
      <c r="AQ51" s="71" t="str">
        <f>IF(AQ50="","",VLOOKUP(AQ50,'シフト記号表（勤務時間帯）'!$C$4:$K$35,9,FALSE))</f>
        <v/>
      </c>
      <c r="AR51" s="71" t="str">
        <f>IF(AR50="","",VLOOKUP(AR50,'シフト記号表（勤務時間帯）'!$C$4:$K$35,9,FALSE))</f>
        <v/>
      </c>
      <c r="AS51" s="71" t="str">
        <f>IF(AS50="","",VLOOKUP(AS50,'シフト記号表（勤務時間帯）'!$C$4:$K$35,9,FALSE))</f>
        <v/>
      </c>
      <c r="AT51" s="72" t="str">
        <f>IF(AT50="","",VLOOKUP(AT50,'シフト記号表（勤務時間帯）'!$C$4:$K$35,9,FALSE))</f>
        <v/>
      </c>
      <c r="AU51" s="70" t="str">
        <f>IF(AU50="","",VLOOKUP(AU50,'シフト記号表（勤務時間帯）'!$C$4:$K$35,9,FALSE))</f>
        <v/>
      </c>
      <c r="AV51" s="71" t="str">
        <f>IF(AV50="","",VLOOKUP(AV50,'シフト記号表（勤務時間帯）'!$C$4:$K$35,9,FALSE))</f>
        <v/>
      </c>
      <c r="AW51" s="72" t="str">
        <f>IF(AW50="","",VLOOKUP(AW50,'シフト記号表（勤務時間帯）'!$C$4:$K$35,9,FALSE))</f>
        <v/>
      </c>
      <c r="AX51" s="482"/>
      <c r="AY51" s="483"/>
      <c r="AZ51" s="444"/>
      <c r="BA51" s="445"/>
      <c r="BB51" s="449"/>
      <c r="BC51" s="450"/>
      <c r="BD51" s="450"/>
      <c r="BE51" s="450"/>
      <c r="BF51" s="450"/>
      <c r="BG51" s="451"/>
    </row>
    <row r="52" spans="2:59" ht="20.25" customHeight="1" thickBot="1" x14ac:dyDescent="0.25">
      <c r="B52" s="43"/>
      <c r="C52" s="44"/>
      <c r="D52" s="44"/>
      <c r="E52" s="44"/>
      <c r="F52" s="44"/>
      <c r="G52" s="44"/>
      <c r="H52" s="44"/>
      <c r="I52" s="44"/>
      <c r="J52" s="44"/>
      <c r="K52" s="44"/>
      <c r="L52" s="44"/>
      <c r="M52" s="44"/>
      <c r="N52" s="44"/>
      <c r="O52" s="44"/>
      <c r="P52" s="44"/>
      <c r="Q52" s="44"/>
      <c r="R52" s="45"/>
      <c r="S52" s="455"/>
      <c r="T52" s="456"/>
      <c r="U52" s="456"/>
      <c r="V52" s="456"/>
      <c r="W52" s="456"/>
      <c r="X52" s="456"/>
      <c r="Y52" s="456"/>
      <c r="Z52" s="456"/>
      <c r="AA52" s="456"/>
      <c r="AB52" s="456"/>
      <c r="AC52" s="456"/>
      <c r="AD52" s="456"/>
      <c r="AE52" s="456"/>
      <c r="AF52" s="456"/>
      <c r="AG52" s="456"/>
      <c r="AH52" s="456"/>
      <c r="AI52" s="456"/>
      <c r="AJ52" s="456"/>
      <c r="AK52" s="456"/>
      <c r="AL52" s="456"/>
      <c r="AM52" s="456"/>
      <c r="AN52" s="456"/>
      <c r="AO52" s="456"/>
      <c r="AP52" s="456"/>
      <c r="AQ52" s="456"/>
      <c r="AR52" s="456"/>
      <c r="AS52" s="456"/>
      <c r="AT52" s="456"/>
      <c r="AU52" s="456"/>
      <c r="AV52" s="456"/>
      <c r="AW52" s="456"/>
      <c r="AX52" s="457">
        <f>SUM(AX16:AY51)</f>
        <v>0</v>
      </c>
      <c r="AY52" s="458"/>
      <c r="AZ52" s="459">
        <f>SUM(AZ16:BA51)</f>
        <v>0</v>
      </c>
      <c r="BA52" s="460"/>
      <c r="BB52" s="461"/>
      <c r="BC52" s="462"/>
      <c r="BD52" s="462"/>
      <c r="BE52" s="462"/>
      <c r="BF52" s="462"/>
      <c r="BG52" s="463"/>
    </row>
    <row r="53" spans="2:59" ht="20.25" customHeight="1" x14ac:dyDescent="0.2">
      <c r="B53" s="46"/>
      <c r="C53" s="26"/>
      <c r="D53" s="26"/>
      <c r="E53" s="26"/>
      <c r="F53" s="26"/>
      <c r="G53" s="26"/>
      <c r="H53" s="26"/>
      <c r="I53" s="26"/>
      <c r="J53" s="26"/>
      <c r="K53" s="26"/>
      <c r="L53" s="26"/>
      <c r="M53" s="26"/>
      <c r="N53" s="26"/>
      <c r="O53" s="26"/>
      <c r="P53" s="26"/>
      <c r="Q53" s="26"/>
      <c r="R53" s="26"/>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8"/>
      <c r="AY53" s="48"/>
      <c r="AZ53" s="49"/>
      <c r="BA53" s="49"/>
      <c r="BB53" s="26"/>
      <c r="BC53" s="26"/>
      <c r="BD53" s="26"/>
      <c r="BE53" s="26"/>
      <c r="BF53" s="26"/>
      <c r="BG53" s="26"/>
    </row>
    <row r="54" spans="2:59" ht="20.25" customHeight="1" x14ac:dyDescent="0.2">
      <c r="B54" s="46"/>
      <c r="C54" s="26"/>
      <c r="D54" s="26"/>
      <c r="E54" s="26"/>
      <c r="F54" s="26"/>
      <c r="G54" s="26"/>
      <c r="H54" s="26"/>
      <c r="I54" s="26"/>
      <c r="J54" s="26"/>
      <c r="K54" s="26"/>
      <c r="L54" s="26"/>
      <c r="M54" s="26"/>
      <c r="N54" s="26"/>
      <c r="O54" s="481" t="s">
        <v>357</v>
      </c>
      <c r="P54" s="481"/>
      <c r="Q54" s="481"/>
      <c r="R54" s="481"/>
      <c r="S54" s="481"/>
      <c r="U54" s="17" t="s">
        <v>358</v>
      </c>
      <c r="AE54" s="47"/>
      <c r="AF54" s="47"/>
      <c r="AG54" s="47"/>
      <c r="AH54" s="47"/>
      <c r="AI54" s="47"/>
      <c r="AJ54" s="47"/>
      <c r="AK54" s="47"/>
      <c r="AL54" s="47"/>
      <c r="AM54" s="47"/>
      <c r="AN54" s="47"/>
      <c r="AO54" s="47"/>
      <c r="AP54" s="47"/>
      <c r="AQ54" s="47"/>
      <c r="AR54" s="47"/>
      <c r="AS54" s="47"/>
      <c r="AT54" s="47"/>
      <c r="AU54" s="47"/>
      <c r="AV54" s="47"/>
      <c r="AW54" s="47"/>
      <c r="AX54" s="48"/>
      <c r="AY54" s="48"/>
      <c r="AZ54" s="49"/>
      <c r="BA54" s="49"/>
      <c r="BB54" s="26"/>
      <c r="BC54" s="26"/>
      <c r="BD54" s="26"/>
      <c r="BE54" s="26"/>
      <c r="BF54" s="26"/>
      <c r="BG54" s="26"/>
    </row>
    <row r="55" spans="2:59" ht="20.25" customHeight="1" x14ac:dyDescent="0.2">
      <c r="B55" s="46"/>
      <c r="C55" s="26"/>
      <c r="D55" s="26"/>
      <c r="E55" s="26"/>
      <c r="F55" s="26"/>
      <c r="G55" s="26"/>
      <c r="H55" s="26"/>
      <c r="I55" s="26"/>
      <c r="J55" s="26"/>
      <c r="K55" s="26"/>
      <c r="L55" s="26"/>
      <c r="M55" s="26"/>
      <c r="N55" s="26"/>
      <c r="O55" s="481"/>
      <c r="P55" s="481"/>
      <c r="Q55" s="481"/>
      <c r="R55" s="481"/>
      <c r="S55" s="481"/>
      <c r="U55" s="22" t="s">
        <v>439</v>
      </c>
      <c r="AE55" s="47"/>
      <c r="AF55" s="47"/>
      <c r="AG55" s="47"/>
      <c r="AH55" s="47"/>
      <c r="AI55" s="47"/>
      <c r="AJ55" s="47"/>
      <c r="AK55" s="47"/>
      <c r="AL55" s="47"/>
      <c r="AM55" s="47"/>
      <c r="AN55" s="47"/>
      <c r="AO55" s="47"/>
      <c r="AP55" s="47"/>
      <c r="AQ55" s="47"/>
      <c r="AR55" s="47"/>
      <c r="AS55" s="47"/>
      <c r="AT55" s="47"/>
      <c r="AU55" s="47"/>
      <c r="AV55" s="47"/>
      <c r="AW55" s="47"/>
      <c r="AX55" s="48"/>
      <c r="AY55" s="48"/>
      <c r="AZ55" s="49"/>
      <c r="BA55" s="49"/>
      <c r="BB55" s="26"/>
      <c r="BC55" s="26"/>
      <c r="BD55" s="26"/>
      <c r="BE55" s="26"/>
      <c r="BF55" s="26"/>
      <c r="BG55" s="26"/>
    </row>
    <row r="56" spans="2:59" ht="20.25" customHeight="1" x14ac:dyDescent="0.2">
      <c r="B56" s="46"/>
      <c r="C56" s="26"/>
      <c r="D56" s="26"/>
      <c r="E56" s="26"/>
      <c r="F56" s="26"/>
      <c r="G56" s="26"/>
      <c r="H56" s="26"/>
      <c r="I56" s="26"/>
      <c r="J56" s="26"/>
      <c r="K56" s="26"/>
      <c r="L56" s="26"/>
      <c r="M56" s="26"/>
      <c r="N56" s="26"/>
      <c r="O56" s="481" t="s">
        <v>360</v>
      </c>
      <c r="P56" s="481"/>
      <c r="Q56" s="481"/>
      <c r="R56" s="481"/>
      <c r="S56" s="481"/>
      <c r="U56" s="22" t="s">
        <v>440</v>
      </c>
      <c r="AE56" s="47"/>
      <c r="AF56" s="47"/>
      <c r="AG56" s="47"/>
      <c r="AH56" s="47"/>
      <c r="AI56" s="47"/>
      <c r="AJ56" s="47"/>
      <c r="AK56" s="47"/>
      <c r="AL56" s="47"/>
      <c r="AM56" s="47"/>
      <c r="AN56" s="47"/>
      <c r="AO56" s="47"/>
      <c r="AP56" s="47"/>
      <c r="AQ56" s="47"/>
      <c r="AR56" s="47"/>
      <c r="AS56" s="47"/>
      <c r="AT56" s="47"/>
      <c r="AU56" s="47"/>
      <c r="AV56" s="47"/>
      <c r="AW56" s="47"/>
      <c r="AX56" s="48"/>
      <c r="AY56" s="48"/>
      <c r="AZ56" s="49"/>
      <c r="BA56" s="49"/>
      <c r="BB56" s="26"/>
      <c r="BC56" s="26"/>
      <c r="BD56" s="26"/>
      <c r="BE56" s="26"/>
      <c r="BF56" s="26"/>
      <c r="BG56" s="26"/>
    </row>
    <row r="57" spans="2:59" ht="20.25" customHeight="1" x14ac:dyDescent="0.2">
      <c r="B57" s="46"/>
      <c r="C57" s="26"/>
      <c r="D57" s="26"/>
      <c r="E57" s="26"/>
      <c r="F57" s="26"/>
      <c r="G57" s="26"/>
      <c r="H57" s="26"/>
      <c r="I57" s="26"/>
      <c r="J57" s="26"/>
      <c r="K57" s="26"/>
      <c r="L57" s="26"/>
      <c r="M57" s="26"/>
      <c r="N57" s="26"/>
      <c r="O57" s="481"/>
      <c r="P57" s="481"/>
      <c r="Q57" s="481"/>
      <c r="R57" s="481"/>
      <c r="S57" s="481"/>
      <c r="U57" s="22" t="s">
        <v>440</v>
      </c>
      <c r="AE57" s="47"/>
      <c r="AF57" s="47"/>
      <c r="AG57" s="47"/>
      <c r="AH57" s="47"/>
      <c r="AI57" s="47"/>
      <c r="AJ57" s="47"/>
      <c r="AK57" s="47"/>
      <c r="AL57" s="47"/>
      <c r="AM57" s="47"/>
      <c r="AN57" s="47"/>
      <c r="AO57" s="47"/>
      <c r="AP57" s="47"/>
      <c r="AQ57" s="47"/>
      <c r="AR57" s="47"/>
      <c r="AS57" s="47"/>
      <c r="AT57" s="47"/>
      <c r="AU57" s="47"/>
      <c r="AV57" s="47"/>
      <c r="AW57" s="47"/>
      <c r="AX57" s="48"/>
      <c r="AY57" s="48"/>
      <c r="AZ57" s="49"/>
      <c r="BA57" s="49"/>
      <c r="BB57" s="26"/>
      <c r="BC57" s="26"/>
      <c r="BD57" s="26"/>
      <c r="BE57" s="26"/>
      <c r="BF57" s="26"/>
      <c r="BG57" s="26"/>
    </row>
    <row r="58" spans="2:59" ht="20.25" customHeight="1" x14ac:dyDescent="0.2">
      <c r="C58" s="50"/>
      <c r="D58" s="51"/>
      <c r="E58" s="52"/>
      <c r="AF58" s="23"/>
    </row>
    <row r="59" spans="2:59" ht="20.25" customHeight="1" x14ac:dyDescent="0.2">
      <c r="C59" s="50"/>
      <c r="D59" s="51"/>
      <c r="E59" s="52"/>
      <c r="AF59" s="23"/>
    </row>
    <row r="60" spans="2:59" ht="20.25" customHeight="1" x14ac:dyDescent="0.2">
      <c r="C60" s="50"/>
      <c r="D60" s="51"/>
      <c r="E60" s="52"/>
      <c r="AF60" s="23"/>
    </row>
  </sheetData>
  <sheetProtection insertRows="0"/>
  <mergeCells count="210">
    <mergeCell ref="AP1:BD1"/>
    <mergeCell ref="X2:Y2"/>
    <mergeCell ref="AA2:AB2"/>
    <mergeCell ref="AE2:AF2"/>
    <mergeCell ref="AP2:BD2"/>
    <mergeCell ref="BC3:BF3"/>
    <mergeCell ref="BA7:BB7"/>
    <mergeCell ref="AS5:AT5"/>
    <mergeCell ref="AW5:AX5"/>
    <mergeCell ref="BA5:BB5"/>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B20:B21"/>
    <mergeCell ref="C20:D21"/>
    <mergeCell ref="E20:F21"/>
    <mergeCell ref="G20:K21"/>
    <mergeCell ref="L20:O21"/>
    <mergeCell ref="P20:R20"/>
    <mergeCell ref="AX20:AY21"/>
    <mergeCell ref="AZ20:BA21"/>
    <mergeCell ref="BB20:BG21"/>
    <mergeCell ref="P21:R21"/>
    <mergeCell ref="B22:B23"/>
    <mergeCell ref="C22:D23"/>
    <mergeCell ref="E22:F23"/>
    <mergeCell ref="G22:K23"/>
    <mergeCell ref="L22:O23"/>
    <mergeCell ref="P22:R22"/>
    <mergeCell ref="AX22:AY23"/>
    <mergeCell ref="AZ22:BA23"/>
    <mergeCell ref="BB22:BG23"/>
    <mergeCell ref="P23:R23"/>
    <mergeCell ref="B24:B25"/>
    <mergeCell ref="C24:D25"/>
    <mergeCell ref="E24:F25"/>
    <mergeCell ref="G24:K25"/>
    <mergeCell ref="L24:O25"/>
    <mergeCell ref="P24:R24"/>
    <mergeCell ref="AX24:AY25"/>
    <mergeCell ref="AZ24:BA25"/>
    <mergeCell ref="BB24:BG25"/>
    <mergeCell ref="P25:R25"/>
    <mergeCell ref="B26:B27"/>
    <mergeCell ref="C26:D27"/>
    <mergeCell ref="E26:F27"/>
    <mergeCell ref="G26:K27"/>
    <mergeCell ref="L26:O27"/>
    <mergeCell ref="P26:R26"/>
    <mergeCell ref="AX26:AY27"/>
    <mergeCell ref="AZ26:BA27"/>
    <mergeCell ref="BB26:BG27"/>
    <mergeCell ref="P27:R27"/>
    <mergeCell ref="B28:B29"/>
    <mergeCell ref="C28:D29"/>
    <mergeCell ref="E28:F29"/>
    <mergeCell ref="G28:K29"/>
    <mergeCell ref="L28:O29"/>
    <mergeCell ref="P28:R28"/>
    <mergeCell ref="AX28:AY29"/>
    <mergeCell ref="AZ28:BA29"/>
    <mergeCell ref="BB28:BG29"/>
    <mergeCell ref="P29:R29"/>
    <mergeCell ref="B30:B31"/>
    <mergeCell ref="C30:D31"/>
    <mergeCell ref="E30:F31"/>
    <mergeCell ref="G30:K31"/>
    <mergeCell ref="L30:O31"/>
    <mergeCell ref="P30:R30"/>
    <mergeCell ref="AX30:AY31"/>
    <mergeCell ref="AZ30:BA31"/>
    <mergeCell ref="BB30:BG31"/>
    <mergeCell ref="P31:R31"/>
    <mergeCell ref="B32:B33"/>
    <mergeCell ref="C32:D33"/>
    <mergeCell ref="E32:F33"/>
    <mergeCell ref="G32:K33"/>
    <mergeCell ref="L32:O33"/>
    <mergeCell ref="P32:R32"/>
    <mergeCell ref="AX32:AY33"/>
    <mergeCell ref="AZ32:BA33"/>
    <mergeCell ref="BB32:BG33"/>
    <mergeCell ref="P33:R33"/>
    <mergeCell ref="B34:B35"/>
    <mergeCell ref="C34:D35"/>
    <mergeCell ref="E34:F35"/>
    <mergeCell ref="G34:K35"/>
    <mergeCell ref="L34:O35"/>
    <mergeCell ref="P34:R34"/>
    <mergeCell ref="AX34:AY35"/>
    <mergeCell ref="AZ34:BA35"/>
    <mergeCell ref="BB34:BG35"/>
    <mergeCell ref="P35:R35"/>
    <mergeCell ref="B36:B37"/>
    <mergeCell ref="C36:D37"/>
    <mergeCell ref="E36:F37"/>
    <mergeCell ref="G36:K37"/>
    <mergeCell ref="L36:O37"/>
    <mergeCell ref="P36:R36"/>
    <mergeCell ref="AX36:AY37"/>
    <mergeCell ref="AZ36:BA37"/>
    <mergeCell ref="BB36:BG37"/>
    <mergeCell ref="P37:R37"/>
    <mergeCell ref="B38:B39"/>
    <mergeCell ref="C38:D39"/>
    <mergeCell ref="E38:F39"/>
    <mergeCell ref="G38:K39"/>
    <mergeCell ref="L38:O39"/>
    <mergeCell ref="P38:R38"/>
    <mergeCell ref="AX38:AY39"/>
    <mergeCell ref="AZ38:BA39"/>
    <mergeCell ref="BB38:BG39"/>
    <mergeCell ref="P39:R39"/>
    <mergeCell ref="B40:B41"/>
    <mergeCell ref="C40:D41"/>
    <mergeCell ref="E40:F41"/>
    <mergeCell ref="G40:K41"/>
    <mergeCell ref="L40:O41"/>
    <mergeCell ref="P40:R40"/>
    <mergeCell ref="AX40:AY41"/>
    <mergeCell ref="AZ40:BA41"/>
    <mergeCell ref="BB40:BG41"/>
    <mergeCell ref="P41:R41"/>
    <mergeCell ref="B42:B43"/>
    <mergeCell ref="C42:D43"/>
    <mergeCell ref="E42:F43"/>
    <mergeCell ref="G42:K43"/>
    <mergeCell ref="L42:O43"/>
    <mergeCell ref="P42:R42"/>
    <mergeCell ref="AX42:AY43"/>
    <mergeCell ref="AZ42:BA43"/>
    <mergeCell ref="BB42:BG43"/>
    <mergeCell ref="P43:R43"/>
    <mergeCell ref="B44:B45"/>
    <mergeCell ref="C44:D45"/>
    <mergeCell ref="E44:F45"/>
    <mergeCell ref="G44:K45"/>
    <mergeCell ref="L44:O45"/>
    <mergeCell ref="P44:R44"/>
    <mergeCell ref="AX44:AY45"/>
    <mergeCell ref="AZ44:BA45"/>
    <mergeCell ref="BB44:BG45"/>
    <mergeCell ref="P45:R45"/>
    <mergeCell ref="AZ48:BA49"/>
    <mergeCell ref="BB48:BG49"/>
    <mergeCell ref="P49:R49"/>
    <mergeCell ref="B46:B47"/>
    <mergeCell ref="C46:D47"/>
    <mergeCell ref="E46:F47"/>
    <mergeCell ref="G46:K47"/>
    <mergeCell ref="L46:O47"/>
    <mergeCell ref="P46:R46"/>
    <mergeCell ref="AX46:AY47"/>
    <mergeCell ref="AZ46:BA47"/>
    <mergeCell ref="BB46:BG47"/>
    <mergeCell ref="P47:R47"/>
    <mergeCell ref="O54:S55"/>
    <mergeCell ref="O56:S57"/>
    <mergeCell ref="AX50:AY51"/>
    <mergeCell ref="B48:B49"/>
    <mergeCell ref="C48:D49"/>
    <mergeCell ref="E48:F49"/>
    <mergeCell ref="G48:K49"/>
    <mergeCell ref="L48:O49"/>
    <mergeCell ref="P48:R48"/>
    <mergeCell ref="AX48:AY49"/>
    <mergeCell ref="AZ50:BA51"/>
    <mergeCell ref="BB50:BG51"/>
    <mergeCell ref="P51:R51"/>
    <mergeCell ref="S52:AW52"/>
    <mergeCell ref="AX52:AY52"/>
    <mergeCell ref="AZ52:BA52"/>
    <mergeCell ref="BB52:BG52"/>
    <mergeCell ref="B50:B51"/>
    <mergeCell ref="C50:D51"/>
    <mergeCell ref="E50:F51"/>
    <mergeCell ref="G50:K51"/>
    <mergeCell ref="L50:O51"/>
    <mergeCell ref="P50:R50"/>
  </mergeCells>
  <phoneticPr fontId="3"/>
  <dataValidations count="5">
    <dataValidation type="list" errorStyle="warning" allowBlank="1" showInputMessage="1" showErrorMessage="1" error="リストにない場合のみ、入力してください。" sqref="G16:K51" xr:uid="{00000000-0002-0000-0100-000000000000}">
      <formula1>INDIRECT(C16)</formula1>
    </dataValidation>
    <dataValidation type="decimal" allowBlank="1" showInputMessage="1" showErrorMessage="1" error="入力可能範囲　32～40" sqref="AW5:AX5" xr:uid="{00000000-0002-0000-0100-000001000000}">
      <formula1>32</formula1>
      <formula2>40</formula2>
    </dataValidation>
    <dataValidation type="list" allowBlank="1" showInputMessage="1" showErrorMessage="1" sqref="BC3:BF3" xr:uid="{00000000-0002-0000-0100-000002000000}">
      <formula1>"計画,実績"</formula1>
    </dataValidation>
    <dataValidation type="list" allowBlank="1" showInputMessage="1" showErrorMessage="1" sqref="C16 C18 C20 C22 C24 C26 C28 C30 C32 C34 C48 C50 C44 C42 C40 C38 C36 C46" xr:uid="{00000000-0002-0000-0100-000003000000}">
      <formula1>職種</formula1>
    </dataValidation>
    <dataValidation type="list" allowBlank="1" showInputMessage="1" showErrorMessage="1" sqref="E18 E20 E22 E24 E26 E28 E30 E32 E34 E50 E48 E16:F17 E44 E42 E40 E38 E36 E46" xr:uid="{00000000-0002-0000-0100-000004000000}">
      <formula1>"A, B, C, D"</formula1>
    </dataValidation>
  </dataValidations>
  <pageMargins left="0.23622047244094491" right="0.23622047244094491" top="0.43307086614173229" bottom="0.27559055118110237" header="0.31496062992125984" footer="0.31496062992125984"/>
  <pageSetup paperSize="9" scale="28" orientation="portrait" verticalDpi="300" r:id="rId1"/>
  <colBreaks count="1" manualBreakCount="1">
    <brk id="61"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'シフト記号表（勤務時間帯）'!$C$4:$C$35</xm:f>
          </x14:formula1>
          <xm:sqref>S16:AW16 S18:AW18 S20:AW20 S22:AW22 S24:AW24 S26:AW26 S28:AW28 S30:AW30 S32:AW32 S34:AW34 S36:AW36 S38:AW38 S40:AW40 S42:AW42 S44:AW44 S46:AW46 S48:AW48 S50:AW50</xm:sqref>
        </x14:dataValidation>
        <x14:dataValidation type="list" allowBlank="1" showInputMessage="1" showErrorMessage="1" xr:uid="{00000000-0002-0000-0100-000006000000}">
          <x14:formula1>
            <xm:f>プルダウン・リスト!$C$4:$C$8</xm:f>
          </x14:formula1>
          <xm:sqref>AP1:BD1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M35"/>
  <sheetViews>
    <sheetView view="pageBreakPreview" zoomScaleNormal="100" zoomScaleSheetLayoutView="100" workbookViewId="0">
      <selection activeCell="O21" sqref="O21"/>
    </sheetView>
  </sheetViews>
  <sheetFormatPr defaultColWidth="9.1796875" defaultRowHeight="13" x14ac:dyDescent="0.2"/>
  <cols>
    <col min="1" max="1" width="1.81640625" style="55" customWidth="1"/>
    <col min="2" max="2" width="17.26953125" style="54" bestFit="1" customWidth="1"/>
    <col min="3" max="3" width="12.1796875" style="54" customWidth="1"/>
    <col min="4" max="4" width="3.81640625" style="54" bestFit="1" customWidth="1"/>
    <col min="5" max="5" width="17.81640625" style="55" customWidth="1"/>
    <col min="6" max="6" width="3.81640625" style="55" bestFit="1" customWidth="1"/>
    <col min="7" max="7" width="17.81640625" style="55" customWidth="1"/>
    <col min="8" max="8" width="3.81640625" style="55" bestFit="1" customWidth="1"/>
    <col min="9" max="9" width="17.81640625" style="54" customWidth="1"/>
    <col min="10" max="10" width="3.81640625" style="55" bestFit="1" customWidth="1"/>
    <col min="11" max="11" width="17.81640625" style="55" customWidth="1"/>
    <col min="12" max="12" width="5.7265625" style="55" customWidth="1"/>
    <col min="13" max="16384" width="9.1796875" style="55"/>
  </cols>
  <sheetData>
    <row r="1" spans="2:11" x14ac:dyDescent="0.2">
      <c r="B1" s="53" t="s">
        <v>362</v>
      </c>
    </row>
    <row r="2" spans="2:11" x14ac:dyDescent="0.2">
      <c r="B2" s="56" t="s">
        <v>363</v>
      </c>
      <c r="E2" s="57" t="s">
        <v>364</v>
      </c>
      <c r="I2" s="58" t="s">
        <v>365</v>
      </c>
    </row>
    <row r="3" spans="2:11" x14ac:dyDescent="0.2">
      <c r="B3" s="54" t="s">
        <v>366</v>
      </c>
      <c r="C3" s="54" t="s">
        <v>367</v>
      </c>
      <c r="E3" s="54" t="s">
        <v>368</v>
      </c>
      <c r="F3" s="54"/>
      <c r="G3" s="54" t="s">
        <v>369</v>
      </c>
      <c r="I3" s="54" t="s">
        <v>370</v>
      </c>
      <c r="K3" s="54" t="s">
        <v>371</v>
      </c>
    </row>
    <row r="4" spans="2:11" x14ac:dyDescent="0.2">
      <c r="B4" s="59" t="s">
        <v>372</v>
      </c>
      <c r="C4" s="60" t="s">
        <v>343</v>
      </c>
      <c r="D4" s="59" t="s">
        <v>381</v>
      </c>
      <c r="E4" s="61" t="s">
        <v>441</v>
      </c>
      <c r="F4" s="59" t="s">
        <v>375</v>
      </c>
      <c r="G4" s="61" t="s">
        <v>376</v>
      </c>
      <c r="H4" s="62" t="s">
        <v>403</v>
      </c>
      <c r="I4" s="61" t="s">
        <v>442</v>
      </c>
      <c r="J4" s="63" t="s">
        <v>430</v>
      </c>
      <c r="K4" s="64" t="s">
        <v>441</v>
      </c>
    </row>
    <row r="5" spans="2:11" x14ac:dyDescent="0.2">
      <c r="B5" s="59" t="s">
        <v>379</v>
      </c>
      <c r="C5" s="60" t="s">
        <v>380</v>
      </c>
      <c r="D5" s="59" t="s">
        <v>373</v>
      </c>
      <c r="E5" s="61" t="s">
        <v>374</v>
      </c>
      <c r="F5" s="59" t="s">
        <v>375</v>
      </c>
      <c r="G5" s="61" t="s">
        <v>441</v>
      </c>
      <c r="H5" s="62" t="s">
        <v>443</v>
      </c>
      <c r="I5" s="61" t="s">
        <v>442</v>
      </c>
      <c r="J5" s="63" t="s">
        <v>399</v>
      </c>
      <c r="K5" s="64" t="s">
        <v>389</v>
      </c>
    </row>
    <row r="6" spans="2:11" x14ac:dyDescent="0.2">
      <c r="B6" s="59" t="s">
        <v>385</v>
      </c>
      <c r="C6" s="60" t="s">
        <v>386</v>
      </c>
      <c r="D6" s="59" t="s">
        <v>373</v>
      </c>
      <c r="E6" s="61" t="s">
        <v>391</v>
      </c>
      <c r="F6" s="59" t="s">
        <v>388</v>
      </c>
      <c r="G6" s="61" t="s">
        <v>376</v>
      </c>
      <c r="H6" s="62" t="s">
        <v>443</v>
      </c>
      <c r="I6" s="61" t="s">
        <v>376</v>
      </c>
      <c r="J6" s="63" t="s">
        <v>432</v>
      </c>
      <c r="K6" s="64" t="s">
        <v>376</v>
      </c>
    </row>
    <row r="7" spans="2:11" x14ac:dyDescent="0.2">
      <c r="B7" s="59"/>
      <c r="C7" s="60" t="s">
        <v>349</v>
      </c>
      <c r="D7" s="59" t="s">
        <v>387</v>
      </c>
      <c r="E7" s="61">
        <v>0.375</v>
      </c>
      <c r="F7" s="59" t="s">
        <v>411</v>
      </c>
      <c r="G7" s="61">
        <v>0.75</v>
      </c>
      <c r="H7" s="62" t="s">
        <v>403</v>
      </c>
      <c r="I7" s="61">
        <v>4.1666666666666699E-2</v>
      </c>
      <c r="J7" s="63" t="s">
        <v>430</v>
      </c>
      <c r="K7" s="64">
        <f>(G7-E7-I7)*24</f>
        <v>8</v>
      </c>
    </row>
    <row r="8" spans="2:11" x14ac:dyDescent="0.2">
      <c r="B8" s="59"/>
      <c r="C8" s="60" t="s">
        <v>444</v>
      </c>
      <c r="D8" s="59" t="s">
        <v>422</v>
      </c>
      <c r="E8" s="61">
        <v>0.29166666666666702</v>
      </c>
      <c r="F8" s="59" t="s">
        <v>321</v>
      </c>
      <c r="G8" s="61">
        <v>0.66666666666666696</v>
      </c>
      <c r="H8" s="62" t="s">
        <v>393</v>
      </c>
      <c r="I8" s="61">
        <v>4.1666666666666699E-2</v>
      </c>
      <c r="J8" s="63" t="s">
        <v>430</v>
      </c>
      <c r="K8" s="64">
        <f>(G8-E8-I8)*24</f>
        <v>8</v>
      </c>
    </row>
    <row r="9" spans="2:11" x14ac:dyDescent="0.2">
      <c r="B9" s="59"/>
      <c r="C9" s="60" t="s">
        <v>445</v>
      </c>
      <c r="D9" s="59" t="s">
        <v>422</v>
      </c>
      <c r="E9" s="61">
        <v>0.33333333333333298</v>
      </c>
      <c r="F9" s="59" t="s">
        <v>383</v>
      </c>
      <c r="G9" s="61">
        <v>0.70833333333333304</v>
      </c>
      <c r="H9" s="62" t="s">
        <v>393</v>
      </c>
      <c r="I9" s="61">
        <v>4.1666666666666699E-2</v>
      </c>
      <c r="J9" s="63" t="s">
        <v>399</v>
      </c>
      <c r="K9" s="64">
        <f t="shared" ref="K9:K20" si="0">(G9-E9-I9)*24</f>
        <v>8</v>
      </c>
    </row>
    <row r="10" spans="2:11" x14ac:dyDescent="0.2">
      <c r="B10" s="59"/>
      <c r="C10" s="60" t="s">
        <v>446</v>
      </c>
      <c r="D10" s="59" t="s">
        <v>387</v>
      </c>
      <c r="E10" s="61">
        <v>0.33333333333333298</v>
      </c>
      <c r="F10" s="59" t="s">
        <v>435</v>
      </c>
      <c r="G10" s="61">
        <v>0.5</v>
      </c>
      <c r="H10" s="62" t="s">
        <v>443</v>
      </c>
      <c r="I10" s="61">
        <v>0</v>
      </c>
      <c r="J10" s="63" t="s">
        <v>377</v>
      </c>
      <c r="K10" s="64">
        <f t="shared" si="0"/>
        <v>4.0000000000000098</v>
      </c>
    </row>
    <row r="11" spans="2:11" x14ac:dyDescent="0.2">
      <c r="B11" s="59"/>
      <c r="C11" s="60" t="s">
        <v>447</v>
      </c>
      <c r="D11" s="59" t="s">
        <v>373</v>
      </c>
      <c r="E11" s="61">
        <v>0.54166666666666696</v>
      </c>
      <c r="F11" s="59" t="s">
        <v>411</v>
      </c>
      <c r="G11" s="61">
        <v>0.70833333333333304</v>
      </c>
      <c r="H11" s="62" t="s">
        <v>448</v>
      </c>
      <c r="I11" s="61">
        <v>0</v>
      </c>
      <c r="J11" s="63" t="s">
        <v>430</v>
      </c>
      <c r="K11" s="64">
        <f t="shared" si="0"/>
        <v>3.9999999999999898</v>
      </c>
    </row>
    <row r="12" spans="2:11" x14ac:dyDescent="0.2">
      <c r="B12" s="59"/>
      <c r="C12" s="60" t="s">
        <v>449</v>
      </c>
      <c r="D12" s="59" t="s">
        <v>450</v>
      </c>
      <c r="E12" s="61">
        <v>0.41666666666666702</v>
      </c>
      <c r="F12" s="59" t="s">
        <v>435</v>
      </c>
      <c r="G12" s="61">
        <v>0.58333333333333304</v>
      </c>
      <c r="H12" s="62" t="s">
        <v>448</v>
      </c>
      <c r="I12" s="61">
        <v>0</v>
      </c>
      <c r="J12" s="63" t="s">
        <v>390</v>
      </c>
      <c r="K12" s="64">
        <f t="shared" si="0"/>
        <v>3.99999999999998</v>
      </c>
    </row>
    <row r="13" spans="2:11" x14ac:dyDescent="0.2">
      <c r="B13" s="59"/>
      <c r="C13" s="60" t="s">
        <v>451</v>
      </c>
      <c r="D13" s="59" t="s">
        <v>422</v>
      </c>
      <c r="E13" s="61"/>
      <c r="F13" s="59" t="s">
        <v>411</v>
      </c>
      <c r="G13" s="61"/>
      <c r="H13" s="62" t="s">
        <v>393</v>
      </c>
      <c r="I13" s="61"/>
      <c r="J13" s="63" t="s">
        <v>432</v>
      </c>
      <c r="K13" s="64">
        <f t="shared" si="0"/>
        <v>0</v>
      </c>
    </row>
    <row r="14" spans="2:11" x14ac:dyDescent="0.2">
      <c r="B14" s="59"/>
      <c r="C14" s="60" t="s">
        <v>452</v>
      </c>
      <c r="D14" s="59" t="s">
        <v>422</v>
      </c>
      <c r="E14" s="61"/>
      <c r="F14" s="59" t="s">
        <v>435</v>
      </c>
      <c r="G14" s="61"/>
      <c r="H14" s="62" t="s">
        <v>448</v>
      </c>
      <c r="I14" s="61"/>
      <c r="J14" s="63" t="s">
        <v>390</v>
      </c>
      <c r="K14" s="64">
        <f t="shared" si="0"/>
        <v>0</v>
      </c>
    </row>
    <row r="15" spans="2:11" x14ac:dyDescent="0.2">
      <c r="B15" s="59"/>
      <c r="C15" s="60" t="s">
        <v>453</v>
      </c>
      <c r="D15" s="59" t="s">
        <v>450</v>
      </c>
      <c r="E15" s="61"/>
      <c r="F15" s="59" t="s">
        <v>321</v>
      </c>
      <c r="G15" s="61"/>
      <c r="H15" s="62" t="s">
        <v>443</v>
      </c>
      <c r="I15" s="61"/>
      <c r="J15" s="63" t="s">
        <v>377</v>
      </c>
      <c r="K15" s="64">
        <f t="shared" si="0"/>
        <v>0</v>
      </c>
    </row>
    <row r="16" spans="2:11" x14ac:dyDescent="0.2">
      <c r="B16" s="59"/>
      <c r="C16" s="60" t="s">
        <v>454</v>
      </c>
      <c r="D16" s="59" t="s">
        <v>450</v>
      </c>
      <c r="E16" s="61"/>
      <c r="F16" s="59" t="s">
        <v>388</v>
      </c>
      <c r="G16" s="61"/>
      <c r="H16" s="62" t="s">
        <v>393</v>
      </c>
      <c r="I16" s="61"/>
      <c r="J16" s="63" t="s">
        <v>390</v>
      </c>
      <c r="K16" s="64">
        <f t="shared" si="0"/>
        <v>0</v>
      </c>
    </row>
    <row r="17" spans="2:11" x14ac:dyDescent="0.2">
      <c r="B17" s="59"/>
      <c r="C17" s="60" t="s">
        <v>455</v>
      </c>
      <c r="D17" s="59" t="s">
        <v>397</v>
      </c>
      <c r="E17" s="61"/>
      <c r="F17" s="59" t="s">
        <v>435</v>
      </c>
      <c r="G17" s="61"/>
      <c r="H17" s="62" t="s">
        <v>303</v>
      </c>
      <c r="I17" s="61"/>
      <c r="J17" s="63" t="s">
        <v>377</v>
      </c>
      <c r="K17" s="64">
        <f t="shared" si="0"/>
        <v>0</v>
      </c>
    </row>
    <row r="18" spans="2:11" x14ac:dyDescent="0.2">
      <c r="B18" s="59"/>
      <c r="C18" s="60" t="s">
        <v>456</v>
      </c>
      <c r="D18" s="59" t="s">
        <v>397</v>
      </c>
      <c r="E18" s="61"/>
      <c r="F18" s="59" t="s">
        <v>321</v>
      </c>
      <c r="G18" s="61"/>
      <c r="H18" s="62" t="s">
        <v>303</v>
      </c>
      <c r="I18" s="61"/>
      <c r="J18" s="63" t="s">
        <v>390</v>
      </c>
      <c r="K18" s="65">
        <f t="shared" si="0"/>
        <v>0</v>
      </c>
    </row>
    <row r="19" spans="2:11" x14ac:dyDescent="0.2">
      <c r="B19" s="59"/>
      <c r="C19" s="60" t="s">
        <v>457</v>
      </c>
      <c r="D19" s="59" t="s">
        <v>450</v>
      </c>
      <c r="E19" s="61"/>
      <c r="F19" s="59" t="s">
        <v>388</v>
      </c>
      <c r="G19" s="61"/>
      <c r="H19" s="62" t="s">
        <v>448</v>
      </c>
      <c r="I19" s="61"/>
      <c r="J19" s="63" t="s">
        <v>377</v>
      </c>
      <c r="K19" s="64">
        <f t="shared" si="0"/>
        <v>0</v>
      </c>
    </row>
    <row r="20" spans="2:11" x14ac:dyDescent="0.2">
      <c r="B20" s="59"/>
      <c r="C20" s="60" t="s">
        <v>413</v>
      </c>
      <c r="D20" s="59" t="s">
        <v>387</v>
      </c>
      <c r="E20" s="61"/>
      <c r="F20" s="59" t="s">
        <v>435</v>
      </c>
      <c r="G20" s="61"/>
      <c r="H20" s="62" t="s">
        <v>303</v>
      </c>
      <c r="I20" s="61"/>
      <c r="J20" s="63" t="s">
        <v>430</v>
      </c>
      <c r="K20" s="64">
        <f t="shared" si="0"/>
        <v>0</v>
      </c>
    </row>
    <row r="21" spans="2:11" x14ac:dyDescent="0.2">
      <c r="B21" s="59"/>
      <c r="C21" s="60" t="s">
        <v>458</v>
      </c>
      <c r="D21" s="59" t="s">
        <v>397</v>
      </c>
      <c r="E21" s="66"/>
      <c r="F21" s="59" t="s">
        <v>411</v>
      </c>
      <c r="G21" s="66"/>
      <c r="H21" s="62" t="s">
        <v>406</v>
      </c>
      <c r="I21" s="66"/>
      <c r="J21" s="63" t="s">
        <v>390</v>
      </c>
      <c r="K21" s="60">
        <v>1</v>
      </c>
    </row>
    <row r="22" spans="2:11" x14ac:dyDescent="0.2">
      <c r="B22" s="59"/>
      <c r="C22" s="60" t="s">
        <v>341</v>
      </c>
      <c r="D22" s="59" t="s">
        <v>450</v>
      </c>
      <c r="E22" s="66"/>
      <c r="F22" s="59" t="s">
        <v>375</v>
      </c>
      <c r="G22" s="66"/>
      <c r="H22" s="62" t="s">
        <v>393</v>
      </c>
      <c r="I22" s="66"/>
      <c r="J22" s="63" t="s">
        <v>390</v>
      </c>
      <c r="K22" s="60">
        <v>2</v>
      </c>
    </row>
    <row r="23" spans="2:11" x14ac:dyDescent="0.2">
      <c r="B23" s="59"/>
      <c r="C23" s="60" t="s">
        <v>415</v>
      </c>
      <c r="D23" s="59" t="s">
        <v>450</v>
      </c>
      <c r="E23" s="66"/>
      <c r="F23" s="59" t="s">
        <v>375</v>
      </c>
      <c r="G23" s="66"/>
      <c r="H23" s="62" t="s">
        <v>393</v>
      </c>
      <c r="I23" s="66"/>
      <c r="J23" s="63" t="s">
        <v>432</v>
      </c>
      <c r="K23" s="60">
        <v>3</v>
      </c>
    </row>
    <row r="24" spans="2:11" x14ac:dyDescent="0.2">
      <c r="B24" s="59"/>
      <c r="C24" s="60" t="s">
        <v>416</v>
      </c>
      <c r="D24" s="59" t="s">
        <v>387</v>
      </c>
      <c r="E24" s="66"/>
      <c r="F24" s="59" t="s">
        <v>375</v>
      </c>
      <c r="G24" s="66"/>
      <c r="H24" s="62" t="s">
        <v>303</v>
      </c>
      <c r="I24" s="66"/>
      <c r="J24" s="63" t="s">
        <v>377</v>
      </c>
      <c r="K24" s="60">
        <v>4</v>
      </c>
    </row>
    <row r="25" spans="2:11" x14ac:dyDescent="0.2">
      <c r="B25" s="59"/>
      <c r="C25" s="60" t="s">
        <v>459</v>
      </c>
      <c r="D25" s="59" t="s">
        <v>450</v>
      </c>
      <c r="E25" s="66"/>
      <c r="F25" s="59" t="s">
        <v>375</v>
      </c>
      <c r="G25" s="66"/>
      <c r="H25" s="62" t="s">
        <v>393</v>
      </c>
      <c r="I25" s="66"/>
      <c r="J25" s="63" t="s">
        <v>377</v>
      </c>
      <c r="K25" s="60">
        <v>5</v>
      </c>
    </row>
    <row r="26" spans="2:11" x14ac:dyDescent="0.2">
      <c r="B26" s="59"/>
      <c r="C26" s="60" t="s">
        <v>460</v>
      </c>
      <c r="D26" s="59" t="s">
        <v>387</v>
      </c>
      <c r="E26" s="66"/>
      <c r="F26" s="59" t="s">
        <v>321</v>
      </c>
      <c r="G26" s="66"/>
      <c r="H26" s="62" t="s">
        <v>403</v>
      </c>
      <c r="I26" s="66"/>
      <c r="J26" s="63" t="s">
        <v>390</v>
      </c>
      <c r="K26" s="60">
        <v>6</v>
      </c>
    </row>
    <row r="27" spans="2:11" x14ac:dyDescent="0.2">
      <c r="B27" s="59"/>
      <c r="C27" s="60" t="s">
        <v>461</v>
      </c>
      <c r="D27" s="59" t="s">
        <v>422</v>
      </c>
      <c r="E27" s="66"/>
      <c r="F27" s="59" t="s">
        <v>435</v>
      </c>
      <c r="G27" s="66"/>
      <c r="H27" s="62" t="s">
        <v>303</v>
      </c>
      <c r="I27" s="66"/>
      <c r="J27" s="63" t="s">
        <v>390</v>
      </c>
      <c r="K27" s="60">
        <v>7</v>
      </c>
    </row>
    <row r="28" spans="2:11" x14ac:dyDescent="0.2">
      <c r="B28" s="59"/>
      <c r="C28" s="60" t="s">
        <v>462</v>
      </c>
      <c r="D28" s="59" t="s">
        <v>387</v>
      </c>
      <c r="E28" s="66"/>
      <c r="F28" s="59" t="s">
        <v>375</v>
      </c>
      <c r="G28" s="66"/>
      <c r="H28" s="62" t="s">
        <v>393</v>
      </c>
      <c r="I28" s="66"/>
      <c r="J28" s="63" t="s">
        <v>390</v>
      </c>
      <c r="K28" s="60">
        <v>8</v>
      </c>
    </row>
    <row r="29" spans="2:11" x14ac:dyDescent="0.2">
      <c r="B29" s="59"/>
      <c r="C29" s="60" t="s">
        <v>463</v>
      </c>
      <c r="D29" s="59" t="s">
        <v>387</v>
      </c>
      <c r="E29" s="66"/>
      <c r="F29" s="59" t="s">
        <v>375</v>
      </c>
      <c r="G29" s="66"/>
      <c r="H29" s="62" t="s">
        <v>393</v>
      </c>
      <c r="I29" s="66"/>
      <c r="J29" s="63" t="s">
        <v>432</v>
      </c>
      <c r="K29" s="60"/>
    </row>
    <row r="30" spans="2:11" x14ac:dyDescent="0.2">
      <c r="B30" s="59"/>
      <c r="C30" s="60" t="s">
        <v>464</v>
      </c>
      <c r="D30" s="59" t="s">
        <v>397</v>
      </c>
      <c r="E30" s="66"/>
      <c r="F30" s="59" t="s">
        <v>388</v>
      </c>
      <c r="G30" s="66"/>
      <c r="H30" s="62" t="s">
        <v>406</v>
      </c>
      <c r="I30" s="66"/>
      <c r="J30" s="63" t="s">
        <v>432</v>
      </c>
      <c r="K30" s="60"/>
    </row>
    <row r="31" spans="2:11" x14ac:dyDescent="0.2">
      <c r="B31" s="59"/>
      <c r="C31" s="60" t="s">
        <v>465</v>
      </c>
      <c r="D31" s="59" t="s">
        <v>381</v>
      </c>
      <c r="E31" s="66"/>
      <c r="F31" s="59" t="s">
        <v>375</v>
      </c>
      <c r="G31" s="66"/>
      <c r="H31" s="62" t="s">
        <v>403</v>
      </c>
      <c r="I31" s="66"/>
      <c r="J31" s="63" t="s">
        <v>390</v>
      </c>
      <c r="K31" s="60"/>
    </row>
    <row r="32" spans="2:11" x14ac:dyDescent="0.2">
      <c r="B32" s="59"/>
      <c r="C32" s="60" t="s">
        <v>425</v>
      </c>
      <c r="D32" s="59" t="s">
        <v>387</v>
      </c>
      <c r="E32" s="61"/>
      <c r="F32" s="59" t="s">
        <v>321</v>
      </c>
      <c r="G32" s="61"/>
      <c r="H32" s="62" t="s">
        <v>393</v>
      </c>
      <c r="I32" s="61"/>
      <c r="J32" s="63" t="s">
        <v>432</v>
      </c>
      <c r="K32" s="64">
        <f t="shared" ref="K32:K35" si="1">(G32-E32-I32)*24</f>
        <v>0</v>
      </c>
    </row>
    <row r="33" spans="2:13" x14ac:dyDescent="0.2">
      <c r="B33" s="59"/>
      <c r="C33" s="60" t="s">
        <v>426</v>
      </c>
      <c r="D33" s="59" t="s">
        <v>373</v>
      </c>
      <c r="E33" s="61"/>
      <c r="F33" s="59" t="s">
        <v>466</v>
      </c>
      <c r="G33" s="61"/>
      <c r="H33" s="62" t="s">
        <v>393</v>
      </c>
      <c r="I33" s="61"/>
      <c r="J33" s="63" t="s">
        <v>390</v>
      </c>
      <c r="K33" s="64">
        <f t="shared" si="1"/>
        <v>0</v>
      </c>
      <c r="M33" s="55" t="s">
        <v>427</v>
      </c>
    </row>
    <row r="34" spans="2:13" x14ac:dyDescent="0.2">
      <c r="B34" s="59"/>
      <c r="C34" s="60" t="s">
        <v>428</v>
      </c>
      <c r="D34" s="59" t="s">
        <v>397</v>
      </c>
      <c r="E34" s="61"/>
      <c r="F34" s="59" t="s">
        <v>411</v>
      </c>
      <c r="G34" s="61"/>
      <c r="H34" s="62" t="s">
        <v>406</v>
      </c>
      <c r="I34" s="61"/>
      <c r="J34" s="63" t="s">
        <v>390</v>
      </c>
      <c r="K34" s="64">
        <f t="shared" si="1"/>
        <v>0</v>
      </c>
      <c r="M34" s="55" t="s">
        <v>427</v>
      </c>
    </row>
    <row r="35" spans="2:13" x14ac:dyDescent="0.2">
      <c r="B35" s="59"/>
      <c r="C35" s="60" t="s">
        <v>467</v>
      </c>
      <c r="D35" s="59" t="s">
        <v>387</v>
      </c>
      <c r="E35" s="61"/>
      <c r="F35" s="59" t="s">
        <v>388</v>
      </c>
      <c r="G35" s="61"/>
      <c r="H35" s="62" t="s">
        <v>468</v>
      </c>
      <c r="I35" s="61"/>
      <c r="J35" s="63" t="s">
        <v>390</v>
      </c>
      <c r="K35" s="64">
        <f t="shared" si="1"/>
        <v>0</v>
      </c>
    </row>
  </sheetData>
  <phoneticPr fontId="3"/>
  <pageMargins left="0.70866141732283472" right="0.70866141732283472" top="0.74803149606299213" bottom="0.74803149606299213" header="0.31496062992125984" footer="0.31496062992125984"/>
  <pageSetup paperSize="9" scale="45"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H58"/>
  <sheetViews>
    <sheetView showGridLines="0" view="pageBreakPreview" zoomScale="55" zoomScaleNormal="55" zoomScaleSheetLayoutView="55" workbookViewId="0">
      <selection activeCell="A24" sqref="A24"/>
    </sheetView>
  </sheetViews>
  <sheetFormatPr defaultColWidth="5.1796875" defaultRowHeight="20.25" customHeight="1" x14ac:dyDescent="0.2"/>
  <cols>
    <col min="1" max="1" width="1.54296875" style="22" customWidth="1"/>
    <col min="2" max="59" width="6.453125" style="22" customWidth="1"/>
    <col min="60" max="16384" width="5.1796875" style="22"/>
  </cols>
  <sheetData>
    <row r="1" spans="2:60" s="1" customFormat="1" ht="20.25" customHeight="1" x14ac:dyDescent="0.2">
      <c r="C1" s="2" t="s">
        <v>300</v>
      </c>
      <c r="D1" s="2"/>
      <c r="G1" s="3" t="s">
        <v>301</v>
      </c>
      <c r="J1" s="2"/>
      <c r="K1" s="2"/>
      <c r="L1" s="2"/>
      <c r="M1" s="2"/>
      <c r="AN1" s="4" t="s">
        <v>302</v>
      </c>
      <c r="AO1" s="4" t="s">
        <v>303</v>
      </c>
      <c r="AP1" s="557" t="s">
        <v>304</v>
      </c>
      <c r="AQ1" s="558"/>
      <c r="AR1" s="558"/>
      <c r="AS1" s="558"/>
      <c r="AT1" s="558"/>
      <c r="AU1" s="558"/>
      <c r="AV1" s="558"/>
      <c r="AW1" s="558"/>
      <c r="AX1" s="558"/>
      <c r="AY1" s="558"/>
      <c r="AZ1" s="558"/>
      <c r="BA1" s="558"/>
      <c r="BB1" s="558"/>
      <c r="BC1" s="558"/>
      <c r="BD1" s="558"/>
      <c r="BE1" s="5" t="s">
        <v>305</v>
      </c>
    </row>
    <row r="2" spans="2:60" s="6" customFormat="1" ht="20.25" customHeight="1" x14ac:dyDescent="0.2">
      <c r="D2" s="3"/>
      <c r="H2" s="3"/>
      <c r="I2" s="4"/>
      <c r="J2" s="4"/>
      <c r="K2" s="4"/>
      <c r="L2" s="4"/>
      <c r="M2" s="4"/>
      <c r="W2" s="7" t="s">
        <v>306</v>
      </c>
      <c r="X2" s="559">
        <v>6</v>
      </c>
      <c r="Y2" s="559"/>
      <c r="Z2" s="7" t="s">
        <v>303</v>
      </c>
      <c r="AA2" s="560">
        <f>IF(X2=0,"",YEAR(DATE(2018+X2,1,1)))</f>
        <v>2024</v>
      </c>
      <c r="AB2" s="560"/>
      <c r="AC2" s="8" t="s">
        <v>307</v>
      </c>
      <c r="AD2" s="8" t="s">
        <v>308</v>
      </c>
      <c r="AE2" s="559">
        <v>6</v>
      </c>
      <c r="AF2" s="559"/>
      <c r="AG2" s="8" t="s">
        <v>309</v>
      </c>
      <c r="AM2" s="5"/>
      <c r="AN2" s="4" t="s">
        <v>310</v>
      </c>
      <c r="AO2" s="4" t="s">
        <v>311</v>
      </c>
      <c r="AP2" s="561" t="s">
        <v>312</v>
      </c>
      <c r="AQ2" s="561"/>
      <c r="AR2" s="561"/>
      <c r="AS2" s="561"/>
      <c r="AT2" s="561"/>
      <c r="AU2" s="561"/>
      <c r="AV2" s="561"/>
      <c r="AW2" s="561"/>
      <c r="AX2" s="561"/>
      <c r="AY2" s="561"/>
      <c r="AZ2" s="561"/>
      <c r="BA2" s="561"/>
      <c r="BB2" s="561"/>
      <c r="BC2" s="561"/>
      <c r="BD2" s="561"/>
      <c r="BE2" s="5" t="s">
        <v>313</v>
      </c>
      <c r="BF2" s="4"/>
      <c r="BG2" s="4"/>
      <c r="BH2" s="4"/>
    </row>
    <row r="3" spans="2:60" s="6" customFormat="1" ht="20.25" customHeight="1" x14ac:dyDescent="0.2">
      <c r="D3" s="3"/>
      <c r="H3" s="3"/>
      <c r="I3" s="4"/>
      <c r="J3" s="4"/>
      <c r="K3" s="4"/>
      <c r="L3" s="4"/>
      <c r="M3" s="4"/>
      <c r="W3" s="7"/>
      <c r="X3" s="9"/>
      <c r="Y3" s="9"/>
      <c r="Z3" s="10"/>
      <c r="AA3" s="9"/>
      <c r="AB3" s="9"/>
      <c r="AC3" s="11"/>
      <c r="AD3" s="11"/>
      <c r="AE3" s="9"/>
      <c r="AF3" s="9"/>
      <c r="AG3" s="8"/>
      <c r="AM3" s="5"/>
      <c r="AN3" s="4"/>
      <c r="AO3" s="4"/>
      <c r="AP3" s="12"/>
      <c r="AQ3" s="12"/>
      <c r="AR3" s="12"/>
      <c r="AS3" s="12"/>
      <c r="AT3" s="12"/>
      <c r="AU3" s="12"/>
      <c r="AV3" s="12"/>
      <c r="AW3" s="12"/>
      <c r="AX3" s="12"/>
      <c r="AY3" s="12"/>
      <c r="AZ3" s="12"/>
      <c r="BA3" s="12"/>
      <c r="BB3" s="13" t="s">
        <v>314</v>
      </c>
      <c r="BC3" s="562" t="s">
        <v>315</v>
      </c>
      <c r="BD3" s="563"/>
      <c r="BE3" s="563"/>
      <c r="BF3" s="563"/>
      <c r="BG3" s="4"/>
      <c r="BH3" s="4"/>
    </row>
    <row r="4" spans="2:60" s="6" customFormat="1" ht="20.25" customHeight="1" x14ac:dyDescent="0.2">
      <c r="D4" s="3"/>
      <c r="H4" s="3"/>
      <c r="I4" s="4"/>
      <c r="J4" s="4"/>
      <c r="R4" s="12"/>
      <c r="S4" s="12"/>
      <c r="AC4" s="11"/>
      <c r="AD4" s="11"/>
      <c r="AE4" s="9"/>
      <c r="AF4" s="9"/>
      <c r="AG4" s="8"/>
      <c r="AM4" s="5"/>
      <c r="AN4" s="4"/>
      <c r="AO4" s="4"/>
      <c r="AP4" s="12"/>
      <c r="AQ4" s="12"/>
      <c r="AR4" s="12"/>
      <c r="AS4" s="12"/>
      <c r="AT4" s="12"/>
      <c r="AU4" s="12"/>
      <c r="AV4" s="12"/>
      <c r="AW4" s="12"/>
      <c r="AX4" s="12"/>
      <c r="AY4" s="12"/>
      <c r="AZ4" s="12"/>
      <c r="BA4" s="12"/>
      <c r="BB4" s="12"/>
      <c r="BC4" s="12"/>
      <c r="BD4" s="12"/>
      <c r="BE4" s="5"/>
      <c r="BF4" s="4"/>
      <c r="BG4" s="4"/>
      <c r="BH4" s="4"/>
    </row>
    <row r="5" spans="2:60" s="6" customFormat="1" ht="20.25" customHeight="1" x14ac:dyDescent="0.2">
      <c r="D5" s="3"/>
      <c r="H5" s="3"/>
      <c r="I5" s="4"/>
      <c r="K5" s="14"/>
      <c r="L5" s="15"/>
      <c r="M5" s="15"/>
      <c r="N5" s="15"/>
      <c r="O5" s="15"/>
      <c r="P5" s="15"/>
      <c r="Q5" s="15"/>
      <c r="R5" s="16"/>
      <c r="S5" s="16"/>
      <c r="T5" s="1"/>
      <c r="U5" s="1"/>
      <c r="V5" s="1"/>
      <c r="AC5" s="11"/>
      <c r="AD5" s="11"/>
      <c r="AE5" s="9"/>
      <c r="AF5" s="9"/>
      <c r="AG5" s="1" t="s">
        <v>317</v>
      </c>
      <c r="AH5" s="1"/>
      <c r="AI5" s="1"/>
      <c r="AJ5" s="1"/>
      <c r="AK5" s="1"/>
      <c r="AL5" s="1"/>
      <c r="AM5" s="1"/>
      <c r="AN5" s="1"/>
      <c r="AO5" s="1"/>
      <c r="AP5" s="1"/>
      <c r="AQ5" s="1"/>
      <c r="AR5" s="1"/>
      <c r="AS5" s="565">
        <v>8</v>
      </c>
      <c r="AT5" s="565"/>
      <c r="AU5" s="17" t="s">
        <v>318</v>
      </c>
      <c r="AV5" s="1"/>
      <c r="AW5" s="565">
        <v>40</v>
      </c>
      <c r="AX5" s="565"/>
      <c r="AY5" s="17" t="s">
        <v>319</v>
      </c>
      <c r="AZ5" s="1"/>
      <c r="BA5" s="565">
        <v>160</v>
      </c>
      <c r="BB5" s="565"/>
      <c r="BC5" s="17" t="s">
        <v>320</v>
      </c>
      <c r="BD5" s="1"/>
      <c r="BE5" s="18"/>
      <c r="BF5" s="4"/>
      <c r="BG5" s="4"/>
      <c r="BH5" s="4"/>
    </row>
    <row r="6" spans="2:60" s="6" customFormat="1" ht="20.25" customHeight="1" x14ac:dyDescent="0.2">
      <c r="D6" s="3"/>
      <c r="H6" s="3"/>
      <c r="I6" s="4"/>
      <c r="J6" s="16"/>
      <c r="N6" s="16"/>
      <c r="R6" s="19"/>
      <c r="S6" s="12"/>
      <c r="U6" s="2"/>
      <c r="V6" s="16"/>
      <c r="AC6" s="11"/>
      <c r="AD6" s="11"/>
      <c r="AE6" s="9"/>
      <c r="AF6" s="9"/>
      <c r="AG6" s="17"/>
      <c r="AH6" s="1"/>
      <c r="AI6" s="1"/>
      <c r="AJ6" s="1"/>
      <c r="AK6" s="1"/>
      <c r="AL6" s="1"/>
      <c r="AM6" s="20"/>
      <c r="AN6" s="19"/>
      <c r="AO6" s="19"/>
      <c r="AP6" s="16"/>
      <c r="AQ6" s="16"/>
      <c r="AR6" s="16"/>
      <c r="AS6" s="16"/>
      <c r="AT6" s="16"/>
      <c r="AU6" s="16"/>
      <c r="AV6" s="16"/>
      <c r="AW6" s="16"/>
      <c r="AX6" s="16"/>
      <c r="AY6" s="16"/>
      <c r="AZ6" s="16"/>
      <c r="BA6" s="16"/>
      <c r="BB6" s="16"/>
      <c r="BC6" s="16"/>
      <c r="BD6" s="16"/>
      <c r="BE6" s="5"/>
      <c r="BF6" s="4"/>
      <c r="BG6" s="4"/>
      <c r="BH6" s="4"/>
    </row>
    <row r="7" spans="2:60" s="6" customFormat="1" ht="20.25" customHeight="1" x14ac:dyDescent="0.2">
      <c r="D7" s="3"/>
      <c r="H7" s="3"/>
      <c r="I7" s="4"/>
      <c r="J7" s="16"/>
      <c r="N7" s="16"/>
      <c r="R7" s="19"/>
      <c r="S7" s="12"/>
      <c r="U7" s="2"/>
      <c r="V7" s="16"/>
      <c r="AC7" s="11"/>
      <c r="AD7" s="11"/>
      <c r="AE7" s="9"/>
      <c r="AF7" s="9"/>
      <c r="AG7" s="17"/>
      <c r="AH7" s="1"/>
      <c r="AI7" s="1"/>
      <c r="AJ7" s="1"/>
      <c r="AK7" s="1"/>
      <c r="AL7" s="1"/>
      <c r="AM7" s="20"/>
      <c r="AN7" s="19"/>
      <c r="AO7" s="19"/>
      <c r="AP7" s="16"/>
      <c r="AQ7" s="16"/>
      <c r="AR7" s="16"/>
      <c r="AS7" s="16"/>
      <c r="AT7" s="16"/>
      <c r="AU7" s="16"/>
      <c r="AV7" s="16"/>
      <c r="AW7" s="1"/>
      <c r="AX7" s="1" t="s">
        <v>322</v>
      </c>
      <c r="AY7" s="1"/>
      <c r="AZ7" s="1"/>
      <c r="BA7" s="564">
        <f>DAY(EOMONTH(DATE(AA2,AE2,1),0))</f>
        <v>30</v>
      </c>
      <c r="BB7" s="564"/>
      <c r="BC7" s="17" t="s">
        <v>316</v>
      </c>
      <c r="BD7" s="16"/>
      <c r="BE7" s="5"/>
      <c r="BF7" s="4"/>
      <c r="BG7" s="4"/>
      <c r="BH7" s="4"/>
    </row>
    <row r="8" spans="2:60" s="6" customFormat="1" ht="20.25" customHeight="1" x14ac:dyDescent="0.2">
      <c r="D8" s="3"/>
      <c r="H8" s="3"/>
      <c r="I8" s="4"/>
      <c r="J8" s="4"/>
      <c r="R8" s="12"/>
      <c r="S8" s="12"/>
      <c r="V8" s="16"/>
      <c r="AC8" s="11"/>
      <c r="AD8" s="11"/>
      <c r="AE8" s="9"/>
      <c r="AF8" s="9"/>
      <c r="AG8" s="17"/>
      <c r="AH8" s="1"/>
      <c r="AI8" s="1"/>
      <c r="AJ8" s="1"/>
      <c r="AK8" s="1"/>
      <c r="AL8" s="1"/>
      <c r="AM8" s="20"/>
      <c r="AN8" s="19"/>
      <c r="AO8" s="19"/>
      <c r="AP8" s="16"/>
      <c r="AQ8" s="16"/>
      <c r="AR8" s="16"/>
      <c r="AS8" s="16"/>
      <c r="AT8" s="16"/>
      <c r="AU8" s="16"/>
      <c r="AV8" s="16"/>
      <c r="AW8" s="1"/>
      <c r="AX8" s="1"/>
      <c r="AY8" s="1"/>
      <c r="AZ8" s="1"/>
      <c r="BA8" s="21"/>
      <c r="BB8" s="21"/>
      <c r="BC8" s="17"/>
      <c r="BD8" s="16"/>
      <c r="BE8" s="5"/>
      <c r="BF8" s="4"/>
      <c r="BG8" s="4"/>
      <c r="BH8" s="4"/>
    </row>
    <row r="9" spans="2:60" s="6" customFormat="1" ht="20.25" customHeight="1" x14ac:dyDescent="0.2">
      <c r="D9" s="3"/>
      <c r="H9" s="3"/>
      <c r="I9" s="4"/>
      <c r="J9" s="4"/>
      <c r="R9" s="12"/>
      <c r="S9" s="12"/>
      <c r="V9" s="16"/>
      <c r="AC9" s="11"/>
      <c r="AD9" s="11"/>
      <c r="AE9" s="9"/>
      <c r="AF9" s="9"/>
      <c r="AG9" s="17"/>
      <c r="AH9" s="1"/>
      <c r="AI9" s="1"/>
      <c r="AJ9" s="1"/>
      <c r="AK9" s="1"/>
      <c r="AL9" s="1"/>
      <c r="AM9" s="20"/>
      <c r="AN9" s="19"/>
      <c r="AO9" s="19"/>
      <c r="AP9" s="16"/>
      <c r="AQ9" s="16"/>
      <c r="AR9" s="16"/>
      <c r="AS9" s="16"/>
      <c r="AT9" s="16"/>
      <c r="AU9" s="16"/>
      <c r="AV9" s="16"/>
      <c r="AW9" s="1"/>
      <c r="AX9" s="1"/>
      <c r="AY9" s="1"/>
      <c r="AZ9" s="1"/>
      <c r="BA9" s="21"/>
      <c r="BB9" s="21"/>
      <c r="BC9" s="17"/>
      <c r="BD9" s="16"/>
      <c r="BE9" s="5"/>
      <c r="BF9" s="4"/>
      <c r="BG9" s="4"/>
      <c r="BH9" s="4"/>
    </row>
    <row r="10" spans="2:60" ht="20.25" customHeight="1" thickBot="1" x14ac:dyDescent="0.25">
      <c r="C10" s="23"/>
      <c r="D10" s="23"/>
      <c r="V10" s="23"/>
      <c r="AM10" s="23"/>
      <c r="BF10" s="24"/>
      <c r="BG10" s="24"/>
      <c r="BH10" s="24"/>
    </row>
    <row r="11" spans="2:60" ht="20.25" customHeight="1" thickBot="1" x14ac:dyDescent="0.25">
      <c r="B11" s="540" t="s">
        <v>323</v>
      </c>
      <c r="C11" s="543" t="s">
        <v>324</v>
      </c>
      <c r="D11" s="544"/>
      <c r="E11" s="549" t="s">
        <v>325</v>
      </c>
      <c r="F11" s="544"/>
      <c r="G11" s="549" t="s">
        <v>326</v>
      </c>
      <c r="H11" s="543"/>
      <c r="I11" s="543"/>
      <c r="J11" s="543"/>
      <c r="K11" s="544"/>
      <c r="L11" s="549" t="s">
        <v>327</v>
      </c>
      <c r="M11" s="543"/>
      <c r="N11" s="543"/>
      <c r="O11" s="552"/>
      <c r="P11" s="25"/>
      <c r="Q11" s="25"/>
      <c r="R11" s="25"/>
      <c r="S11" s="555" t="s">
        <v>328</v>
      </c>
      <c r="T11" s="556"/>
      <c r="U11" s="556"/>
      <c r="V11" s="556"/>
      <c r="W11" s="556"/>
      <c r="X11" s="556"/>
      <c r="Y11" s="556"/>
      <c r="Z11" s="556"/>
      <c r="AA11" s="556"/>
      <c r="AB11" s="556"/>
      <c r="AC11" s="556"/>
      <c r="AD11" s="556"/>
      <c r="AE11" s="556"/>
      <c r="AF11" s="556"/>
      <c r="AG11" s="556"/>
      <c r="AH11" s="556"/>
      <c r="AI11" s="556"/>
      <c r="AJ11" s="556"/>
      <c r="AK11" s="556"/>
      <c r="AL11" s="556"/>
      <c r="AM11" s="556"/>
      <c r="AN11" s="556"/>
      <c r="AO11" s="556"/>
      <c r="AP11" s="556"/>
      <c r="AQ11" s="556"/>
      <c r="AR11" s="556"/>
      <c r="AS11" s="556"/>
      <c r="AT11" s="556"/>
      <c r="AU11" s="556"/>
      <c r="AV11" s="556"/>
      <c r="AW11" s="556"/>
      <c r="AX11" s="527" t="str">
        <f>IF(BC3="計画","(9)1～4週目の勤務時間数合計","(9)1か月の勤務時間数合計")</f>
        <v>(9)1～4週目の勤務時間数合計</v>
      </c>
      <c r="AY11" s="528"/>
      <c r="AZ11" s="527" t="s">
        <v>329</v>
      </c>
      <c r="BA11" s="528"/>
      <c r="BB11" s="535" t="s">
        <v>330</v>
      </c>
      <c r="BC11" s="535"/>
      <c r="BD11" s="535"/>
      <c r="BE11" s="535"/>
      <c r="BF11" s="535"/>
      <c r="BG11" s="535"/>
    </row>
    <row r="12" spans="2:60" ht="20.25" customHeight="1" thickBot="1" x14ac:dyDescent="0.25">
      <c r="B12" s="541"/>
      <c r="C12" s="545"/>
      <c r="D12" s="546"/>
      <c r="E12" s="550"/>
      <c r="F12" s="546"/>
      <c r="G12" s="550"/>
      <c r="H12" s="545"/>
      <c r="I12" s="545"/>
      <c r="J12" s="545"/>
      <c r="K12" s="546"/>
      <c r="L12" s="550"/>
      <c r="M12" s="545"/>
      <c r="N12" s="545"/>
      <c r="O12" s="553"/>
      <c r="P12" s="26"/>
      <c r="Q12" s="26"/>
      <c r="R12" s="26"/>
      <c r="S12" s="537" t="s">
        <v>331</v>
      </c>
      <c r="T12" s="538"/>
      <c r="U12" s="538"/>
      <c r="V12" s="538"/>
      <c r="W12" s="538"/>
      <c r="X12" s="538"/>
      <c r="Y12" s="539"/>
      <c r="Z12" s="537" t="s">
        <v>332</v>
      </c>
      <c r="AA12" s="538"/>
      <c r="AB12" s="538"/>
      <c r="AC12" s="538"/>
      <c r="AD12" s="538"/>
      <c r="AE12" s="538"/>
      <c r="AF12" s="539"/>
      <c r="AG12" s="537" t="s">
        <v>333</v>
      </c>
      <c r="AH12" s="538"/>
      <c r="AI12" s="538"/>
      <c r="AJ12" s="538"/>
      <c r="AK12" s="538"/>
      <c r="AL12" s="538"/>
      <c r="AM12" s="539"/>
      <c r="AN12" s="537" t="s">
        <v>334</v>
      </c>
      <c r="AO12" s="538"/>
      <c r="AP12" s="538"/>
      <c r="AQ12" s="538"/>
      <c r="AR12" s="538"/>
      <c r="AS12" s="538"/>
      <c r="AT12" s="539"/>
      <c r="AU12" s="537" t="s">
        <v>335</v>
      </c>
      <c r="AV12" s="538"/>
      <c r="AW12" s="539"/>
      <c r="AX12" s="529"/>
      <c r="AY12" s="530"/>
      <c r="AZ12" s="529"/>
      <c r="BA12" s="530"/>
      <c r="BB12" s="535"/>
      <c r="BC12" s="535"/>
      <c r="BD12" s="535"/>
      <c r="BE12" s="535"/>
      <c r="BF12" s="535"/>
      <c r="BG12" s="535"/>
    </row>
    <row r="13" spans="2:60" ht="20.25" customHeight="1" thickBot="1" x14ac:dyDescent="0.25">
      <c r="B13" s="541"/>
      <c r="C13" s="545"/>
      <c r="D13" s="546"/>
      <c r="E13" s="550"/>
      <c r="F13" s="546"/>
      <c r="G13" s="550"/>
      <c r="H13" s="545"/>
      <c r="I13" s="545"/>
      <c r="J13" s="545"/>
      <c r="K13" s="546"/>
      <c r="L13" s="550"/>
      <c r="M13" s="545"/>
      <c r="N13" s="545"/>
      <c r="O13" s="553"/>
      <c r="P13" s="26"/>
      <c r="Q13" s="26"/>
      <c r="R13" s="26"/>
      <c r="S13" s="27">
        <f>DAY(DATE($AA$2,$AE$2,1))</f>
        <v>1</v>
      </c>
      <c r="T13" s="28">
        <f>DAY(DATE($AA$2,$AE$2,2))</f>
        <v>2</v>
      </c>
      <c r="U13" s="28">
        <f>DAY(DATE($AA$2,$AE$2,3))</f>
        <v>3</v>
      </c>
      <c r="V13" s="28">
        <f>DAY(DATE($AA$2,$AE$2,4))</f>
        <v>4</v>
      </c>
      <c r="W13" s="28">
        <f>DAY(DATE($AA$2,$AE$2,5))</f>
        <v>5</v>
      </c>
      <c r="X13" s="28">
        <f>DAY(DATE($AA$2,$AE$2,6))</f>
        <v>6</v>
      </c>
      <c r="Y13" s="29">
        <f>DAY(DATE($AA$2,$AE$2,7))</f>
        <v>7</v>
      </c>
      <c r="Z13" s="27">
        <f>DAY(DATE($AA$2,$AE$2,8))</f>
        <v>8</v>
      </c>
      <c r="AA13" s="28">
        <f>DAY(DATE($AA$2,$AE$2,9))</f>
        <v>9</v>
      </c>
      <c r="AB13" s="28">
        <f>DAY(DATE($AA$2,$AE$2,10))</f>
        <v>10</v>
      </c>
      <c r="AC13" s="28">
        <f>DAY(DATE($AA$2,$AE$2,11))</f>
        <v>11</v>
      </c>
      <c r="AD13" s="28">
        <f>DAY(DATE($AA$2,$AE$2,12))</f>
        <v>12</v>
      </c>
      <c r="AE13" s="28">
        <f>DAY(DATE($AA$2,$AE$2,13))</f>
        <v>13</v>
      </c>
      <c r="AF13" s="29">
        <f>DAY(DATE($AA$2,$AE$2,14))</f>
        <v>14</v>
      </c>
      <c r="AG13" s="27">
        <f>DAY(DATE($AA$2,$AE$2,15))</f>
        <v>15</v>
      </c>
      <c r="AH13" s="28">
        <f>DAY(DATE($AA$2,$AE$2,16))</f>
        <v>16</v>
      </c>
      <c r="AI13" s="28">
        <f>DAY(DATE($AA$2,$AE$2,17))</f>
        <v>17</v>
      </c>
      <c r="AJ13" s="28">
        <f>DAY(DATE($AA$2,$AE$2,18))</f>
        <v>18</v>
      </c>
      <c r="AK13" s="28">
        <f>DAY(DATE($AA$2,$AE$2,19))</f>
        <v>19</v>
      </c>
      <c r="AL13" s="28">
        <f>DAY(DATE($AA$2,$AE$2,20))</f>
        <v>20</v>
      </c>
      <c r="AM13" s="29">
        <f>DAY(DATE($AA$2,$AE$2,21))</f>
        <v>21</v>
      </c>
      <c r="AN13" s="27">
        <f>DAY(DATE($AA$2,$AE$2,22))</f>
        <v>22</v>
      </c>
      <c r="AO13" s="28">
        <f>DAY(DATE($AA$2,$AE$2,23))</f>
        <v>23</v>
      </c>
      <c r="AP13" s="28">
        <f>DAY(DATE($AA$2,$AE$2,24))</f>
        <v>24</v>
      </c>
      <c r="AQ13" s="28">
        <f>DAY(DATE($AA$2,$AE$2,25))</f>
        <v>25</v>
      </c>
      <c r="AR13" s="28">
        <f>DAY(DATE($AA$2,$AE$2,26))</f>
        <v>26</v>
      </c>
      <c r="AS13" s="28">
        <f>DAY(DATE($AA$2,$AE$2,27))</f>
        <v>27</v>
      </c>
      <c r="AT13" s="29">
        <f>DAY(DATE($AA$2,$AE$2,28))</f>
        <v>28</v>
      </c>
      <c r="AU13" s="27" t="str">
        <f>IF(BC3="実績",IF(DAY(DATE($AA$2,$AE$2,29))=29,29,""),"")</f>
        <v/>
      </c>
      <c r="AV13" s="28" t="str">
        <f>IF(BC3="実績",IF(DAY(DATE($AA$2,$AE$2,30))=30,30,""),"")</f>
        <v/>
      </c>
      <c r="AW13" s="29" t="str">
        <f>IF(BC3="実績",IF(DAY(DATE($AA$2,$AE$2,31))=31,31,""),"")</f>
        <v/>
      </c>
      <c r="AX13" s="529"/>
      <c r="AY13" s="530"/>
      <c r="AZ13" s="529"/>
      <c r="BA13" s="530"/>
      <c r="BB13" s="535"/>
      <c r="BC13" s="535"/>
      <c r="BD13" s="535"/>
      <c r="BE13" s="535"/>
      <c r="BF13" s="535"/>
      <c r="BG13" s="535"/>
    </row>
    <row r="14" spans="2:60" ht="20.25" hidden="1" customHeight="1" thickBot="1" x14ac:dyDescent="0.25">
      <c r="B14" s="541"/>
      <c r="C14" s="545"/>
      <c r="D14" s="546"/>
      <c r="E14" s="550"/>
      <c r="F14" s="546"/>
      <c r="G14" s="550"/>
      <c r="H14" s="545"/>
      <c r="I14" s="545"/>
      <c r="J14" s="545"/>
      <c r="K14" s="546"/>
      <c r="L14" s="550"/>
      <c r="M14" s="545"/>
      <c r="N14" s="545"/>
      <c r="O14" s="553"/>
      <c r="P14" s="26"/>
      <c r="Q14" s="26"/>
      <c r="R14" s="26"/>
      <c r="S14" s="27">
        <f>WEEKDAY(DATE($AA$2,$AE$2,1))</f>
        <v>7</v>
      </c>
      <c r="T14" s="28">
        <f>WEEKDAY(DATE($AA$2,$AE$2,2))</f>
        <v>1</v>
      </c>
      <c r="U14" s="28">
        <f>WEEKDAY(DATE($AA$2,$AE$2,3))</f>
        <v>2</v>
      </c>
      <c r="V14" s="28">
        <f>WEEKDAY(DATE($AA$2,$AE$2,4))</f>
        <v>3</v>
      </c>
      <c r="W14" s="28">
        <f>WEEKDAY(DATE($AA$2,$AE$2,5))</f>
        <v>4</v>
      </c>
      <c r="X14" s="28">
        <f>WEEKDAY(DATE($AA$2,$AE$2,6))</f>
        <v>5</v>
      </c>
      <c r="Y14" s="29">
        <f>WEEKDAY(DATE($AA$2,$AE$2,7))</f>
        <v>6</v>
      </c>
      <c r="Z14" s="27">
        <f>WEEKDAY(DATE($AA$2,$AE$2,8))</f>
        <v>7</v>
      </c>
      <c r="AA14" s="28">
        <f>WEEKDAY(DATE($AA$2,$AE$2,9))</f>
        <v>1</v>
      </c>
      <c r="AB14" s="28">
        <f>WEEKDAY(DATE($AA$2,$AE$2,10))</f>
        <v>2</v>
      </c>
      <c r="AC14" s="28">
        <f>WEEKDAY(DATE($AA$2,$AE$2,11))</f>
        <v>3</v>
      </c>
      <c r="AD14" s="28">
        <f>WEEKDAY(DATE($AA$2,$AE$2,12))</f>
        <v>4</v>
      </c>
      <c r="AE14" s="28">
        <f>WEEKDAY(DATE($AA$2,$AE$2,13))</f>
        <v>5</v>
      </c>
      <c r="AF14" s="29">
        <f>WEEKDAY(DATE($AA$2,$AE$2,14))</f>
        <v>6</v>
      </c>
      <c r="AG14" s="27">
        <f>WEEKDAY(DATE($AA$2,$AE$2,15))</f>
        <v>7</v>
      </c>
      <c r="AH14" s="28">
        <f>WEEKDAY(DATE($AA$2,$AE$2,16))</f>
        <v>1</v>
      </c>
      <c r="AI14" s="28">
        <f>WEEKDAY(DATE($AA$2,$AE$2,17))</f>
        <v>2</v>
      </c>
      <c r="AJ14" s="28">
        <f>WEEKDAY(DATE($AA$2,$AE$2,18))</f>
        <v>3</v>
      </c>
      <c r="AK14" s="28">
        <f>WEEKDAY(DATE($AA$2,$AE$2,19))</f>
        <v>4</v>
      </c>
      <c r="AL14" s="28">
        <f>WEEKDAY(DATE($AA$2,$AE$2,20))</f>
        <v>5</v>
      </c>
      <c r="AM14" s="29">
        <f>WEEKDAY(DATE($AA$2,$AE$2,21))</f>
        <v>6</v>
      </c>
      <c r="AN14" s="27">
        <f>WEEKDAY(DATE($AA$2,$AE$2,22))</f>
        <v>7</v>
      </c>
      <c r="AO14" s="28">
        <f>WEEKDAY(DATE($AA$2,$AE$2,23))</f>
        <v>1</v>
      </c>
      <c r="AP14" s="28">
        <f>WEEKDAY(DATE($AA$2,$AE$2,24))</f>
        <v>2</v>
      </c>
      <c r="AQ14" s="28">
        <f>WEEKDAY(DATE($AA$2,$AE$2,25))</f>
        <v>3</v>
      </c>
      <c r="AR14" s="28">
        <f>WEEKDAY(DATE($AA$2,$AE$2,26))</f>
        <v>4</v>
      </c>
      <c r="AS14" s="28">
        <f>WEEKDAY(DATE($AA$2,$AE$2,27))</f>
        <v>5</v>
      </c>
      <c r="AT14" s="29">
        <f>WEEKDAY(DATE($AA$2,$AE$2,28))</f>
        <v>6</v>
      </c>
      <c r="AU14" s="27">
        <f>IF(AU13=29,WEEKDAY(DATE($AA$2,$AE$2,29)),0)</f>
        <v>0</v>
      </c>
      <c r="AV14" s="28">
        <f>IF(AV13=30,WEEKDAY(DATE($AA$2,$AE$2,30)),0)</f>
        <v>0</v>
      </c>
      <c r="AW14" s="29">
        <f>IF(AW13=31,WEEKDAY(DATE($AA$2,$AE$2,31)),0)</f>
        <v>0</v>
      </c>
      <c r="AX14" s="531"/>
      <c r="AY14" s="532"/>
      <c r="AZ14" s="531"/>
      <c r="BA14" s="532"/>
      <c r="BB14" s="536"/>
      <c r="BC14" s="536"/>
      <c r="BD14" s="536"/>
      <c r="BE14" s="536"/>
      <c r="BF14" s="536"/>
      <c r="BG14" s="536"/>
    </row>
    <row r="15" spans="2:60" ht="20.25" customHeight="1" thickBot="1" x14ac:dyDescent="0.25">
      <c r="B15" s="542"/>
      <c r="C15" s="547"/>
      <c r="D15" s="548"/>
      <c r="E15" s="551"/>
      <c r="F15" s="548"/>
      <c r="G15" s="551"/>
      <c r="H15" s="547"/>
      <c r="I15" s="547"/>
      <c r="J15" s="547"/>
      <c r="K15" s="548"/>
      <c r="L15" s="551"/>
      <c r="M15" s="547"/>
      <c r="N15" s="547"/>
      <c r="O15" s="554"/>
      <c r="P15" s="30"/>
      <c r="Q15" s="30"/>
      <c r="R15" s="30"/>
      <c r="S15" s="31" t="str">
        <f>IF(S14=1,"日",IF(S14=2,"月",IF(S14=3,"火",IF(S14=4,"水",IF(S14=5,"木",IF(S14=6,"金","土"))))))</f>
        <v>土</v>
      </c>
      <c r="T15" s="32" t="str">
        <f t="shared" ref="T15:AT15" si="0">IF(T14=1,"日",IF(T14=2,"月",IF(T14=3,"火",IF(T14=4,"水",IF(T14=5,"木",IF(T14=6,"金","土"))))))</f>
        <v>日</v>
      </c>
      <c r="U15" s="32" t="str">
        <f t="shared" si="0"/>
        <v>月</v>
      </c>
      <c r="V15" s="32" t="str">
        <f t="shared" si="0"/>
        <v>火</v>
      </c>
      <c r="W15" s="32" t="str">
        <f t="shared" si="0"/>
        <v>水</v>
      </c>
      <c r="X15" s="32" t="str">
        <f t="shared" si="0"/>
        <v>木</v>
      </c>
      <c r="Y15" s="33" t="str">
        <f t="shared" si="0"/>
        <v>金</v>
      </c>
      <c r="Z15" s="31" t="str">
        <f t="shared" si="0"/>
        <v>土</v>
      </c>
      <c r="AA15" s="32" t="str">
        <f t="shared" si="0"/>
        <v>日</v>
      </c>
      <c r="AB15" s="32" t="str">
        <f t="shared" si="0"/>
        <v>月</v>
      </c>
      <c r="AC15" s="32" t="str">
        <f t="shared" si="0"/>
        <v>火</v>
      </c>
      <c r="AD15" s="32" t="str">
        <f t="shared" si="0"/>
        <v>水</v>
      </c>
      <c r="AE15" s="32" t="str">
        <f t="shared" si="0"/>
        <v>木</v>
      </c>
      <c r="AF15" s="33" t="str">
        <f t="shared" si="0"/>
        <v>金</v>
      </c>
      <c r="AG15" s="31" t="str">
        <f t="shared" si="0"/>
        <v>土</v>
      </c>
      <c r="AH15" s="32" t="str">
        <f t="shared" si="0"/>
        <v>日</v>
      </c>
      <c r="AI15" s="32" t="str">
        <f t="shared" si="0"/>
        <v>月</v>
      </c>
      <c r="AJ15" s="32" t="str">
        <f t="shared" si="0"/>
        <v>火</v>
      </c>
      <c r="AK15" s="32" t="str">
        <f t="shared" si="0"/>
        <v>水</v>
      </c>
      <c r="AL15" s="32" t="str">
        <f t="shared" si="0"/>
        <v>木</v>
      </c>
      <c r="AM15" s="33" t="str">
        <f t="shared" si="0"/>
        <v>金</v>
      </c>
      <c r="AN15" s="31" t="str">
        <f t="shared" si="0"/>
        <v>土</v>
      </c>
      <c r="AO15" s="32" t="str">
        <f t="shared" si="0"/>
        <v>日</v>
      </c>
      <c r="AP15" s="32" t="str">
        <f t="shared" si="0"/>
        <v>月</v>
      </c>
      <c r="AQ15" s="32" t="str">
        <f t="shared" si="0"/>
        <v>火</v>
      </c>
      <c r="AR15" s="32" t="str">
        <f t="shared" si="0"/>
        <v>水</v>
      </c>
      <c r="AS15" s="32" t="str">
        <f t="shared" si="0"/>
        <v>木</v>
      </c>
      <c r="AT15" s="33" t="str">
        <f t="shared" si="0"/>
        <v>金</v>
      </c>
      <c r="AU15" s="32" t="str">
        <f>IF(AU14=1,"日",IF(AU14=2,"月",IF(AU14=3,"火",IF(AU14=4,"水",IF(AU14=5,"木",IF(AU14=6,"金",IF(AU14=0,"","土")))))))</f>
        <v/>
      </c>
      <c r="AV15" s="32" t="str">
        <f>IF(AV14=1,"日",IF(AV14=2,"月",IF(AV14=3,"火",IF(AV14=4,"水",IF(AV14=5,"木",IF(AV14=6,"金",IF(AV14=0,"","土")))))))</f>
        <v/>
      </c>
      <c r="AW15" s="32" t="str">
        <f>IF(AW14=1,"日",IF(AW14=2,"月",IF(AW14=3,"火",IF(AW14=4,"水",IF(AW14=5,"木",IF(AW14=6,"金",IF(AW14=0,"","土")))))))</f>
        <v/>
      </c>
      <c r="AX15" s="533"/>
      <c r="AY15" s="534"/>
      <c r="AZ15" s="533"/>
      <c r="BA15" s="534"/>
      <c r="BB15" s="536"/>
      <c r="BC15" s="536"/>
      <c r="BD15" s="536"/>
      <c r="BE15" s="536"/>
      <c r="BF15" s="536"/>
      <c r="BG15" s="536"/>
    </row>
    <row r="16" spans="2:60" ht="20.25" customHeight="1" x14ac:dyDescent="0.2">
      <c r="B16" s="516">
        <v>1</v>
      </c>
      <c r="C16" s="517" t="s">
        <v>336</v>
      </c>
      <c r="D16" s="518"/>
      <c r="E16" s="519" t="s">
        <v>337</v>
      </c>
      <c r="F16" s="520"/>
      <c r="G16" s="471" t="s">
        <v>338</v>
      </c>
      <c r="H16" s="472"/>
      <c r="I16" s="472"/>
      <c r="J16" s="472"/>
      <c r="K16" s="473"/>
      <c r="L16" s="521" t="s">
        <v>339</v>
      </c>
      <c r="M16" s="522"/>
      <c r="N16" s="522"/>
      <c r="O16" s="523"/>
      <c r="P16" s="524" t="s">
        <v>340</v>
      </c>
      <c r="Q16" s="525"/>
      <c r="R16" s="526"/>
      <c r="S16" s="34" t="s">
        <v>343</v>
      </c>
      <c r="T16" s="35" t="s">
        <v>343</v>
      </c>
      <c r="U16" s="35" t="s">
        <v>342</v>
      </c>
      <c r="V16" s="35" t="s">
        <v>341</v>
      </c>
      <c r="W16" s="35" t="s">
        <v>341</v>
      </c>
      <c r="X16" s="35" t="s">
        <v>344</v>
      </c>
      <c r="Y16" s="36" t="s">
        <v>341</v>
      </c>
      <c r="Z16" s="34" t="s">
        <v>343</v>
      </c>
      <c r="AA16" s="35" t="s">
        <v>343</v>
      </c>
      <c r="AB16" s="35" t="s">
        <v>341</v>
      </c>
      <c r="AC16" s="35" t="s">
        <v>341</v>
      </c>
      <c r="AD16" s="35" t="s">
        <v>341</v>
      </c>
      <c r="AE16" s="35" t="s">
        <v>341</v>
      </c>
      <c r="AF16" s="36" t="s">
        <v>341</v>
      </c>
      <c r="AG16" s="34" t="s">
        <v>343</v>
      </c>
      <c r="AH16" s="35" t="s">
        <v>343</v>
      </c>
      <c r="AI16" s="35" t="s">
        <v>341</v>
      </c>
      <c r="AJ16" s="35" t="s">
        <v>341</v>
      </c>
      <c r="AK16" s="35" t="s">
        <v>341</v>
      </c>
      <c r="AL16" s="35" t="s">
        <v>341</v>
      </c>
      <c r="AM16" s="36" t="s">
        <v>341</v>
      </c>
      <c r="AN16" s="34" t="s">
        <v>343</v>
      </c>
      <c r="AO16" s="35" t="s">
        <v>343</v>
      </c>
      <c r="AP16" s="35" t="s">
        <v>341</v>
      </c>
      <c r="AQ16" s="35" t="s">
        <v>341</v>
      </c>
      <c r="AR16" s="35" t="s">
        <v>341</v>
      </c>
      <c r="AS16" s="35" t="s">
        <v>341</v>
      </c>
      <c r="AT16" s="36" t="s">
        <v>341</v>
      </c>
      <c r="AU16" s="34"/>
      <c r="AV16" s="35"/>
      <c r="AW16" s="36"/>
      <c r="AX16" s="503">
        <f>IF($BC$3="計画",SUM(S17:AT17),IF($BC$3="実績",SUM(S17:AW17),""))</f>
        <v>40</v>
      </c>
      <c r="AY16" s="504"/>
      <c r="AZ16" s="505">
        <f>IF($BC$3="計画",AX16/4,IF($BC$3="実績",AX16/($BA$7/7),""))</f>
        <v>10</v>
      </c>
      <c r="BA16" s="506"/>
      <c r="BB16" s="507"/>
      <c r="BC16" s="508"/>
      <c r="BD16" s="508"/>
      <c r="BE16" s="508"/>
      <c r="BF16" s="508"/>
      <c r="BG16" s="509"/>
    </row>
    <row r="17" spans="2:59" ht="20.25" customHeight="1" x14ac:dyDescent="0.2">
      <c r="B17" s="464"/>
      <c r="C17" s="485"/>
      <c r="D17" s="466"/>
      <c r="E17" s="511"/>
      <c r="F17" s="512"/>
      <c r="G17" s="474"/>
      <c r="H17" s="472"/>
      <c r="I17" s="472"/>
      <c r="J17" s="472"/>
      <c r="K17" s="473"/>
      <c r="L17" s="513"/>
      <c r="M17" s="514"/>
      <c r="N17" s="514"/>
      <c r="O17" s="515"/>
      <c r="P17" s="452" t="s">
        <v>345</v>
      </c>
      <c r="Q17" s="453"/>
      <c r="R17" s="454"/>
      <c r="S17" s="37" t="str">
        <f>IF(S16="","",VLOOKUP(S16,'【記載例】シフト記号表（勤務時間帯）'!$C$4:$K$35,9,FALSE))</f>
        <v>-</v>
      </c>
      <c r="T17" s="38" t="str">
        <f>IF(T16="","",VLOOKUP(T16,'【記載例】シフト記号表（勤務時間帯）'!$C$4:$K$35,9,FALSE))</f>
        <v>-</v>
      </c>
      <c r="U17" s="38">
        <f>IF(U16="","",VLOOKUP(U16,'【記載例】シフト記号表（勤務時間帯）'!$C$4:$K$35,9,FALSE))</f>
        <v>2</v>
      </c>
      <c r="V17" s="38">
        <f>IF(V16="","",VLOOKUP(V16,'【記載例】シフト記号表（勤務時間帯）'!$C$4:$K$35,9,FALSE))</f>
        <v>2</v>
      </c>
      <c r="W17" s="38">
        <f>IF(W16="","",VLOOKUP(W16,'【記載例】シフト記号表（勤務時間帯）'!$C$4:$K$35,9,FALSE))</f>
        <v>2</v>
      </c>
      <c r="X17" s="38">
        <f>IF(X16="","",VLOOKUP(X16,'【記載例】シフト記号表（勤務時間帯）'!$C$4:$K$35,9,FALSE))</f>
        <v>2</v>
      </c>
      <c r="Y17" s="39">
        <f>IF(Y16="","",VLOOKUP(Y16,'【記載例】シフト記号表（勤務時間帯）'!$C$4:$K$35,9,FALSE))</f>
        <v>2</v>
      </c>
      <c r="Z17" s="37" t="str">
        <f>IF(Z16="","",VLOOKUP(Z16,'【記載例】シフト記号表（勤務時間帯）'!$C$4:$K$35,9,FALSE))</f>
        <v>-</v>
      </c>
      <c r="AA17" s="38" t="str">
        <f>IF(AA16="","",VLOOKUP(AA16,'【記載例】シフト記号表（勤務時間帯）'!$C$4:$K$35,9,FALSE))</f>
        <v>-</v>
      </c>
      <c r="AB17" s="38">
        <f>IF(AB16="","",VLOOKUP(AB16,'【記載例】シフト記号表（勤務時間帯）'!$C$4:$K$35,9,FALSE))</f>
        <v>2</v>
      </c>
      <c r="AC17" s="38">
        <f>IF(AC16="","",VLOOKUP(AC16,'【記載例】シフト記号表（勤務時間帯）'!$C$4:$K$35,9,FALSE))</f>
        <v>2</v>
      </c>
      <c r="AD17" s="38">
        <f>IF(AD16="","",VLOOKUP(AD16,'【記載例】シフト記号表（勤務時間帯）'!$C$4:$K$35,9,FALSE))</f>
        <v>2</v>
      </c>
      <c r="AE17" s="38">
        <f>IF(AE16="","",VLOOKUP(AE16,'【記載例】シフト記号表（勤務時間帯）'!$C$4:$K$35,9,FALSE))</f>
        <v>2</v>
      </c>
      <c r="AF17" s="39">
        <f>IF(AF16="","",VLOOKUP(AF16,'【記載例】シフト記号表（勤務時間帯）'!$C$4:$K$35,9,FALSE))</f>
        <v>2</v>
      </c>
      <c r="AG17" s="37" t="str">
        <f>IF(AG16="","",VLOOKUP(AG16,'【記載例】シフト記号表（勤務時間帯）'!$C$4:$K$35,9,FALSE))</f>
        <v>-</v>
      </c>
      <c r="AH17" s="38" t="str">
        <f>IF(AH16="","",VLOOKUP(AH16,'【記載例】シフト記号表（勤務時間帯）'!$C$4:$K$35,9,FALSE))</f>
        <v>-</v>
      </c>
      <c r="AI17" s="38">
        <f>IF(AI16="","",VLOOKUP(AI16,'【記載例】シフト記号表（勤務時間帯）'!$C$4:$K$35,9,FALSE))</f>
        <v>2</v>
      </c>
      <c r="AJ17" s="38">
        <f>IF(AJ16="","",VLOOKUP(AJ16,'【記載例】シフト記号表（勤務時間帯）'!$C$4:$K$35,9,FALSE))</f>
        <v>2</v>
      </c>
      <c r="AK17" s="38">
        <f>IF(AK16="","",VLOOKUP(AK16,'【記載例】シフト記号表（勤務時間帯）'!$C$4:$K$35,9,FALSE))</f>
        <v>2</v>
      </c>
      <c r="AL17" s="38">
        <f>IF(AL16="","",VLOOKUP(AL16,'【記載例】シフト記号表（勤務時間帯）'!$C$4:$K$35,9,FALSE))</f>
        <v>2</v>
      </c>
      <c r="AM17" s="39">
        <f>IF(AM16="","",VLOOKUP(AM16,'【記載例】シフト記号表（勤務時間帯）'!$C$4:$K$35,9,FALSE))</f>
        <v>2</v>
      </c>
      <c r="AN17" s="37" t="str">
        <f>IF(AN16="","",VLOOKUP(AN16,'【記載例】シフト記号表（勤務時間帯）'!$C$4:$K$35,9,FALSE))</f>
        <v>-</v>
      </c>
      <c r="AO17" s="38" t="str">
        <f>IF(AO16="","",VLOOKUP(AO16,'【記載例】シフト記号表（勤務時間帯）'!$C$4:$K$35,9,FALSE))</f>
        <v>-</v>
      </c>
      <c r="AP17" s="38">
        <f>IF(AP16="","",VLOOKUP(AP16,'【記載例】シフト記号表（勤務時間帯）'!$C$4:$K$35,9,FALSE))</f>
        <v>2</v>
      </c>
      <c r="AQ17" s="38">
        <f>IF(AQ16="","",VLOOKUP(AQ16,'【記載例】シフト記号表（勤務時間帯）'!$C$4:$K$35,9,FALSE))</f>
        <v>2</v>
      </c>
      <c r="AR17" s="38">
        <f>IF(AR16="","",VLOOKUP(AR16,'【記載例】シフト記号表（勤務時間帯）'!$C$4:$K$35,9,FALSE))</f>
        <v>2</v>
      </c>
      <c r="AS17" s="38">
        <f>IF(AS16="","",VLOOKUP(AS16,'【記載例】シフト記号表（勤務時間帯）'!$C$4:$K$35,9,FALSE))</f>
        <v>2</v>
      </c>
      <c r="AT17" s="39">
        <f>IF(AT16="","",VLOOKUP(AT16,'【記載例】シフト記号表（勤務時間帯）'!$C$4:$K$35,9,FALSE))</f>
        <v>2</v>
      </c>
      <c r="AU17" s="37" t="str">
        <f>IF(AU16="","",VLOOKUP(AU16,'【記載例】シフト記号表（勤務時間帯）'!$C$4:$K$35,9,FALSE))</f>
        <v/>
      </c>
      <c r="AV17" s="38" t="str">
        <f>IF(AV16="","",VLOOKUP(AV16,'【記載例】シフト記号表（勤務時間帯）'!$C$4:$K$35,9,FALSE))</f>
        <v/>
      </c>
      <c r="AW17" s="39" t="str">
        <f>IF(AW16="","",VLOOKUP(AW16,'【記載例】シフト記号表（勤務時間帯）'!$C$4:$K$35,9,FALSE))</f>
        <v/>
      </c>
      <c r="AX17" s="482"/>
      <c r="AY17" s="483"/>
      <c r="AZ17" s="444"/>
      <c r="BA17" s="445"/>
      <c r="BB17" s="449"/>
      <c r="BC17" s="450"/>
      <c r="BD17" s="450"/>
      <c r="BE17" s="450"/>
      <c r="BF17" s="450"/>
      <c r="BG17" s="451"/>
    </row>
    <row r="18" spans="2:59" ht="20.25" customHeight="1" x14ac:dyDescent="0.2">
      <c r="B18" s="464">
        <f>B16+1</f>
        <v>2</v>
      </c>
      <c r="C18" s="465" t="s">
        <v>346</v>
      </c>
      <c r="D18" s="466"/>
      <c r="E18" s="510" t="s">
        <v>347</v>
      </c>
      <c r="F18" s="487"/>
      <c r="G18" s="471" t="s">
        <v>346</v>
      </c>
      <c r="H18" s="472"/>
      <c r="I18" s="472"/>
      <c r="J18" s="472"/>
      <c r="K18" s="473"/>
      <c r="L18" s="488" t="s">
        <v>348</v>
      </c>
      <c r="M18" s="489"/>
      <c r="N18" s="489"/>
      <c r="O18" s="490"/>
      <c r="P18" s="478" t="s">
        <v>340</v>
      </c>
      <c r="Q18" s="479"/>
      <c r="R18" s="480"/>
      <c r="S18" s="40" t="s">
        <v>343</v>
      </c>
      <c r="T18" s="41" t="s">
        <v>343</v>
      </c>
      <c r="U18" s="41" t="s">
        <v>567</v>
      </c>
      <c r="V18" s="41" t="s">
        <v>567</v>
      </c>
      <c r="W18" s="41" t="s">
        <v>567</v>
      </c>
      <c r="X18" s="41" t="s">
        <v>567</v>
      </c>
      <c r="Y18" s="42" t="s">
        <v>567</v>
      </c>
      <c r="Z18" s="40" t="s">
        <v>343</v>
      </c>
      <c r="AA18" s="41" t="s">
        <v>343</v>
      </c>
      <c r="AB18" s="41" t="s">
        <v>567</v>
      </c>
      <c r="AC18" s="41" t="s">
        <v>567</v>
      </c>
      <c r="AD18" s="41" t="s">
        <v>567</v>
      </c>
      <c r="AE18" s="41" t="s">
        <v>567</v>
      </c>
      <c r="AF18" s="42" t="s">
        <v>567</v>
      </c>
      <c r="AG18" s="40" t="s">
        <v>343</v>
      </c>
      <c r="AH18" s="41" t="s">
        <v>343</v>
      </c>
      <c r="AI18" s="41" t="s">
        <v>567</v>
      </c>
      <c r="AJ18" s="41" t="s">
        <v>567</v>
      </c>
      <c r="AK18" s="41" t="s">
        <v>567</v>
      </c>
      <c r="AL18" s="41" t="s">
        <v>567</v>
      </c>
      <c r="AM18" s="42" t="s">
        <v>567</v>
      </c>
      <c r="AN18" s="40" t="s">
        <v>343</v>
      </c>
      <c r="AO18" s="41" t="s">
        <v>343</v>
      </c>
      <c r="AP18" s="41" t="s">
        <v>567</v>
      </c>
      <c r="AQ18" s="41" t="s">
        <v>567</v>
      </c>
      <c r="AR18" s="41" t="s">
        <v>567</v>
      </c>
      <c r="AS18" s="41" t="s">
        <v>567</v>
      </c>
      <c r="AT18" s="42" t="s">
        <v>567</v>
      </c>
      <c r="AU18" s="40"/>
      <c r="AV18" s="41"/>
      <c r="AW18" s="42"/>
      <c r="AX18" s="482">
        <f>IF($BC$3="計画",SUM(S19:AT19),IF($BC$3="実績",SUM(S19:AW19),""))</f>
        <v>40</v>
      </c>
      <c r="AY18" s="483"/>
      <c r="AZ18" s="444">
        <f>IF($BC$3="計画",AX18/4,IF($BC$3="実績",AX18/($BA$7/7),""))</f>
        <v>10</v>
      </c>
      <c r="BA18" s="445"/>
      <c r="BB18" s="446"/>
      <c r="BC18" s="447"/>
      <c r="BD18" s="447"/>
      <c r="BE18" s="447"/>
      <c r="BF18" s="447"/>
      <c r="BG18" s="448"/>
    </row>
    <row r="19" spans="2:59" ht="20.25" customHeight="1" x14ac:dyDescent="0.2">
      <c r="B19" s="464"/>
      <c r="C19" s="485"/>
      <c r="D19" s="466"/>
      <c r="E19" s="511"/>
      <c r="F19" s="512"/>
      <c r="G19" s="474"/>
      <c r="H19" s="472"/>
      <c r="I19" s="472"/>
      <c r="J19" s="472"/>
      <c r="K19" s="473"/>
      <c r="L19" s="513"/>
      <c r="M19" s="514"/>
      <c r="N19" s="514"/>
      <c r="O19" s="515"/>
      <c r="P19" s="452" t="s">
        <v>345</v>
      </c>
      <c r="Q19" s="453"/>
      <c r="R19" s="454"/>
      <c r="S19" s="37" t="str">
        <f>IF(S18="","",VLOOKUP(S18,'【記載例】シフト記号表（勤務時間帯）'!$C$4:$K$35,9,FALSE))</f>
        <v>-</v>
      </c>
      <c r="T19" s="38" t="str">
        <f>IF(T18="","",VLOOKUP(T18,'【記載例】シフト記号表（勤務時間帯）'!$C$4:$K$35,9,FALSE))</f>
        <v>-</v>
      </c>
      <c r="U19" s="38">
        <f>IF(U18="","",VLOOKUP(U18,'【記載例】シフト記号表（勤務時間帯）'!$C$4:$K$35,9,FALSE))</f>
        <v>2</v>
      </c>
      <c r="V19" s="38">
        <f>IF(V18="","",VLOOKUP(V18,'【記載例】シフト記号表（勤務時間帯）'!$C$4:$K$35,9,FALSE))</f>
        <v>2</v>
      </c>
      <c r="W19" s="38">
        <f>IF(W18="","",VLOOKUP(W18,'【記載例】シフト記号表（勤務時間帯）'!$C$4:$K$35,9,FALSE))</f>
        <v>2</v>
      </c>
      <c r="X19" s="38">
        <f>IF(X18="","",VLOOKUP(X18,'【記載例】シフト記号表（勤務時間帯）'!$C$4:$K$35,9,FALSE))</f>
        <v>2</v>
      </c>
      <c r="Y19" s="39">
        <f>IF(Y18="","",VLOOKUP(Y18,'【記載例】シフト記号表（勤務時間帯）'!$C$4:$K$35,9,FALSE))</f>
        <v>2</v>
      </c>
      <c r="Z19" s="37" t="str">
        <f>IF(Z18="","",VLOOKUP(Z18,'【記載例】シフト記号表（勤務時間帯）'!$C$4:$K$35,9,FALSE))</f>
        <v>-</v>
      </c>
      <c r="AA19" s="38" t="str">
        <f>IF(AA18="","",VLOOKUP(AA18,'【記載例】シフト記号表（勤務時間帯）'!$C$4:$K$35,9,FALSE))</f>
        <v>-</v>
      </c>
      <c r="AB19" s="38">
        <f>IF(AB18="","",VLOOKUP(AB18,'【記載例】シフト記号表（勤務時間帯）'!$C$4:$K$35,9,FALSE))</f>
        <v>2</v>
      </c>
      <c r="AC19" s="38">
        <f>IF(AC18="","",VLOOKUP(AC18,'【記載例】シフト記号表（勤務時間帯）'!$C$4:$K$35,9,FALSE))</f>
        <v>2</v>
      </c>
      <c r="AD19" s="38">
        <f>IF(AD18="","",VLOOKUP(AD18,'【記載例】シフト記号表（勤務時間帯）'!$C$4:$K$35,9,FALSE))</f>
        <v>2</v>
      </c>
      <c r="AE19" s="38">
        <f>IF(AE18="","",VLOOKUP(AE18,'【記載例】シフト記号表（勤務時間帯）'!$C$4:$K$35,9,FALSE))</f>
        <v>2</v>
      </c>
      <c r="AF19" s="39">
        <f>IF(AF18="","",VLOOKUP(AF18,'【記載例】シフト記号表（勤務時間帯）'!$C$4:$K$35,9,FALSE))</f>
        <v>2</v>
      </c>
      <c r="AG19" s="37" t="str">
        <f>IF(AG18="","",VLOOKUP(AG18,'【記載例】シフト記号表（勤務時間帯）'!$C$4:$K$35,9,FALSE))</f>
        <v>-</v>
      </c>
      <c r="AH19" s="38" t="str">
        <f>IF(AH18="","",VLOOKUP(AH18,'【記載例】シフト記号表（勤務時間帯）'!$C$4:$K$35,9,FALSE))</f>
        <v>-</v>
      </c>
      <c r="AI19" s="38">
        <f>IF(AI18="","",VLOOKUP(AI18,'【記載例】シフト記号表（勤務時間帯）'!$C$4:$K$35,9,FALSE))</f>
        <v>2</v>
      </c>
      <c r="AJ19" s="38">
        <f>IF(AJ18="","",VLOOKUP(AJ18,'【記載例】シフト記号表（勤務時間帯）'!$C$4:$K$35,9,FALSE))</f>
        <v>2</v>
      </c>
      <c r="AK19" s="38">
        <f>IF(AK18="","",VLOOKUP(AK18,'【記載例】シフト記号表（勤務時間帯）'!$C$4:$K$35,9,FALSE))</f>
        <v>2</v>
      </c>
      <c r="AL19" s="38">
        <f>IF(AL18="","",VLOOKUP(AL18,'【記載例】シフト記号表（勤務時間帯）'!$C$4:$K$35,9,FALSE))</f>
        <v>2</v>
      </c>
      <c r="AM19" s="39">
        <f>IF(AM18="","",VLOOKUP(AM18,'【記載例】シフト記号表（勤務時間帯）'!$C$4:$K$35,9,FALSE))</f>
        <v>2</v>
      </c>
      <c r="AN19" s="37" t="str">
        <f>IF(AN18="","",VLOOKUP(AN18,'【記載例】シフト記号表（勤務時間帯）'!$C$4:$K$35,9,FALSE))</f>
        <v>-</v>
      </c>
      <c r="AO19" s="38" t="str">
        <f>IF(AO18="","",VLOOKUP(AO18,'【記載例】シフト記号表（勤務時間帯）'!$C$4:$K$35,9,FALSE))</f>
        <v>-</v>
      </c>
      <c r="AP19" s="38">
        <f>IF(AP18="","",VLOOKUP(AP18,'【記載例】シフト記号表（勤務時間帯）'!$C$4:$K$35,9,FALSE))</f>
        <v>2</v>
      </c>
      <c r="AQ19" s="38">
        <f>IF(AQ18="","",VLOOKUP(AQ18,'【記載例】シフト記号表（勤務時間帯）'!$C$4:$K$35,9,FALSE))</f>
        <v>2</v>
      </c>
      <c r="AR19" s="38">
        <f>IF(AR18="","",VLOOKUP(AR18,'【記載例】シフト記号表（勤務時間帯）'!$C$4:$K$35,9,FALSE))</f>
        <v>2</v>
      </c>
      <c r="AS19" s="38">
        <f>IF(AS18="","",VLOOKUP(AS18,'【記載例】シフト記号表（勤務時間帯）'!$C$4:$K$35,9,FALSE))</f>
        <v>2</v>
      </c>
      <c r="AT19" s="39">
        <f>IF(AT18="","",VLOOKUP(AT18,'【記載例】シフト記号表（勤務時間帯）'!$C$4:$K$35,9,FALSE))</f>
        <v>2</v>
      </c>
      <c r="AU19" s="37" t="str">
        <f>IF(AU18="","",VLOOKUP(AU18,'【記載例】シフト記号表（勤務時間帯）'!$C$4:$K$35,9,FALSE))</f>
        <v/>
      </c>
      <c r="AV19" s="38" t="str">
        <f>IF(AV18="","",VLOOKUP(AV18,'【記載例】シフト記号表（勤務時間帯）'!$C$4:$K$35,9,FALSE))</f>
        <v/>
      </c>
      <c r="AW19" s="39" t="str">
        <f>IF(AW18="","",VLOOKUP(AW18,'【記載例】シフト記号表（勤務時間帯）'!$C$4:$K$35,9,FALSE))</f>
        <v/>
      </c>
      <c r="AX19" s="482"/>
      <c r="AY19" s="483"/>
      <c r="AZ19" s="444"/>
      <c r="BA19" s="445"/>
      <c r="BB19" s="449"/>
      <c r="BC19" s="450"/>
      <c r="BD19" s="450"/>
      <c r="BE19" s="450"/>
      <c r="BF19" s="450"/>
      <c r="BG19" s="451"/>
    </row>
    <row r="20" spans="2:59" ht="20.25" customHeight="1" x14ac:dyDescent="0.2">
      <c r="B20" s="464">
        <f t="shared" ref="B20" si="1">B18+1</f>
        <v>3</v>
      </c>
      <c r="C20" s="465" t="s">
        <v>350</v>
      </c>
      <c r="D20" s="466"/>
      <c r="E20" s="469" t="s">
        <v>347</v>
      </c>
      <c r="F20" s="466"/>
      <c r="G20" s="471" t="s">
        <v>350</v>
      </c>
      <c r="H20" s="472"/>
      <c r="I20" s="472"/>
      <c r="J20" s="472"/>
      <c r="K20" s="473"/>
      <c r="L20" s="475" t="s">
        <v>351</v>
      </c>
      <c r="M20" s="476"/>
      <c r="N20" s="476"/>
      <c r="O20" s="477"/>
      <c r="P20" s="478" t="s">
        <v>340</v>
      </c>
      <c r="Q20" s="479"/>
      <c r="R20" s="480"/>
      <c r="S20" s="40" t="s">
        <v>343</v>
      </c>
      <c r="T20" s="41" t="s">
        <v>343</v>
      </c>
      <c r="U20" s="41" t="s">
        <v>567</v>
      </c>
      <c r="V20" s="41" t="s">
        <v>567</v>
      </c>
      <c r="W20" s="41" t="s">
        <v>567</v>
      </c>
      <c r="X20" s="41" t="s">
        <v>567</v>
      </c>
      <c r="Y20" s="42" t="s">
        <v>567</v>
      </c>
      <c r="Z20" s="40" t="s">
        <v>343</v>
      </c>
      <c r="AA20" s="41" t="s">
        <v>343</v>
      </c>
      <c r="AB20" s="41" t="s">
        <v>567</v>
      </c>
      <c r="AC20" s="41" t="s">
        <v>567</v>
      </c>
      <c r="AD20" s="41" t="s">
        <v>567</v>
      </c>
      <c r="AE20" s="41" t="s">
        <v>567</v>
      </c>
      <c r="AF20" s="42" t="s">
        <v>567</v>
      </c>
      <c r="AG20" s="40" t="s">
        <v>343</v>
      </c>
      <c r="AH20" s="41" t="s">
        <v>343</v>
      </c>
      <c r="AI20" s="41" t="s">
        <v>567</v>
      </c>
      <c r="AJ20" s="41" t="s">
        <v>567</v>
      </c>
      <c r="AK20" s="41" t="s">
        <v>567</v>
      </c>
      <c r="AL20" s="41" t="s">
        <v>567</v>
      </c>
      <c r="AM20" s="42" t="s">
        <v>567</v>
      </c>
      <c r="AN20" s="40" t="s">
        <v>343</v>
      </c>
      <c r="AO20" s="41" t="s">
        <v>343</v>
      </c>
      <c r="AP20" s="41" t="s">
        <v>567</v>
      </c>
      <c r="AQ20" s="41" t="s">
        <v>567</v>
      </c>
      <c r="AR20" s="41" t="s">
        <v>567</v>
      </c>
      <c r="AS20" s="41" t="s">
        <v>567</v>
      </c>
      <c r="AT20" s="42" t="s">
        <v>567</v>
      </c>
      <c r="AU20" s="40"/>
      <c r="AV20" s="41"/>
      <c r="AW20" s="42"/>
      <c r="AX20" s="482">
        <f>IF($BC$3="計画",SUM(S21:AT21),IF($BC$3="実績",SUM(S21:AW21),""))</f>
        <v>40</v>
      </c>
      <c r="AY20" s="483"/>
      <c r="AZ20" s="444">
        <f>IF($BC$3="計画",AX20/4,IF($BC$3="実績",AX20/($BA$7/7),""))</f>
        <v>10</v>
      </c>
      <c r="BA20" s="445"/>
      <c r="BB20" s="446"/>
      <c r="BC20" s="447"/>
      <c r="BD20" s="447"/>
      <c r="BE20" s="447"/>
      <c r="BF20" s="447"/>
      <c r="BG20" s="448"/>
    </row>
    <row r="21" spans="2:59" ht="20.25" customHeight="1" x14ac:dyDescent="0.2">
      <c r="B21" s="464"/>
      <c r="C21" s="485"/>
      <c r="D21" s="466"/>
      <c r="E21" s="470"/>
      <c r="F21" s="466"/>
      <c r="G21" s="474"/>
      <c r="H21" s="472"/>
      <c r="I21" s="472"/>
      <c r="J21" s="472"/>
      <c r="K21" s="473"/>
      <c r="L21" s="475"/>
      <c r="M21" s="476"/>
      <c r="N21" s="476"/>
      <c r="O21" s="477"/>
      <c r="P21" s="452" t="s">
        <v>345</v>
      </c>
      <c r="Q21" s="453"/>
      <c r="R21" s="454"/>
      <c r="S21" s="37" t="str">
        <f>IF(S20="","",VLOOKUP(S20,'【記載例】シフト記号表（勤務時間帯）'!$C$4:$K$35,9,FALSE))</f>
        <v>-</v>
      </c>
      <c r="T21" s="38" t="str">
        <f>IF(T20="","",VLOOKUP(T20,'【記載例】シフト記号表（勤務時間帯）'!$C$4:$K$35,9,FALSE))</f>
        <v>-</v>
      </c>
      <c r="U21" s="38">
        <f>IF(U20="","",VLOOKUP(U20,'【記載例】シフト記号表（勤務時間帯）'!$C$4:$K$35,9,FALSE))</f>
        <v>2</v>
      </c>
      <c r="V21" s="38">
        <f>IF(V20="","",VLOOKUP(V20,'【記載例】シフト記号表（勤務時間帯）'!$C$4:$K$35,9,FALSE))</f>
        <v>2</v>
      </c>
      <c r="W21" s="38">
        <f>IF(W20="","",VLOOKUP(W20,'【記載例】シフト記号表（勤務時間帯）'!$C$4:$K$35,9,FALSE))</f>
        <v>2</v>
      </c>
      <c r="X21" s="38">
        <f>IF(X20="","",VLOOKUP(X20,'【記載例】シフト記号表（勤務時間帯）'!$C$4:$K$35,9,FALSE))</f>
        <v>2</v>
      </c>
      <c r="Y21" s="39">
        <f>IF(Y20="","",VLOOKUP(Y20,'【記載例】シフト記号表（勤務時間帯）'!$C$4:$K$35,9,FALSE))</f>
        <v>2</v>
      </c>
      <c r="Z21" s="37" t="str">
        <f>IF(Z20="","",VLOOKUP(Z20,'【記載例】シフト記号表（勤務時間帯）'!$C$4:$K$35,9,FALSE))</f>
        <v>-</v>
      </c>
      <c r="AA21" s="38" t="str">
        <f>IF(AA20="","",VLOOKUP(AA20,'【記載例】シフト記号表（勤務時間帯）'!$C$4:$K$35,9,FALSE))</f>
        <v>-</v>
      </c>
      <c r="AB21" s="38">
        <f>IF(AB20="","",VLOOKUP(AB20,'【記載例】シフト記号表（勤務時間帯）'!$C$4:$K$35,9,FALSE))</f>
        <v>2</v>
      </c>
      <c r="AC21" s="38">
        <f>IF(AC20="","",VLOOKUP(AC20,'【記載例】シフト記号表（勤務時間帯）'!$C$4:$K$35,9,FALSE))</f>
        <v>2</v>
      </c>
      <c r="AD21" s="38">
        <f>IF(AD20="","",VLOOKUP(AD20,'【記載例】シフト記号表（勤務時間帯）'!$C$4:$K$35,9,FALSE))</f>
        <v>2</v>
      </c>
      <c r="AE21" s="38">
        <f>IF(AE20="","",VLOOKUP(AE20,'【記載例】シフト記号表（勤務時間帯）'!$C$4:$K$35,9,FALSE))</f>
        <v>2</v>
      </c>
      <c r="AF21" s="39">
        <f>IF(AF20="","",VLOOKUP(AF20,'【記載例】シフト記号表（勤務時間帯）'!$C$4:$K$35,9,FALSE))</f>
        <v>2</v>
      </c>
      <c r="AG21" s="37" t="str">
        <f>IF(AG20="","",VLOOKUP(AG20,'【記載例】シフト記号表（勤務時間帯）'!$C$4:$K$35,9,FALSE))</f>
        <v>-</v>
      </c>
      <c r="AH21" s="38" t="str">
        <f>IF(AH20="","",VLOOKUP(AH20,'【記載例】シフト記号表（勤務時間帯）'!$C$4:$K$35,9,FALSE))</f>
        <v>-</v>
      </c>
      <c r="AI21" s="38">
        <f>IF(AI20="","",VLOOKUP(AI20,'【記載例】シフト記号表（勤務時間帯）'!$C$4:$K$35,9,FALSE))</f>
        <v>2</v>
      </c>
      <c r="AJ21" s="38">
        <f>IF(AJ20="","",VLOOKUP(AJ20,'【記載例】シフト記号表（勤務時間帯）'!$C$4:$K$35,9,FALSE))</f>
        <v>2</v>
      </c>
      <c r="AK21" s="38">
        <f>IF(AK20="","",VLOOKUP(AK20,'【記載例】シフト記号表（勤務時間帯）'!$C$4:$K$35,9,FALSE))</f>
        <v>2</v>
      </c>
      <c r="AL21" s="38">
        <f>IF(AL20="","",VLOOKUP(AL20,'【記載例】シフト記号表（勤務時間帯）'!$C$4:$K$35,9,FALSE))</f>
        <v>2</v>
      </c>
      <c r="AM21" s="39">
        <f>IF(AM20="","",VLOOKUP(AM20,'【記載例】シフト記号表（勤務時間帯）'!$C$4:$K$35,9,FALSE))</f>
        <v>2</v>
      </c>
      <c r="AN21" s="37" t="str">
        <f>IF(AN20="","",VLOOKUP(AN20,'【記載例】シフト記号表（勤務時間帯）'!$C$4:$K$35,9,FALSE))</f>
        <v>-</v>
      </c>
      <c r="AO21" s="38" t="str">
        <f>IF(AO20="","",VLOOKUP(AO20,'【記載例】シフト記号表（勤務時間帯）'!$C$4:$K$35,9,FALSE))</f>
        <v>-</v>
      </c>
      <c r="AP21" s="38">
        <f>IF(AP20="","",VLOOKUP(AP20,'【記載例】シフト記号表（勤務時間帯）'!$C$4:$K$35,9,FALSE))</f>
        <v>2</v>
      </c>
      <c r="AQ21" s="38">
        <f>IF(AQ20="","",VLOOKUP(AQ20,'【記載例】シフト記号表（勤務時間帯）'!$C$4:$K$35,9,FALSE))</f>
        <v>2</v>
      </c>
      <c r="AR21" s="38">
        <f>IF(AR20="","",VLOOKUP(AR20,'【記載例】シフト記号表（勤務時間帯）'!$C$4:$K$35,9,FALSE))</f>
        <v>2</v>
      </c>
      <c r="AS21" s="38">
        <f>IF(AS20="","",VLOOKUP(AS20,'【記載例】シフト記号表（勤務時間帯）'!$C$4:$K$35,9,FALSE))</f>
        <v>2</v>
      </c>
      <c r="AT21" s="39">
        <f>IF(AT20="","",VLOOKUP(AT20,'【記載例】シフト記号表（勤務時間帯）'!$C$4:$K$35,9,FALSE))</f>
        <v>2</v>
      </c>
      <c r="AU21" s="37" t="str">
        <f>IF(AU20="","",VLOOKUP(AU20,'【記載例】シフト記号表（勤務時間帯）'!$C$4:$K$35,9,FALSE))</f>
        <v/>
      </c>
      <c r="AV21" s="38" t="str">
        <f>IF(AV20="","",VLOOKUP(AV20,'【記載例】シフト記号表（勤務時間帯）'!$C$4:$K$35,9,FALSE))</f>
        <v/>
      </c>
      <c r="AW21" s="39" t="str">
        <f>IF(AW20="","",VLOOKUP(AW20,'【記載例】シフト記号表（勤務時間帯）'!$C$4:$K$35,9,FALSE))</f>
        <v/>
      </c>
      <c r="AX21" s="482"/>
      <c r="AY21" s="483"/>
      <c r="AZ21" s="444"/>
      <c r="BA21" s="445"/>
      <c r="BB21" s="449"/>
      <c r="BC21" s="450"/>
      <c r="BD21" s="450"/>
      <c r="BE21" s="450"/>
      <c r="BF21" s="450"/>
      <c r="BG21" s="451"/>
    </row>
    <row r="22" spans="2:59" ht="20.25" customHeight="1" x14ac:dyDescent="0.2">
      <c r="B22" s="464">
        <f t="shared" ref="B22" si="2">B20+1</f>
        <v>4</v>
      </c>
      <c r="C22" s="465" t="s">
        <v>352</v>
      </c>
      <c r="D22" s="466"/>
      <c r="E22" s="469" t="s">
        <v>353</v>
      </c>
      <c r="F22" s="466"/>
      <c r="G22" s="471" t="s">
        <v>352</v>
      </c>
      <c r="H22" s="472"/>
      <c r="I22" s="472"/>
      <c r="J22" s="472"/>
      <c r="K22" s="473"/>
      <c r="L22" s="475" t="s">
        <v>354</v>
      </c>
      <c r="M22" s="476"/>
      <c r="N22" s="476"/>
      <c r="O22" s="477"/>
      <c r="P22" s="478" t="s">
        <v>340</v>
      </c>
      <c r="Q22" s="479"/>
      <c r="R22" s="480"/>
      <c r="S22" s="40" t="s">
        <v>343</v>
      </c>
      <c r="T22" s="41" t="s">
        <v>343</v>
      </c>
      <c r="U22" s="41" t="s">
        <v>567</v>
      </c>
      <c r="V22" s="41" t="s">
        <v>567</v>
      </c>
      <c r="W22" s="41" t="s">
        <v>567</v>
      </c>
      <c r="X22" s="41" t="s">
        <v>567</v>
      </c>
      <c r="Y22" s="42" t="s">
        <v>567</v>
      </c>
      <c r="Z22" s="40" t="s">
        <v>343</v>
      </c>
      <c r="AA22" s="41" t="s">
        <v>343</v>
      </c>
      <c r="AB22" s="41" t="s">
        <v>567</v>
      </c>
      <c r="AC22" s="41" t="s">
        <v>567</v>
      </c>
      <c r="AD22" s="41" t="s">
        <v>567</v>
      </c>
      <c r="AE22" s="41" t="s">
        <v>567</v>
      </c>
      <c r="AF22" s="42" t="s">
        <v>567</v>
      </c>
      <c r="AG22" s="40" t="s">
        <v>343</v>
      </c>
      <c r="AH22" s="41" t="s">
        <v>343</v>
      </c>
      <c r="AI22" s="41" t="s">
        <v>567</v>
      </c>
      <c r="AJ22" s="41" t="s">
        <v>567</v>
      </c>
      <c r="AK22" s="41" t="s">
        <v>567</v>
      </c>
      <c r="AL22" s="41" t="s">
        <v>567</v>
      </c>
      <c r="AM22" s="42" t="s">
        <v>567</v>
      </c>
      <c r="AN22" s="40" t="s">
        <v>343</v>
      </c>
      <c r="AO22" s="41" t="s">
        <v>343</v>
      </c>
      <c r="AP22" s="41" t="s">
        <v>567</v>
      </c>
      <c r="AQ22" s="41" t="s">
        <v>567</v>
      </c>
      <c r="AR22" s="41" t="s">
        <v>567</v>
      </c>
      <c r="AS22" s="41" t="s">
        <v>567</v>
      </c>
      <c r="AT22" s="42" t="s">
        <v>567</v>
      </c>
      <c r="AU22" s="40"/>
      <c r="AV22" s="41"/>
      <c r="AW22" s="42"/>
      <c r="AX22" s="482">
        <f t="shared" ref="AX22" si="3">IF($BC$3="計画",SUM(S23:AT23),IF($BC$3="実績",SUM(S23:AW23),""))</f>
        <v>40</v>
      </c>
      <c r="AY22" s="483"/>
      <c r="AZ22" s="444">
        <f t="shared" ref="AZ22" si="4">IF($BC$3="計画",AX22/4,IF($BC$3="実績",AX22/($BA$7/7),""))</f>
        <v>10</v>
      </c>
      <c r="BA22" s="445"/>
      <c r="BB22" s="446"/>
      <c r="BC22" s="447"/>
      <c r="BD22" s="447"/>
      <c r="BE22" s="447"/>
      <c r="BF22" s="447"/>
      <c r="BG22" s="448"/>
    </row>
    <row r="23" spans="2:59" ht="20.25" customHeight="1" x14ac:dyDescent="0.2">
      <c r="B23" s="464"/>
      <c r="C23" s="485"/>
      <c r="D23" s="466"/>
      <c r="E23" s="470"/>
      <c r="F23" s="466"/>
      <c r="G23" s="474"/>
      <c r="H23" s="472"/>
      <c r="I23" s="472"/>
      <c r="J23" s="472"/>
      <c r="K23" s="473"/>
      <c r="L23" s="475"/>
      <c r="M23" s="476"/>
      <c r="N23" s="476"/>
      <c r="O23" s="477"/>
      <c r="P23" s="452" t="s">
        <v>345</v>
      </c>
      <c r="Q23" s="453"/>
      <c r="R23" s="454"/>
      <c r="S23" s="37" t="str">
        <f>IF(S22="","",VLOOKUP(S22,'【記載例】シフト記号表（勤務時間帯）'!$C$4:$K$35,9,FALSE))</f>
        <v>-</v>
      </c>
      <c r="T23" s="38" t="str">
        <f>IF(T22="","",VLOOKUP(T22,'【記載例】シフト記号表（勤務時間帯）'!$C$4:$K$35,9,FALSE))</f>
        <v>-</v>
      </c>
      <c r="U23" s="38">
        <f>IF(U22="","",VLOOKUP(U22,'【記載例】シフト記号表（勤務時間帯）'!$C$4:$K$35,9,FALSE))</f>
        <v>2</v>
      </c>
      <c r="V23" s="38">
        <f>IF(V22="","",VLOOKUP(V22,'【記載例】シフト記号表（勤務時間帯）'!$C$4:$K$35,9,FALSE))</f>
        <v>2</v>
      </c>
      <c r="W23" s="38">
        <f>IF(W22="","",VLOOKUP(W22,'【記載例】シフト記号表（勤務時間帯）'!$C$4:$K$35,9,FALSE))</f>
        <v>2</v>
      </c>
      <c r="X23" s="38">
        <f>IF(X22="","",VLOOKUP(X22,'【記載例】シフト記号表（勤務時間帯）'!$C$4:$K$35,9,FALSE))</f>
        <v>2</v>
      </c>
      <c r="Y23" s="39">
        <f>IF(Y22="","",VLOOKUP(Y22,'【記載例】シフト記号表（勤務時間帯）'!$C$4:$K$35,9,FALSE))</f>
        <v>2</v>
      </c>
      <c r="Z23" s="37" t="str">
        <f>IF(Z22="","",VLOOKUP(Z22,'【記載例】シフト記号表（勤務時間帯）'!$C$4:$K$35,9,FALSE))</f>
        <v>-</v>
      </c>
      <c r="AA23" s="38" t="str">
        <f>IF(AA22="","",VLOOKUP(AA22,'【記載例】シフト記号表（勤務時間帯）'!$C$4:$K$35,9,FALSE))</f>
        <v>-</v>
      </c>
      <c r="AB23" s="38">
        <f>IF(AB22="","",VLOOKUP(AB22,'【記載例】シフト記号表（勤務時間帯）'!$C$4:$K$35,9,FALSE))</f>
        <v>2</v>
      </c>
      <c r="AC23" s="38">
        <f>IF(AC22="","",VLOOKUP(AC22,'【記載例】シフト記号表（勤務時間帯）'!$C$4:$K$35,9,FALSE))</f>
        <v>2</v>
      </c>
      <c r="AD23" s="38">
        <f>IF(AD22="","",VLOOKUP(AD22,'【記載例】シフト記号表（勤務時間帯）'!$C$4:$K$35,9,FALSE))</f>
        <v>2</v>
      </c>
      <c r="AE23" s="38">
        <f>IF(AE22="","",VLOOKUP(AE22,'【記載例】シフト記号表（勤務時間帯）'!$C$4:$K$35,9,FALSE))</f>
        <v>2</v>
      </c>
      <c r="AF23" s="39">
        <f>IF(AF22="","",VLOOKUP(AF22,'【記載例】シフト記号表（勤務時間帯）'!$C$4:$K$35,9,FALSE))</f>
        <v>2</v>
      </c>
      <c r="AG23" s="37" t="str">
        <f>IF(AG22="","",VLOOKUP(AG22,'【記載例】シフト記号表（勤務時間帯）'!$C$4:$K$35,9,FALSE))</f>
        <v>-</v>
      </c>
      <c r="AH23" s="38" t="str">
        <f>IF(AH22="","",VLOOKUP(AH22,'【記載例】シフト記号表（勤務時間帯）'!$C$4:$K$35,9,FALSE))</f>
        <v>-</v>
      </c>
      <c r="AI23" s="38">
        <f>IF(AI22="","",VLOOKUP(AI22,'【記載例】シフト記号表（勤務時間帯）'!$C$4:$K$35,9,FALSE))</f>
        <v>2</v>
      </c>
      <c r="AJ23" s="38">
        <f>IF(AJ22="","",VLOOKUP(AJ22,'【記載例】シフト記号表（勤務時間帯）'!$C$4:$K$35,9,FALSE))</f>
        <v>2</v>
      </c>
      <c r="AK23" s="38">
        <f>IF(AK22="","",VLOOKUP(AK22,'【記載例】シフト記号表（勤務時間帯）'!$C$4:$K$35,9,FALSE))</f>
        <v>2</v>
      </c>
      <c r="AL23" s="38">
        <f>IF(AL22="","",VLOOKUP(AL22,'【記載例】シフト記号表（勤務時間帯）'!$C$4:$K$35,9,FALSE))</f>
        <v>2</v>
      </c>
      <c r="AM23" s="39">
        <f>IF(AM22="","",VLOOKUP(AM22,'【記載例】シフト記号表（勤務時間帯）'!$C$4:$K$35,9,FALSE))</f>
        <v>2</v>
      </c>
      <c r="AN23" s="37" t="str">
        <f>IF(AN22="","",VLOOKUP(AN22,'【記載例】シフト記号表（勤務時間帯）'!$C$4:$K$35,9,FALSE))</f>
        <v>-</v>
      </c>
      <c r="AO23" s="38" t="str">
        <f>IF(AO22="","",VLOOKUP(AO22,'【記載例】シフト記号表（勤務時間帯）'!$C$4:$K$35,9,FALSE))</f>
        <v>-</v>
      </c>
      <c r="AP23" s="38">
        <f>IF(AP22="","",VLOOKUP(AP22,'【記載例】シフト記号表（勤務時間帯）'!$C$4:$K$35,9,FALSE))</f>
        <v>2</v>
      </c>
      <c r="AQ23" s="38">
        <f>IF(AQ22="","",VLOOKUP(AQ22,'【記載例】シフト記号表（勤務時間帯）'!$C$4:$K$35,9,FALSE))</f>
        <v>2</v>
      </c>
      <c r="AR23" s="38">
        <f>IF(AR22="","",VLOOKUP(AR22,'【記載例】シフト記号表（勤務時間帯）'!$C$4:$K$35,9,FALSE))</f>
        <v>2</v>
      </c>
      <c r="AS23" s="38">
        <f>IF(AS22="","",VLOOKUP(AS22,'【記載例】シフト記号表（勤務時間帯）'!$C$4:$K$35,9,FALSE))</f>
        <v>2</v>
      </c>
      <c r="AT23" s="39">
        <f>IF(AT22="","",VLOOKUP(AT22,'【記載例】シフト記号表（勤務時間帯）'!$C$4:$K$35,9,FALSE))</f>
        <v>2</v>
      </c>
      <c r="AU23" s="37" t="str">
        <f>IF(AU22="","",VLOOKUP(AU22,'【記載例】シフト記号表（勤務時間帯）'!$C$4:$K$35,9,FALSE))</f>
        <v/>
      </c>
      <c r="AV23" s="38" t="str">
        <f>IF(AV22="","",VLOOKUP(AV22,'【記載例】シフト記号表（勤務時間帯）'!$C$4:$K$35,9,FALSE))</f>
        <v/>
      </c>
      <c r="AW23" s="39" t="str">
        <f>IF(AW22="","",VLOOKUP(AW22,'【記載例】シフト記号表（勤務時間帯）'!$C$4:$K$35,9,FALSE))</f>
        <v/>
      </c>
      <c r="AX23" s="482"/>
      <c r="AY23" s="483"/>
      <c r="AZ23" s="444"/>
      <c r="BA23" s="445"/>
      <c r="BB23" s="449"/>
      <c r="BC23" s="450"/>
      <c r="BD23" s="450"/>
      <c r="BE23" s="450"/>
      <c r="BF23" s="450"/>
      <c r="BG23" s="451"/>
    </row>
    <row r="24" spans="2:59" ht="20.25" customHeight="1" x14ac:dyDescent="0.2">
      <c r="B24" s="464">
        <f t="shared" ref="B24" si="5">B22+1</f>
        <v>5</v>
      </c>
      <c r="C24" s="465" t="s">
        <v>355</v>
      </c>
      <c r="D24" s="466"/>
      <c r="E24" s="469" t="s">
        <v>353</v>
      </c>
      <c r="F24" s="466"/>
      <c r="G24" s="471" t="s">
        <v>355</v>
      </c>
      <c r="H24" s="472"/>
      <c r="I24" s="472"/>
      <c r="J24" s="472"/>
      <c r="K24" s="473"/>
      <c r="L24" s="475" t="s">
        <v>356</v>
      </c>
      <c r="M24" s="476"/>
      <c r="N24" s="476"/>
      <c r="O24" s="477"/>
      <c r="P24" s="478" t="s">
        <v>340</v>
      </c>
      <c r="Q24" s="479"/>
      <c r="R24" s="480"/>
      <c r="S24" s="40" t="s">
        <v>343</v>
      </c>
      <c r="T24" s="41" t="s">
        <v>343</v>
      </c>
      <c r="U24" s="41" t="s">
        <v>567</v>
      </c>
      <c r="V24" s="41" t="s">
        <v>567</v>
      </c>
      <c r="W24" s="41" t="s">
        <v>567</v>
      </c>
      <c r="X24" s="41" t="s">
        <v>567</v>
      </c>
      <c r="Y24" s="42" t="s">
        <v>567</v>
      </c>
      <c r="Z24" s="40" t="s">
        <v>343</v>
      </c>
      <c r="AA24" s="41" t="s">
        <v>343</v>
      </c>
      <c r="AB24" s="41" t="s">
        <v>567</v>
      </c>
      <c r="AC24" s="41" t="s">
        <v>567</v>
      </c>
      <c r="AD24" s="41" t="s">
        <v>567</v>
      </c>
      <c r="AE24" s="41" t="s">
        <v>567</v>
      </c>
      <c r="AF24" s="42" t="s">
        <v>567</v>
      </c>
      <c r="AG24" s="40" t="s">
        <v>343</v>
      </c>
      <c r="AH24" s="41" t="s">
        <v>343</v>
      </c>
      <c r="AI24" s="41" t="s">
        <v>567</v>
      </c>
      <c r="AJ24" s="41" t="s">
        <v>567</v>
      </c>
      <c r="AK24" s="41" t="s">
        <v>567</v>
      </c>
      <c r="AL24" s="41" t="s">
        <v>567</v>
      </c>
      <c r="AM24" s="42" t="s">
        <v>567</v>
      </c>
      <c r="AN24" s="40" t="s">
        <v>343</v>
      </c>
      <c r="AO24" s="41" t="s">
        <v>343</v>
      </c>
      <c r="AP24" s="41" t="s">
        <v>567</v>
      </c>
      <c r="AQ24" s="41" t="s">
        <v>567</v>
      </c>
      <c r="AR24" s="41" t="s">
        <v>567</v>
      </c>
      <c r="AS24" s="41" t="s">
        <v>567</v>
      </c>
      <c r="AT24" s="42" t="s">
        <v>567</v>
      </c>
      <c r="AU24" s="40"/>
      <c r="AV24" s="41"/>
      <c r="AW24" s="42"/>
      <c r="AX24" s="482">
        <f t="shared" ref="AX24" si="6">IF($BC$3="計画",SUM(S25:AT25),IF($BC$3="実績",SUM(S25:AW25),""))</f>
        <v>40</v>
      </c>
      <c r="AY24" s="483"/>
      <c r="AZ24" s="444">
        <f t="shared" ref="AZ24" si="7">IF($BC$3="計画",AX24/4,IF($BC$3="実績",AX24/($BA$7/7),""))</f>
        <v>10</v>
      </c>
      <c r="BA24" s="445"/>
      <c r="BB24" s="446"/>
      <c r="BC24" s="447"/>
      <c r="BD24" s="447"/>
      <c r="BE24" s="447"/>
      <c r="BF24" s="447"/>
      <c r="BG24" s="448"/>
    </row>
    <row r="25" spans="2:59" ht="20.25" customHeight="1" x14ac:dyDescent="0.2">
      <c r="B25" s="464"/>
      <c r="C25" s="485"/>
      <c r="D25" s="466"/>
      <c r="E25" s="470"/>
      <c r="F25" s="466"/>
      <c r="G25" s="474"/>
      <c r="H25" s="472"/>
      <c r="I25" s="472"/>
      <c r="J25" s="472"/>
      <c r="K25" s="473"/>
      <c r="L25" s="475"/>
      <c r="M25" s="476"/>
      <c r="N25" s="476"/>
      <c r="O25" s="477"/>
      <c r="P25" s="452" t="s">
        <v>345</v>
      </c>
      <c r="Q25" s="453"/>
      <c r="R25" s="454"/>
      <c r="S25" s="37" t="str">
        <f>IF(S24="","",VLOOKUP(S24,'【記載例】シフト記号表（勤務時間帯）'!$C$4:$K$35,9,FALSE))</f>
        <v>-</v>
      </c>
      <c r="T25" s="38" t="str">
        <f>IF(T24="","",VLOOKUP(T24,'【記載例】シフト記号表（勤務時間帯）'!$C$4:$K$35,9,FALSE))</f>
        <v>-</v>
      </c>
      <c r="U25" s="38">
        <f>IF(U24="","",VLOOKUP(U24,'【記載例】シフト記号表（勤務時間帯）'!$C$4:$K$35,9,FALSE))</f>
        <v>2</v>
      </c>
      <c r="V25" s="38">
        <f>IF(V24="","",VLOOKUP(V24,'【記載例】シフト記号表（勤務時間帯）'!$C$4:$K$35,9,FALSE))</f>
        <v>2</v>
      </c>
      <c r="W25" s="38">
        <f>IF(W24="","",VLOOKUP(W24,'【記載例】シフト記号表（勤務時間帯）'!$C$4:$K$35,9,FALSE))</f>
        <v>2</v>
      </c>
      <c r="X25" s="38">
        <f>IF(X24="","",VLOOKUP(X24,'【記載例】シフト記号表（勤務時間帯）'!$C$4:$K$35,9,FALSE))</f>
        <v>2</v>
      </c>
      <c r="Y25" s="39">
        <f>IF(Y24="","",VLOOKUP(Y24,'【記載例】シフト記号表（勤務時間帯）'!$C$4:$K$35,9,FALSE))</f>
        <v>2</v>
      </c>
      <c r="Z25" s="37" t="str">
        <f>IF(Z24="","",VLOOKUP(Z24,'【記載例】シフト記号表（勤務時間帯）'!$C$4:$K$35,9,FALSE))</f>
        <v>-</v>
      </c>
      <c r="AA25" s="38" t="str">
        <f>IF(AA24="","",VLOOKUP(AA24,'【記載例】シフト記号表（勤務時間帯）'!$C$4:$K$35,9,FALSE))</f>
        <v>-</v>
      </c>
      <c r="AB25" s="38">
        <f>IF(AB24="","",VLOOKUP(AB24,'【記載例】シフト記号表（勤務時間帯）'!$C$4:$K$35,9,FALSE))</f>
        <v>2</v>
      </c>
      <c r="AC25" s="38">
        <f>IF(AC24="","",VLOOKUP(AC24,'【記載例】シフト記号表（勤務時間帯）'!$C$4:$K$35,9,FALSE))</f>
        <v>2</v>
      </c>
      <c r="AD25" s="38">
        <f>IF(AD24="","",VLOOKUP(AD24,'【記載例】シフト記号表（勤務時間帯）'!$C$4:$K$35,9,FALSE))</f>
        <v>2</v>
      </c>
      <c r="AE25" s="38">
        <f>IF(AE24="","",VLOOKUP(AE24,'【記載例】シフト記号表（勤務時間帯）'!$C$4:$K$35,9,FALSE))</f>
        <v>2</v>
      </c>
      <c r="AF25" s="39">
        <f>IF(AF24="","",VLOOKUP(AF24,'【記載例】シフト記号表（勤務時間帯）'!$C$4:$K$35,9,FALSE))</f>
        <v>2</v>
      </c>
      <c r="AG25" s="37" t="str">
        <f>IF(AG24="","",VLOOKUP(AG24,'【記載例】シフト記号表（勤務時間帯）'!$C$4:$K$35,9,FALSE))</f>
        <v>-</v>
      </c>
      <c r="AH25" s="38" t="str">
        <f>IF(AH24="","",VLOOKUP(AH24,'【記載例】シフト記号表（勤務時間帯）'!$C$4:$K$35,9,FALSE))</f>
        <v>-</v>
      </c>
      <c r="AI25" s="38">
        <f>IF(AI24="","",VLOOKUP(AI24,'【記載例】シフト記号表（勤務時間帯）'!$C$4:$K$35,9,FALSE))</f>
        <v>2</v>
      </c>
      <c r="AJ25" s="38">
        <f>IF(AJ24="","",VLOOKUP(AJ24,'【記載例】シフト記号表（勤務時間帯）'!$C$4:$K$35,9,FALSE))</f>
        <v>2</v>
      </c>
      <c r="AK25" s="38">
        <f>IF(AK24="","",VLOOKUP(AK24,'【記載例】シフト記号表（勤務時間帯）'!$C$4:$K$35,9,FALSE))</f>
        <v>2</v>
      </c>
      <c r="AL25" s="38">
        <f>IF(AL24="","",VLOOKUP(AL24,'【記載例】シフト記号表（勤務時間帯）'!$C$4:$K$35,9,FALSE))</f>
        <v>2</v>
      </c>
      <c r="AM25" s="39">
        <f>IF(AM24="","",VLOOKUP(AM24,'【記載例】シフト記号表（勤務時間帯）'!$C$4:$K$35,9,FALSE))</f>
        <v>2</v>
      </c>
      <c r="AN25" s="37" t="str">
        <f>IF(AN24="","",VLOOKUP(AN24,'【記載例】シフト記号表（勤務時間帯）'!$C$4:$K$35,9,FALSE))</f>
        <v>-</v>
      </c>
      <c r="AO25" s="38" t="str">
        <f>IF(AO24="","",VLOOKUP(AO24,'【記載例】シフト記号表（勤務時間帯）'!$C$4:$K$35,9,FALSE))</f>
        <v>-</v>
      </c>
      <c r="AP25" s="38">
        <f>IF(AP24="","",VLOOKUP(AP24,'【記載例】シフト記号表（勤務時間帯）'!$C$4:$K$35,9,FALSE))</f>
        <v>2</v>
      </c>
      <c r="AQ25" s="38">
        <f>IF(AQ24="","",VLOOKUP(AQ24,'【記載例】シフト記号表（勤務時間帯）'!$C$4:$K$35,9,FALSE))</f>
        <v>2</v>
      </c>
      <c r="AR25" s="38">
        <f>IF(AR24="","",VLOOKUP(AR24,'【記載例】シフト記号表（勤務時間帯）'!$C$4:$K$35,9,FALSE))</f>
        <v>2</v>
      </c>
      <c r="AS25" s="38">
        <f>IF(AS24="","",VLOOKUP(AS24,'【記載例】シフト記号表（勤務時間帯）'!$C$4:$K$35,9,FALSE))</f>
        <v>2</v>
      </c>
      <c r="AT25" s="39">
        <f>IF(AT24="","",VLOOKUP(AT24,'【記載例】シフト記号表（勤務時間帯）'!$C$4:$K$35,9,FALSE))</f>
        <v>2</v>
      </c>
      <c r="AU25" s="37" t="str">
        <f>IF(AU24="","",VLOOKUP(AU24,'【記載例】シフト記号表（勤務時間帯）'!$C$4:$K$35,9,FALSE))</f>
        <v/>
      </c>
      <c r="AV25" s="38" t="str">
        <f>IF(AV24="","",VLOOKUP(AV24,'【記載例】シフト記号表（勤務時間帯）'!$C$4:$K$35,9,FALSE))</f>
        <v/>
      </c>
      <c r="AW25" s="39" t="str">
        <f>IF(AW24="","",VLOOKUP(AW24,'【記載例】シフト記号表（勤務時間帯）'!$C$4:$K$35,9,FALSE))</f>
        <v/>
      </c>
      <c r="AX25" s="482"/>
      <c r="AY25" s="483"/>
      <c r="AZ25" s="444"/>
      <c r="BA25" s="445"/>
      <c r="BB25" s="449"/>
      <c r="BC25" s="450"/>
      <c r="BD25" s="450"/>
      <c r="BE25" s="450"/>
      <c r="BF25" s="450"/>
      <c r="BG25" s="451"/>
    </row>
    <row r="26" spans="2:59" ht="20.25" customHeight="1" x14ac:dyDescent="0.2">
      <c r="B26" s="464">
        <f t="shared" ref="B26" si="8">B24+1</f>
        <v>6</v>
      </c>
      <c r="C26" s="465"/>
      <c r="D26" s="466"/>
      <c r="E26" s="469"/>
      <c r="F26" s="466"/>
      <c r="G26" s="471"/>
      <c r="H26" s="472"/>
      <c r="I26" s="472"/>
      <c r="J26" s="472"/>
      <c r="K26" s="473"/>
      <c r="L26" s="475"/>
      <c r="M26" s="476"/>
      <c r="N26" s="476"/>
      <c r="O26" s="477"/>
      <c r="P26" s="478" t="s">
        <v>340</v>
      </c>
      <c r="Q26" s="479"/>
      <c r="R26" s="480"/>
      <c r="S26" s="40"/>
      <c r="T26" s="41"/>
      <c r="U26" s="41"/>
      <c r="V26" s="41"/>
      <c r="W26" s="41"/>
      <c r="X26" s="41"/>
      <c r="Y26" s="42"/>
      <c r="Z26" s="40"/>
      <c r="AA26" s="41"/>
      <c r="AB26" s="41"/>
      <c r="AC26" s="41"/>
      <c r="AD26" s="41"/>
      <c r="AE26" s="41"/>
      <c r="AF26" s="42"/>
      <c r="AG26" s="40"/>
      <c r="AH26" s="41"/>
      <c r="AI26" s="41"/>
      <c r="AJ26" s="41"/>
      <c r="AK26" s="41"/>
      <c r="AL26" s="41"/>
      <c r="AM26" s="42"/>
      <c r="AN26" s="40"/>
      <c r="AO26" s="41"/>
      <c r="AP26" s="41"/>
      <c r="AQ26" s="41"/>
      <c r="AR26" s="41"/>
      <c r="AS26" s="41"/>
      <c r="AT26" s="42"/>
      <c r="AU26" s="40"/>
      <c r="AV26" s="41"/>
      <c r="AW26" s="42"/>
      <c r="AX26" s="482">
        <f>IF($BC$3="計画",SUM(S27:AT27),IF($BC$3="実績",SUM(S27:AW27),""))</f>
        <v>0</v>
      </c>
      <c r="AY26" s="483"/>
      <c r="AZ26" s="444">
        <f t="shared" ref="AZ26" si="9">IF($BC$3="計画",AX26/4,IF($BC$3="実績",AX26/($BA$7/7),""))</f>
        <v>0</v>
      </c>
      <c r="BA26" s="445"/>
      <c r="BB26" s="446"/>
      <c r="BC26" s="447"/>
      <c r="BD26" s="447"/>
      <c r="BE26" s="447"/>
      <c r="BF26" s="447"/>
      <c r="BG26" s="448"/>
    </row>
    <row r="27" spans="2:59" ht="20.25" customHeight="1" x14ac:dyDescent="0.2">
      <c r="B27" s="464"/>
      <c r="C27" s="485"/>
      <c r="D27" s="466"/>
      <c r="E27" s="470"/>
      <c r="F27" s="466"/>
      <c r="G27" s="474"/>
      <c r="H27" s="472"/>
      <c r="I27" s="472"/>
      <c r="J27" s="472"/>
      <c r="K27" s="473"/>
      <c r="L27" s="475"/>
      <c r="M27" s="476"/>
      <c r="N27" s="476"/>
      <c r="O27" s="477"/>
      <c r="P27" s="452" t="s">
        <v>345</v>
      </c>
      <c r="Q27" s="453"/>
      <c r="R27" s="454"/>
      <c r="S27" s="37" t="str">
        <f>IF(S26="","",VLOOKUP(S26,'【記載例】シフト記号表（勤務時間帯）'!$C$4:$K$35,9,FALSE))</f>
        <v/>
      </c>
      <c r="T27" s="38" t="str">
        <f>IF(T26="","",VLOOKUP(T26,'【記載例】シフト記号表（勤務時間帯）'!$C$4:$K$35,9,FALSE))</f>
        <v/>
      </c>
      <c r="U27" s="38" t="str">
        <f>IF(U26="","",VLOOKUP(U26,'【記載例】シフト記号表（勤務時間帯）'!$C$4:$K$35,9,FALSE))</f>
        <v/>
      </c>
      <c r="V27" s="38" t="str">
        <f>IF(V26="","",VLOOKUP(V26,'【記載例】シフト記号表（勤務時間帯）'!$C$4:$K$35,9,FALSE))</f>
        <v/>
      </c>
      <c r="W27" s="38" t="str">
        <f>IF(W26="","",VLOOKUP(W26,'【記載例】シフト記号表（勤務時間帯）'!$C$4:$K$35,9,FALSE))</f>
        <v/>
      </c>
      <c r="X27" s="38" t="str">
        <f>IF(X26="","",VLOOKUP(X26,'【記載例】シフト記号表（勤務時間帯）'!$C$4:$K$35,9,FALSE))</f>
        <v/>
      </c>
      <c r="Y27" s="39" t="str">
        <f>IF(Y26="","",VLOOKUP(Y26,'【記載例】シフト記号表（勤務時間帯）'!$C$4:$K$35,9,FALSE))</f>
        <v/>
      </c>
      <c r="Z27" s="37" t="str">
        <f>IF(Z26="","",VLOOKUP(Z26,'【記載例】シフト記号表（勤務時間帯）'!$C$4:$K$35,9,FALSE))</f>
        <v/>
      </c>
      <c r="AA27" s="38" t="str">
        <f>IF(AA26="","",VLOOKUP(AA26,'【記載例】シフト記号表（勤務時間帯）'!$C$4:$K$35,9,FALSE))</f>
        <v/>
      </c>
      <c r="AB27" s="38" t="str">
        <f>IF(AB26="","",VLOOKUP(AB26,'【記載例】シフト記号表（勤務時間帯）'!$C$4:$K$35,9,FALSE))</f>
        <v/>
      </c>
      <c r="AC27" s="38" t="str">
        <f>IF(AC26="","",VLOOKUP(AC26,'【記載例】シフト記号表（勤務時間帯）'!$C$4:$K$35,9,FALSE))</f>
        <v/>
      </c>
      <c r="AD27" s="38" t="str">
        <f>IF(AD26="","",VLOOKUP(AD26,'【記載例】シフト記号表（勤務時間帯）'!$C$4:$K$35,9,FALSE))</f>
        <v/>
      </c>
      <c r="AE27" s="38" t="str">
        <f>IF(AE26="","",VLOOKUP(AE26,'【記載例】シフト記号表（勤務時間帯）'!$C$4:$K$35,9,FALSE))</f>
        <v/>
      </c>
      <c r="AF27" s="39" t="str">
        <f>IF(AF26="","",VLOOKUP(AF26,'【記載例】シフト記号表（勤務時間帯）'!$C$4:$K$35,9,FALSE))</f>
        <v/>
      </c>
      <c r="AG27" s="37" t="str">
        <f>IF(AG26="","",VLOOKUP(AG26,'【記載例】シフト記号表（勤務時間帯）'!$C$4:$K$35,9,FALSE))</f>
        <v/>
      </c>
      <c r="AH27" s="38" t="str">
        <f>IF(AH26="","",VLOOKUP(AH26,'【記載例】シフト記号表（勤務時間帯）'!$C$4:$K$35,9,FALSE))</f>
        <v/>
      </c>
      <c r="AI27" s="38" t="str">
        <f>IF(AI26="","",VLOOKUP(AI26,'【記載例】シフト記号表（勤務時間帯）'!$C$4:$K$35,9,FALSE))</f>
        <v/>
      </c>
      <c r="AJ27" s="38" t="str">
        <f>IF(AJ26="","",VLOOKUP(AJ26,'【記載例】シフト記号表（勤務時間帯）'!$C$4:$K$35,9,FALSE))</f>
        <v/>
      </c>
      <c r="AK27" s="38" t="str">
        <f>IF(AK26="","",VLOOKUP(AK26,'【記載例】シフト記号表（勤務時間帯）'!$C$4:$K$35,9,FALSE))</f>
        <v/>
      </c>
      <c r="AL27" s="38" t="str">
        <f>IF(AL26="","",VLOOKUP(AL26,'【記載例】シフト記号表（勤務時間帯）'!$C$4:$K$35,9,FALSE))</f>
        <v/>
      </c>
      <c r="AM27" s="39" t="str">
        <f>IF(AM26="","",VLOOKUP(AM26,'【記載例】シフト記号表（勤務時間帯）'!$C$4:$K$35,9,FALSE))</f>
        <v/>
      </c>
      <c r="AN27" s="37" t="str">
        <f>IF(AN26="","",VLOOKUP(AN26,'【記載例】シフト記号表（勤務時間帯）'!$C$4:$K$35,9,FALSE))</f>
        <v/>
      </c>
      <c r="AO27" s="38" t="str">
        <f>IF(AO26="","",VLOOKUP(AO26,'【記載例】シフト記号表（勤務時間帯）'!$C$4:$K$35,9,FALSE))</f>
        <v/>
      </c>
      <c r="AP27" s="38" t="str">
        <f>IF(AP26="","",VLOOKUP(AP26,'【記載例】シフト記号表（勤務時間帯）'!$C$4:$K$35,9,FALSE))</f>
        <v/>
      </c>
      <c r="AQ27" s="38" t="str">
        <f>IF(AQ26="","",VLOOKUP(AQ26,'【記載例】シフト記号表（勤務時間帯）'!$C$4:$K$35,9,FALSE))</f>
        <v/>
      </c>
      <c r="AR27" s="38" t="str">
        <f>IF(AR26="","",VLOOKUP(AR26,'【記載例】シフト記号表（勤務時間帯）'!$C$4:$K$35,9,FALSE))</f>
        <v/>
      </c>
      <c r="AS27" s="38" t="str">
        <f>IF(AS26="","",VLOOKUP(AS26,'【記載例】シフト記号表（勤務時間帯）'!$C$4:$K$35,9,FALSE))</f>
        <v/>
      </c>
      <c r="AT27" s="39" t="str">
        <f>IF(AT26="","",VLOOKUP(AT26,'【記載例】シフト記号表（勤務時間帯）'!$C$4:$K$35,9,FALSE))</f>
        <v/>
      </c>
      <c r="AU27" s="37" t="str">
        <f>IF(AU26="","",VLOOKUP(AU26,'【記載例】シフト記号表（勤務時間帯）'!$C$4:$K$35,9,FALSE))</f>
        <v/>
      </c>
      <c r="AV27" s="38" t="str">
        <f>IF(AV26="","",VLOOKUP(AV26,'【記載例】シフト記号表（勤務時間帯）'!$C$4:$K$35,9,FALSE))</f>
        <v/>
      </c>
      <c r="AW27" s="39" t="str">
        <f>IF(AW26="","",VLOOKUP(AW26,'【記載例】シフト記号表（勤務時間帯）'!$C$4:$K$35,9,FALSE))</f>
        <v/>
      </c>
      <c r="AX27" s="482"/>
      <c r="AY27" s="483"/>
      <c r="AZ27" s="444"/>
      <c r="BA27" s="445"/>
      <c r="BB27" s="449"/>
      <c r="BC27" s="450"/>
      <c r="BD27" s="450"/>
      <c r="BE27" s="450"/>
      <c r="BF27" s="450"/>
      <c r="BG27" s="451"/>
    </row>
    <row r="28" spans="2:59" ht="20.25" customHeight="1" x14ac:dyDescent="0.2">
      <c r="B28" s="464">
        <f t="shared" ref="B28" si="10">B26+1</f>
        <v>7</v>
      </c>
      <c r="C28" s="465"/>
      <c r="D28" s="466"/>
      <c r="E28" s="469"/>
      <c r="F28" s="466"/>
      <c r="G28" s="471"/>
      <c r="H28" s="472"/>
      <c r="I28" s="472"/>
      <c r="J28" s="472"/>
      <c r="K28" s="473"/>
      <c r="L28" s="475"/>
      <c r="M28" s="476"/>
      <c r="N28" s="476"/>
      <c r="O28" s="477"/>
      <c r="P28" s="478" t="s">
        <v>340</v>
      </c>
      <c r="Q28" s="479"/>
      <c r="R28" s="480"/>
      <c r="S28" s="40"/>
      <c r="T28" s="41"/>
      <c r="U28" s="41"/>
      <c r="V28" s="41"/>
      <c r="W28" s="41"/>
      <c r="X28" s="41"/>
      <c r="Y28" s="42"/>
      <c r="Z28" s="40"/>
      <c r="AA28" s="41"/>
      <c r="AB28" s="41"/>
      <c r="AC28" s="41"/>
      <c r="AD28" s="41"/>
      <c r="AE28" s="41"/>
      <c r="AF28" s="42"/>
      <c r="AG28" s="40"/>
      <c r="AH28" s="41"/>
      <c r="AI28" s="41"/>
      <c r="AJ28" s="41"/>
      <c r="AK28" s="41"/>
      <c r="AL28" s="41"/>
      <c r="AM28" s="42"/>
      <c r="AN28" s="40"/>
      <c r="AO28" s="41"/>
      <c r="AP28" s="41"/>
      <c r="AQ28" s="41"/>
      <c r="AR28" s="41"/>
      <c r="AS28" s="41"/>
      <c r="AT28" s="42"/>
      <c r="AU28" s="40"/>
      <c r="AV28" s="41"/>
      <c r="AW28" s="42"/>
      <c r="AX28" s="482">
        <f>IF($BC$3="計画",SUM(S29:AT29),IF($BC$3="実績",SUM(S29:AW29),""))</f>
        <v>0</v>
      </c>
      <c r="AY28" s="483"/>
      <c r="AZ28" s="444">
        <f t="shared" ref="AZ28" si="11">IF($BC$3="計画",AX28/4,IF($BC$3="実績",AX28/($BA$7/7),""))</f>
        <v>0</v>
      </c>
      <c r="BA28" s="445"/>
      <c r="BB28" s="446"/>
      <c r="BC28" s="447"/>
      <c r="BD28" s="447"/>
      <c r="BE28" s="447"/>
      <c r="BF28" s="447"/>
      <c r="BG28" s="448"/>
    </row>
    <row r="29" spans="2:59" ht="20.25" customHeight="1" x14ac:dyDescent="0.2">
      <c r="B29" s="464"/>
      <c r="C29" s="485"/>
      <c r="D29" s="466"/>
      <c r="E29" s="470"/>
      <c r="F29" s="466"/>
      <c r="G29" s="474"/>
      <c r="H29" s="472"/>
      <c r="I29" s="472"/>
      <c r="J29" s="472"/>
      <c r="K29" s="473"/>
      <c r="L29" s="475"/>
      <c r="M29" s="476"/>
      <c r="N29" s="476"/>
      <c r="O29" s="477"/>
      <c r="P29" s="452" t="s">
        <v>345</v>
      </c>
      <c r="Q29" s="453"/>
      <c r="R29" s="454"/>
      <c r="S29" s="37" t="str">
        <f>IF(S28="","",VLOOKUP(S28,'【記載例】シフト記号表（勤務時間帯）'!$C$4:$K$35,9,FALSE))</f>
        <v/>
      </c>
      <c r="T29" s="38" t="str">
        <f>IF(T28="","",VLOOKUP(T28,'【記載例】シフト記号表（勤務時間帯）'!$C$4:$K$35,9,FALSE))</f>
        <v/>
      </c>
      <c r="U29" s="38" t="str">
        <f>IF(U28="","",VLOOKUP(U28,'【記載例】シフト記号表（勤務時間帯）'!$C$4:$K$35,9,FALSE))</f>
        <v/>
      </c>
      <c r="V29" s="38" t="str">
        <f>IF(V28="","",VLOOKUP(V28,'【記載例】シフト記号表（勤務時間帯）'!$C$4:$K$35,9,FALSE))</f>
        <v/>
      </c>
      <c r="W29" s="38" t="str">
        <f>IF(W28="","",VLOOKUP(W28,'【記載例】シフト記号表（勤務時間帯）'!$C$4:$K$35,9,FALSE))</f>
        <v/>
      </c>
      <c r="X29" s="38" t="str">
        <f>IF(X28="","",VLOOKUP(X28,'【記載例】シフト記号表（勤務時間帯）'!$C$4:$K$35,9,FALSE))</f>
        <v/>
      </c>
      <c r="Y29" s="39" t="str">
        <f>IF(Y28="","",VLOOKUP(Y28,'【記載例】シフト記号表（勤務時間帯）'!$C$4:$K$35,9,FALSE))</f>
        <v/>
      </c>
      <c r="Z29" s="37" t="str">
        <f>IF(Z28="","",VLOOKUP(Z28,'【記載例】シフト記号表（勤務時間帯）'!$C$4:$K$35,9,FALSE))</f>
        <v/>
      </c>
      <c r="AA29" s="38" t="str">
        <f>IF(AA28="","",VLOOKUP(AA28,'【記載例】シフト記号表（勤務時間帯）'!$C$4:$K$35,9,FALSE))</f>
        <v/>
      </c>
      <c r="AB29" s="38" t="str">
        <f>IF(AB28="","",VLOOKUP(AB28,'【記載例】シフト記号表（勤務時間帯）'!$C$4:$K$35,9,FALSE))</f>
        <v/>
      </c>
      <c r="AC29" s="38" t="str">
        <f>IF(AC28="","",VLOOKUP(AC28,'【記載例】シフト記号表（勤務時間帯）'!$C$4:$K$35,9,FALSE))</f>
        <v/>
      </c>
      <c r="AD29" s="38" t="str">
        <f>IF(AD28="","",VLOOKUP(AD28,'【記載例】シフト記号表（勤務時間帯）'!$C$4:$K$35,9,FALSE))</f>
        <v/>
      </c>
      <c r="AE29" s="38" t="str">
        <f>IF(AE28="","",VLOOKUP(AE28,'【記載例】シフト記号表（勤務時間帯）'!$C$4:$K$35,9,FALSE))</f>
        <v/>
      </c>
      <c r="AF29" s="39" t="str">
        <f>IF(AF28="","",VLOOKUP(AF28,'【記載例】シフト記号表（勤務時間帯）'!$C$4:$K$35,9,FALSE))</f>
        <v/>
      </c>
      <c r="AG29" s="37" t="str">
        <f>IF(AG28="","",VLOOKUP(AG28,'【記載例】シフト記号表（勤務時間帯）'!$C$4:$K$35,9,FALSE))</f>
        <v/>
      </c>
      <c r="AH29" s="38" t="str">
        <f>IF(AH28="","",VLOOKUP(AH28,'【記載例】シフト記号表（勤務時間帯）'!$C$4:$K$35,9,FALSE))</f>
        <v/>
      </c>
      <c r="AI29" s="38" t="str">
        <f>IF(AI28="","",VLOOKUP(AI28,'【記載例】シフト記号表（勤務時間帯）'!$C$4:$K$35,9,FALSE))</f>
        <v/>
      </c>
      <c r="AJ29" s="38" t="str">
        <f>IF(AJ28="","",VLOOKUP(AJ28,'【記載例】シフト記号表（勤務時間帯）'!$C$4:$K$35,9,FALSE))</f>
        <v/>
      </c>
      <c r="AK29" s="38" t="str">
        <f>IF(AK28="","",VLOOKUP(AK28,'【記載例】シフト記号表（勤務時間帯）'!$C$4:$K$35,9,FALSE))</f>
        <v/>
      </c>
      <c r="AL29" s="38" t="str">
        <f>IF(AL28="","",VLOOKUP(AL28,'【記載例】シフト記号表（勤務時間帯）'!$C$4:$K$35,9,FALSE))</f>
        <v/>
      </c>
      <c r="AM29" s="39" t="str">
        <f>IF(AM28="","",VLOOKUP(AM28,'【記載例】シフト記号表（勤務時間帯）'!$C$4:$K$35,9,FALSE))</f>
        <v/>
      </c>
      <c r="AN29" s="37" t="str">
        <f>IF(AN28="","",VLOOKUP(AN28,'【記載例】シフト記号表（勤務時間帯）'!$C$4:$K$35,9,FALSE))</f>
        <v/>
      </c>
      <c r="AO29" s="38" t="str">
        <f>IF(AO28="","",VLOOKUP(AO28,'【記載例】シフト記号表（勤務時間帯）'!$C$4:$K$35,9,FALSE))</f>
        <v/>
      </c>
      <c r="AP29" s="38" t="str">
        <f>IF(AP28="","",VLOOKUP(AP28,'【記載例】シフト記号表（勤務時間帯）'!$C$4:$K$35,9,FALSE))</f>
        <v/>
      </c>
      <c r="AQ29" s="38" t="str">
        <f>IF(AQ28="","",VLOOKUP(AQ28,'【記載例】シフト記号表（勤務時間帯）'!$C$4:$K$35,9,FALSE))</f>
        <v/>
      </c>
      <c r="AR29" s="38" t="str">
        <f>IF(AR28="","",VLOOKUP(AR28,'【記載例】シフト記号表（勤務時間帯）'!$C$4:$K$35,9,FALSE))</f>
        <v/>
      </c>
      <c r="AS29" s="38" t="str">
        <f>IF(AS28="","",VLOOKUP(AS28,'【記載例】シフト記号表（勤務時間帯）'!$C$4:$K$35,9,FALSE))</f>
        <v/>
      </c>
      <c r="AT29" s="39" t="str">
        <f>IF(AT28="","",VLOOKUP(AT28,'【記載例】シフト記号表（勤務時間帯）'!$C$4:$K$35,9,FALSE))</f>
        <v/>
      </c>
      <c r="AU29" s="37" t="str">
        <f>IF(AU28="","",VLOOKUP(AU28,'【記載例】シフト記号表（勤務時間帯）'!$C$4:$K$35,9,FALSE))</f>
        <v/>
      </c>
      <c r="AV29" s="38" t="str">
        <f>IF(AV28="","",VLOOKUP(AV28,'【記載例】シフト記号表（勤務時間帯）'!$C$4:$K$35,9,FALSE))</f>
        <v/>
      </c>
      <c r="AW29" s="39" t="str">
        <f>IF(AW28="","",VLOOKUP(AW28,'【記載例】シフト記号表（勤務時間帯）'!$C$4:$K$35,9,FALSE))</f>
        <v/>
      </c>
      <c r="AX29" s="482"/>
      <c r="AY29" s="483"/>
      <c r="AZ29" s="444"/>
      <c r="BA29" s="445"/>
      <c r="BB29" s="449"/>
      <c r="BC29" s="450"/>
      <c r="BD29" s="450"/>
      <c r="BE29" s="450"/>
      <c r="BF29" s="450"/>
      <c r="BG29" s="451"/>
    </row>
    <row r="30" spans="2:59" ht="20.25" customHeight="1" x14ac:dyDescent="0.2">
      <c r="B30" s="464">
        <f t="shared" ref="B30" si="12">B28+1</f>
        <v>8</v>
      </c>
      <c r="C30" s="465"/>
      <c r="D30" s="466"/>
      <c r="E30" s="469"/>
      <c r="F30" s="466"/>
      <c r="G30" s="471"/>
      <c r="H30" s="472"/>
      <c r="I30" s="472"/>
      <c r="J30" s="472"/>
      <c r="K30" s="473"/>
      <c r="L30" s="475"/>
      <c r="M30" s="476"/>
      <c r="N30" s="476"/>
      <c r="O30" s="477"/>
      <c r="P30" s="478" t="s">
        <v>340</v>
      </c>
      <c r="Q30" s="479"/>
      <c r="R30" s="480"/>
      <c r="S30" s="40"/>
      <c r="T30" s="41"/>
      <c r="U30" s="41"/>
      <c r="V30" s="41"/>
      <c r="W30" s="41"/>
      <c r="X30" s="41"/>
      <c r="Y30" s="42"/>
      <c r="Z30" s="40"/>
      <c r="AA30" s="41"/>
      <c r="AB30" s="41"/>
      <c r="AC30" s="41"/>
      <c r="AD30" s="41"/>
      <c r="AE30" s="41"/>
      <c r="AF30" s="42"/>
      <c r="AG30" s="40"/>
      <c r="AH30" s="41"/>
      <c r="AI30" s="41"/>
      <c r="AJ30" s="41"/>
      <c r="AK30" s="41"/>
      <c r="AL30" s="41"/>
      <c r="AM30" s="42"/>
      <c r="AN30" s="40"/>
      <c r="AO30" s="41"/>
      <c r="AP30" s="41"/>
      <c r="AQ30" s="41"/>
      <c r="AR30" s="41"/>
      <c r="AS30" s="41"/>
      <c r="AT30" s="42"/>
      <c r="AU30" s="40"/>
      <c r="AV30" s="41"/>
      <c r="AW30" s="42"/>
      <c r="AX30" s="482">
        <f t="shared" ref="AX30" si="13">IF($BC$3="計画",SUM(S31:AT31),IF($BC$3="実績",SUM(S31:AW31),""))</f>
        <v>0</v>
      </c>
      <c r="AY30" s="483"/>
      <c r="AZ30" s="444">
        <f t="shared" ref="AZ30" si="14">IF($BC$3="計画",AX30/4,IF($BC$3="実績",AX30/($BA$7/7),""))</f>
        <v>0</v>
      </c>
      <c r="BA30" s="445"/>
      <c r="BB30" s="446"/>
      <c r="BC30" s="447"/>
      <c r="BD30" s="447"/>
      <c r="BE30" s="447"/>
      <c r="BF30" s="447"/>
      <c r="BG30" s="448"/>
    </row>
    <row r="31" spans="2:59" ht="20.25" customHeight="1" x14ac:dyDescent="0.2">
      <c r="B31" s="464"/>
      <c r="C31" s="485"/>
      <c r="D31" s="466"/>
      <c r="E31" s="470"/>
      <c r="F31" s="466"/>
      <c r="G31" s="474"/>
      <c r="H31" s="472"/>
      <c r="I31" s="472"/>
      <c r="J31" s="472"/>
      <c r="K31" s="473"/>
      <c r="L31" s="475"/>
      <c r="M31" s="476"/>
      <c r="N31" s="476"/>
      <c r="O31" s="477"/>
      <c r="P31" s="452" t="s">
        <v>345</v>
      </c>
      <c r="Q31" s="453"/>
      <c r="R31" s="454"/>
      <c r="S31" s="37" t="str">
        <f>IF(S30="","",VLOOKUP(S30,'【記載例】シフト記号表（勤務時間帯）'!$C$4:$K$35,9,FALSE))</f>
        <v/>
      </c>
      <c r="T31" s="38" t="str">
        <f>IF(T30="","",VLOOKUP(T30,'【記載例】シフト記号表（勤務時間帯）'!$C$4:$K$35,9,FALSE))</f>
        <v/>
      </c>
      <c r="U31" s="38" t="str">
        <f>IF(U30="","",VLOOKUP(U30,'【記載例】シフト記号表（勤務時間帯）'!$C$4:$K$35,9,FALSE))</f>
        <v/>
      </c>
      <c r="V31" s="38" t="str">
        <f>IF(V30="","",VLOOKUP(V30,'【記載例】シフト記号表（勤務時間帯）'!$C$4:$K$35,9,FALSE))</f>
        <v/>
      </c>
      <c r="W31" s="38" t="str">
        <f>IF(W30="","",VLOOKUP(W30,'【記載例】シフト記号表（勤務時間帯）'!$C$4:$K$35,9,FALSE))</f>
        <v/>
      </c>
      <c r="X31" s="38" t="str">
        <f>IF(X30="","",VLOOKUP(X30,'【記載例】シフト記号表（勤務時間帯）'!$C$4:$K$35,9,FALSE))</f>
        <v/>
      </c>
      <c r="Y31" s="39" t="str">
        <f>IF(Y30="","",VLOOKUP(Y30,'【記載例】シフト記号表（勤務時間帯）'!$C$4:$K$35,9,FALSE))</f>
        <v/>
      </c>
      <c r="Z31" s="37" t="str">
        <f>IF(Z30="","",VLOOKUP(Z30,'【記載例】シフト記号表（勤務時間帯）'!$C$4:$K$35,9,FALSE))</f>
        <v/>
      </c>
      <c r="AA31" s="38" t="str">
        <f>IF(AA30="","",VLOOKUP(AA30,'【記載例】シフト記号表（勤務時間帯）'!$C$4:$K$35,9,FALSE))</f>
        <v/>
      </c>
      <c r="AB31" s="38" t="str">
        <f>IF(AB30="","",VLOOKUP(AB30,'【記載例】シフト記号表（勤務時間帯）'!$C$4:$K$35,9,FALSE))</f>
        <v/>
      </c>
      <c r="AC31" s="38" t="str">
        <f>IF(AC30="","",VLOOKUP(AC30,'【記載例】シフト記号表（勤務時間帯）'!$C$4:$K$35,9,FALSE))</f>
        <v/>
      </c>
      <c r="AD31" s="38" t="str">
        <f>IF(AD30="","",VLOOKUP(AD30,'【記載例】シフト記号表（勤務時間帯）'!$C$4:$K$35,9,FALSE))</f>
        <v/>
      </c>
      <c r="AE31" s="38" t="str">
        <f>IF(AE30="","",VLOOKUP(AE30,'【記載例】シフト記号表（勤務時間帯）'!$C$4:$K$35,9,FALSE))</f>
        <v/>
      </c>
      <c r="AF31" s="39" t="str">
        <f>IF(AF30="","",VLOOKUP(AF30,'【記載例】シフト記号表（勤務時間帯）'!$C$4:$K$35,9,FALSE))</f>
        <v/>
      </c>
      <c r="AG31" s="37" t="str">
        <f>IF(AG30="","",VLOOKUP(AG30,'【記載例】シフト記号表（勤務時間帯）'!$C$4:$K$35,9,FALSE))</f>
        <v/>
      </c>
      <c r="AH31" s="38" t="str">
        <f>IF(AH30="","",VLOOKUP(AH30,'【記載例】シフト記号表（勤務時間帯）'!$C$4:$K$35,9,FALSE))</f>
        <v/>
      </c>
      <c r="AI31" s="38" t="str">
        <f>IF(AI30="","",VLOOKUP(AI30,'【記載例】シフト記号表（勤務時間帯）'!$C$4:$K$35,9,FALSE))</f>
        <v/>
      </c>
      <c r="AJ31" s="38" t="str">
        <f>IF(AJ30="","",VLOOKUP(AJ30,'【記載例】シフト記号表（勤務時間帯）'!$C$4:$K$35,9,FALSE))</f>
        <v/>
      </c>
      <c r="AK31" s="38" t="str">
        <f>IF(AK30="","",VLOOKUP(AK30,'【記載例】シフト記号表（勤務時間帯）'!$C$4:$K$35,9,FALSE))</f>
        <v/>
      </c>
      <c r="AL31" s="38" t="str">
        <f>IF(AL30="","",VLOOKUP(AL30,'【記載例】シフト記号表（勤務時間帯）'!$C$4:$K$35,9,FALSE))</f>
        <v/>
      </c>
      <c r="AM31" s="39" t="str">
        <f>IF(AM30="","",VLOOKUP(AM30,'【記載例】シフト記号表（勤務時間帯）'!$C$4:$K$35,9,FALSE))</f>
        <v/>
      </c>
      <c r="AN31" s="37" t="str">
        <f>IF(AN30="","",VLOOKUP(AN30,'【記載例】シフト記号表（勤務時間帯）'!$C$4:$K$35,9,FALSE))</f>
        <v/>
      </c>
      <c r="AO31" s="38" t="str">
        <f>IF(AO30="","",VLOOKUP(AO30,'【記載例】シフト記号表（勤務時間帯）'!$C$4:$K$35,9,FALSE))</f>
        <v/>
      </c>
      <c r="AP31" s="38" t="str">
        <f>IF(AP30="","",VLOOKUP(AP30,'【記載例】シフト記号表（勤務時間帯）'!$C$4:$K$35,9,FALSE))</f>
        <v/>
      </c>
      <c r="AQ31" s="38" t="str">
        <f>IF(AQ30="","",VLOOKUP(AQ30,'【記載例】シフト記号表（勤務時間帯）'!$C$4:$K$35,9,FALSE))</f>
        <v/>
      </c>
      <c r="AR31" s="38" t="str">
        <f>IF(AR30="","",VLOOKUP(AR30,'【記載例】シフト記号表（勤務時間帯）'!$C$4:$K$35,9,FALSE))</f>
        <v/>
      </c>
      <c r="AS31" s="38" t="str">
        <f>IF(AS30="","",VLOOKUP(AS30,'【記載例】シフト記号表（勤務時間帯）'!$C$4:$K$35,9,FALSE))</f>
        <v/>
      </c>
      <c r="AT31" s="39" t="str">
        <f>IF(AT30="","",VLOOKUP(AT30,'【記載例】シフト記号表（勤務時間帯）'!$C$4:$K$35,9,FALSE))</f>
        <v/>
      </c>
      <c r="AU31" s="37" t="str">
        <f>IF(AU30="","",VLOOKUP(AU30,'【記載例】シフト記号表（勤務時間帯）'!$C$4:$K$35,9,FALSE))</f>
        <v/>
      </c>
      <c r="AV31" s="38" t="str">
        <f>IF(AV30="","",VLOOKUP(AV30,'【記載例】シフト記号表（勤務時間帯）'!$C$4:$K$35,9,FALSE))</f>
        <v/>
      </c>
      <c r="AW31" s="39" t="str">
        <f>IF(AW30="","",VLOOKUP(AW30,'【記載例】シフト記号表（勤務時間帯）'!$C$4:$K$35,9,FALSE))</f>
        <v/>
      </c>
      <c r="AX31" s="482"/>
      <c r="AY31" s="483"/>
      <c r="AZ31" s="444"/>
      <c r="BA31" s="445"/>
      <c r="BB31" s="449"/>
      <c r="BC31" s="450"/>
      <c r="BD31" s="450"/>
      <c r="BE31" s="450"/>
      <c r="BF31" s="450"/>
      <c r="BG31" s="451"/>
    </row>
    <row r="32" spans="2:59" ht="20.25" customHeight="1" x14ac:dyDescent="0.2">
      <c r="B32" s="464">
        <f>B30+1</f>
        <v>9</v>
      </c>
      <c r="C32" s="465"/>
      <c r="D32" s="466"/>
      <c r="E32" s="469"/>
      <c r="F32" s="466"/>
      <c r="G32" s="471"/>
      <c r="H32" s="472"/>
      <c r="I32" s="472"/>
      <c r="J32" s="472"/>
      <c r="K32" s="473"/>
      <c r="L32" s="475"/>
      <c r="M32" s="476"/>
      <c r="N32" s="476"/>
      <c r="O32" s="477"/>
      <c r="P32" s="478" t="s">
        <v>340</v>
      </c>
      <c r="Q32" s="479"/>
      <c r="R32" s="480"/>
      <c r="S32" s="40"/>
      <c r="T32" s="41"/>
      <c r="U32" s="41"/>
      <c r="V32" s="41"/>
      <c r="W32" s="41"/>
      <c r="X32" s="41"/>
      <c r="Y32" s="42"/>
      <c r="Z32" s="40"/>
      <c r="AA32" s="41"/>
      <c r="AB32" s="41"/>
      <c r="AC32" s="41"/>
      <c r="AD32" s="41"/>
      <c r="AE32" s="41"/>
      <c r="AF32" s="42"/>
      <c r="AG32" s="40"/>
      <c r="AH32" s="41"/>
      <c r="AI32" s="41"/>
      <c r="AJ32" s="41"/>
      <c r="AK32" s="41"/>
      <c r="AL32" s="41"/>
      <c r="AM32" s="42"/>
      <c r="AN32" s="40"/>
      <c r="AO32" s="41"/>
      <c r="AP32" s="41"/>
      <c r="AQ32" s="41"/>
      <c r="AR32" s="41"/>
      <c r="AS32" s="41"/>
      <c r="AT32" s="42"/>
      <c r="AU32" s="40"/>
      <c r="AV32" s="41"/>
      <c r="AW32" s="42"/>
      <c r="AX32" s="482">
        <f t="shared" ref="AX32" si="15">IF($BC$3="計画",SUM(S33:AT33),IF($BC$3="実績",SUM(S33:AW33),""))</f>
        <v>0</v>
      </c>
      <c r="AY32" s="483"/>
      <c r="AZ32" s="444">
        <f t="shared" ref="AZ32" si="16">IF($BC$3="計画",AX32/4,IF($BC$3="実績",AX32/($BA$7/7),""))</f>
        <v>0</v>
      </c>
      <c r="BA32" s="445"/>
      <c r="BB32" s="497"/>
      <c r="BC32" s="498"/>
      <c r="BD32" s="498"/>
      <c r="BE32" s="498"/>
      <c r="BF32" s="498"/>
      <c r="BG32" s="499"/>
    </row>
    <row r="33" spans="2:59" ht="20.25" customHeight="1" x14ac:dyDescent="0.2">
      <c r="B33" s="464"/>
      <c r="C33" s="485"/>
      <c r="D33" s="466"/>
      <c r="E33" s="470"/>
      <c r="F33" s="466"/>
      <c r="G33" s="474"/>
      <c r="H33" s="472"/>
      <c r="I33" s="472"/>
      <c r="J33" s="472"/>
      <c r="K33" s="473"/>
      <c r="L33" s="475"/>
      <c r="M33" s="476"/>
      <c r="N33" s="476"/>
      <c r="O33" s="477"/>
      <c r="P33" s="452" t="s">
        <v>345</v>
      </c>
      <c r="Q33" s="453"/>
      <c r="R33" s="454"/>
      <c r="S33" s="37" t="str">
        <f>IF(S32="","",VLOOKUP(S32,'【記載例】シフト記号表（勤務時間帯）'!$C$4:$K$35,9,FALSE))</f>
        <v/>
      </c>
      <c r="T33" s="38" t="str">
        <f>IF(T32="","",VLOOKUP(T32,'【記載例】シフト記号表（勤務時間帯）'!$C$4:$K$35,9,FALSE))</f>
        <v/>
      </c>
      <c r="U33" s="38" t="str">
        <f>IF(U32="","",VLOOKUP(U32,'【記載例】シフト記号表（勤務時間帯）'!$C$4:$K$35,9,FALSE))</f>
        <v/>
      </c>
      <c r="V33" s="38" t="str">
        <f>IF(V32="","",VLOOKUP(V32,'【記載例】シフト記号表（勤務時間帯）'!$C$4:$K$35,9,FALSE))</f>
        <v/>
      </c>
      <c r="W33" s="38" t="str">
        <f>IF(W32="","",VLOOKUP(W32,'【記載例】シフト記号表（勤務時間帯）'!$C$4:$K$35,9,FALSE))</f>
        <v/>
      </c>
      <c r="X33" s="38" t="str">
        <f>IF(X32="","",VLOOKUP(X32,'【記載例】シフト記号表（勤務時間帯）'!$C$4:$K$35,9,FALSE))</f>
        <v/>
      </c>
      <c r="Y33" s="39" t="str">
        <f>IF(Y32="","",VLOOKUP(Y32,'【記載例】シフト記号表（勤務時間帯）'!$C$4:$K$35,9,FALSE))</f>
        <v/>
      </c>
      <c r="Z33" s="37" t="str">
        <f>IF(Z32="","",VLOOKUP(Z32,'【記載例】シフト記号表（勤務時間帯）'!$C$4:$K$35,9,FALSE))</f>
        <v/>
      </c>
      <c r="AA33" s="38" t="str">
        <f>IF(AA32="","",VLOOKUP(AA32,'【記載例】シフト記号表（勤務時間帯）'!$C$4:$K$35,9,FALSE))</f>
        <v/>
      </c>
      <c r="AB33" s="38" t="str">
        <f>IF(AB32="","",VLOOKUP(AB32,'【記載例】シフト記号表（勤務時間帯）'!$C$4:$K$35,9,FALSE))</f>
        <v/>
      </c>
      <c r="AC33" s="38" t="str">
        <f>IF(AC32="","",VLOOKUP(AC32,'【記載例】シフト記号表（勤務時間帯）'!$C$4:$K$35,9,FALSE))</f>
        <v/>
      </c>
      <c r="AD33" s="38" t="str">
        <f>IF(AD32="","",VLOOKUP(AD32,'【記載例】シフト記号表（勤務時間帯）'!$C$4:$K$35,9,FALSE))</f>
        <v/>
      </c>
      <c r="AE33" s="38" t="str">
        <f>IF(AE32="","",VLOOKUP(AE32,'【記載例】シフト記号表（勤務時間帯）'!$C$4:$K$35,9,FALSE))</f>
        <v/>
      </c>
      <c r="AF33" s="39" t="str">
        <f>IF(AF32="","",VLOOKUP(AF32,'【記載例】シフト記号表（勤務時間帯）'!$C$4:$K$35,9,FALSE))</f>
        <v/>
      </c>
      <c r="AG33" s="37" t="str">
        <f>IF(AG32="","",VLOOKUP(AG32,'【記載例】シフト記号表（勤務時間帯）'!$C$4:$K$35,9,FALSE))</f>
        <v/>
      </c>
      <c r="AH33" s="38" t="str">
        <f>IF(AH32="","",VLOOKUP(AH32,'【記載例】シフト記号表（勤務時間帯）'!$C$4:$K$35,9,FALSE))</f>
        <v/>
      </c>
      <c r="AI33" s="38" t="str">
        <f>IF(AI32="","",VLOOKUP(AI32,'【記載例】シフト記号表（勤務時間帯）'!$C$4:$K$35,9,FALSE))</f>
        <v/>
      </c>
      <c r="AJ33" s="38" t="str">
        <f>IF(AJ32="","",VLOOKUP(AJ32,'【記載例】シフト記号表（勤務時間帯）'!$C$4:$K$35,9,FALSE))</f>
        <v/>
      </c>
      <c r="AK33" s="38" t="str">
        <f>IF(AK32="","",VLOOKUP(AK32,'【記載例】シフト記号表（勤務時間帯）'!$C$4:$K$35,9,FALSE))</f>
        <v/>
      </c>
      <c r="AL33" s="38" t="str">
        <f>IF(AL32="","",VLOOKUP(AL32,'【記載例】シフト記号表（勤務時間帯）'!$C$4:$K$35,9,FALSE))</f>
        <v/>
      </c>
      <c r="AM33" s="39" t="str">
        <f>IF(AM32="","",VLOOKUP(AM32,'【記載例】シフト記号表（勤務時間帯）'!$C$4:$K$35,9,FALSE))</f>
        <v/>
      </c>
      <c r="AN33" s="37" t="str">
        <f>IF(AN32="","",VLOOKUP(AN32,'【記載例】シフト記号表（勤務時間帯）'!$C$4:$K$35,9,FALSE))</f>
        <v/>
      </c>
      <c r="AO33" s="38" t="str">
        <f>IF(AO32="","",VLOOKUP(AO32,'【記載例】シフト記号表（勤務時間帯）'!$C$4:$K$35,9,FALSE))</f>
        <v/>
      </c>
      <c r="AP33" s="38" t="str">
        <f>IF(AP32="","",VLOOKUP(AP32,'【記載例】シフト記号表（勤務時間帯）'!$C$4:$K$35,9,FALSE))</f>
        <v/>
      </c>
      <c r="AQ33" s="38" t="str">
        <f>IF(AQ32="","",VLOOKUP(AQ32,'【記載例】シフト記号表（勤務時間帯）'!$C$4:$K$35,9,FALSE))</f>
        <v/>
      </c>
      <c r="AR33" s="38" t="str">
        <f>IF(AR32="","",VLOOKUP(AR32,'【記載例】シフト記号表（勤務時間帯）'!$C$4:$K$35,9,FALSE))</f>
        <v/>
      </c>
      <c r="AS33" s="38" t="str">
        <f>IF(AS32="","",VLOOKUP(AS32,'【記載例】シフト記号表（勤務時間帯）'!$C$4:$K$35,9,FALSE))</f>
        <v/>
      </c>
      <c r="AT33" s="39" t="str">
        <f>IF(AT32="","",VLOOKUP(AT32,'【記載例】シフト記号表（勤務時間帯）'!$C$4:$K$35,9,FALSE))</f>
        <v/>
      </c>
      <c r="AU33" s="37" t="str">
        <f>IF(AU32="","",VLOOKUP(AU32,'【記載例】シフト記号表（勤務時間帯）'!$C$4:$K$35,9,FALSE))</f>
        <v/>
      </c>
      <c r="AV33" s="38" t="str">
        <f>IF(AV32="","",VLOOKUP(AV32,'【記載例】シフト記号表（勤務時間帯）'!$C$4:$K$35,9,FALSE))</f>
        <v/>
      </c>
      <c r="AW33" s="39" t="str">
        <f>IF(AW32="","",VLOOKUP(AW32,'【記載例】シフト記号表（勤務時間帯）'!$C$4:$K$35,9,FALSE))</f>
        <v/>
      </c>
      <c r="AX33" s="482"/>
      <c r="AY33" s="483"/>
      <c r="AZ33" s="444"/>
      <c r="BA33" s="445"/>
      <c r="BB33" s="500"/>
      <c r="BC33" s="501"/>
      <c r="BD33" s="501"/>
      <c r="BE33" s="501"/>
      <c r="BF33" s="501"/>
      <c r="BG33" s="502"/>
    </row>
    <row r="34" spans="2:59" ht="20.25" customHeight="1" x14ac:dyDescent="0.2">
      <c r="B34" s="464">
        <f t="shared" ref="B34:B36" si="17">B32+1</f>
        <v>10</v>
      </c>
      <c r="C34" s="465"/>
      <c r="D34" s="466"/>
      <c r="E34" s="469"/>
      <c r="F34" s="466"/>
      <c r="G34" s="471"/>
      <c r="H34" s="472"/>
      <c r="I34" s="472"/>
      <c r="J34" s="472"/>
      <c r="K34" s="473"/>
      <c r="L34" s="475"/>
      <c r="M34" s="476"/>
      <c r="N34" s="476"/>
      <c r="O34" s="477"/>
      <c r="P34" s="478" t="s">
        <v>340</v>
      </c>
      <c r="Q34" s="479"/>
      <c r="R34" s="480"/>
      <c r="S34" s="40"/>
      <c r="T34" s="41"/>
      <c r="U34" s="41"/>
      <c r="V34" s="41"/>
      <c r="W34" s="41"/>
      <c r="X34" s="41"/>
      <c r="Y34" s="42"/>
      <c r="Z34" s="40"/>
      <c r="AA34" s="41"/>
      <c r="AB34" s="41"/>
      <c r="AC34" s="41"/>
      <c r="AD34" s="41"/>
      <c r="AE34" s="41"/>
      <c r="AF34" s="42"/>
      <c r="AG34" s="40"/>
      <c r="AH34" s="41"/>
      <c r="AI34" s="41"/>
      <c r="AJ34" s="41"/>
      <c r="AK34" s="41"/>
      <c r="AL34" s="41"/>
      <c r="AM34" s="42"/>
      <c r="AN34" s="40"/>
      <c r="AO34" s="41"/>
      <c r="AP34" s="41"/>
      <c r="AQ34" s="41"/>
      <c r="AR34" s="41"/>
      <c r="AS34" s="41"/>
      <c r="AT34" s="42"/>
      <c r="AU34" s="40"/>
      <c r="AV34" s="41"/>
      <c r="AW34" s="42"/>
      <c r="AX34" s="482">
        <f t="shared" ref="AX34" si="18">IF($BC$3="計画",SUM(S35:AT35),IF($BC$3="実績",SUM(S35:AW35),""))</f>
        <v>0</v>
      </c>
      <c r="AY34" s="483"/>
      <c r="AZ34" s="444">
        <f t="shared" ref="AZ34" si="19">IF($BC$3="計画",AX34/4,IF($BC$3="実績",AX34/($BA$7/7),""))</f>
        <v>0</v>
      </c>
      <c r="BA34" s="445"/>
      <c r="BB34" s="446"/>
      <c r="BC34" s="447"/>
      <c r="BD34" s="447"/>
      <c r="BE34" s="447"/>
      <c r="BF34" s="447"/>
      <c r="BG34" s="448"/>
    </row>
    <row r="35" spans="2:59" ht="20.25" customHeight="1" x14ac:dyDescent="0.2">
      <c r="B35" s="484"/>
      <c r="C35" s="485"/>
      <c r="D35" s="466"/>
      <c r="E35" s="486"/>
      <c r="F35" s="487"/>
      <c r="G35" s="474"/>
      <c r="H35" s="472"/>
      <c r="I35" s="472"/>
      <c r="J35" s="472"/>
      <c r="K35" s="473"/>
      <c r="L35" s="488"/>
      <c r="M35" s="489"/>
      <c r="N35" s="489"/>
      <c r="O35" s="490"/>
      <c r="P35" s="494" t="s">
        <v>345</v>
      </c>
      <c r="Q35" s="495"/>
      <c r="R35" s="496"/>
      <c r="S35" s="37" t="str">
        <f>IF(S34="","",VLOOKUP(S34,'【記載例】シフト記号表（勤務時間帯）'!$C$4:$K$35,9,FALSE))</f>
        <v/>
      </c>
      <c r="T35" s="38" t="str">
        <f>IF(T34="","",VLOOKUP(T34,'【記載例】シフト記号表（勤務時間帯）'!$C$4:$K$35,9,FALSE))</f>
        <v/>
      </c>
      <c r="U35" s="38" t="str">
        <f>IF(U34="","",VLOOKUP(U34,'【記載例】シフト記号表（勤務時間帯）'!$C$4:$K$35,9,FALSE))</f>
        <v/>
      </c>
      <c r="V35" s="38" t="str">
        <f>IF(V34="","",VLOOKUP(V34,'【記載例】シフト記号表（勤務時間帯）'!$C$4:$K$35,9,FALSE))</f>
        <v/>
      </c>
      <c r="W35" s="38" t="str">
        <f>IF(W34="","",VLOOKUP(W34,'【記載例】シフト記号表（勤務時間帯）'!$C$4:$K$35,9,FALSE))</f>
        <v/>
      </c>
      <c r="X35" s="38" t="str">
        <f>IF(X34="","",VLOOKUP(X34,'【記載例】シフト記号表（勤務時間帯）'!$C$4:$K$35,9,FALSE))</f>
        <v/>
      </c>
      <c r="Y35" s="39" t="str">
        <f>IF(Y34="","",VLOOKUP(Y34,'【記載例】シフト記号表（勤務時間帯）'!$C$4:$K$35,9,FALSE))</f>
        <v/>
      </c>
      <c r="Z35" s="37" t="str">
        <f>IF(Z34="","",VLOOKUP(Z34,'【記載例】シフト記号表（勤務時間帯）'!$C$4:$K$35,9,FALSE))</f>
        <v/>
      </c>
      <c r="AA35" s="38" t="str">
        <f>IF(AA34="","",VLOOKUP(AA34,'【記載例】シフト記号表（勤務時間帯）'!$C$4:$K$35,9,FALSE))</f>
        <v/>
      </c>
      <c r="AB35" s="38" t="str">
        <f>IF(AB34="","",VLOOKUP(AB34,'【記載例】シフト記号表（勤務時間帯）'!$C$4:$K$35,9,FALSE))</f>
        <v/>
      </c>
      <c r="AC35" s="38" t="str">
        <f>IF(AC34="","",VLOOKUP(AC34,'【記載例】シフト記号表（勤務時間帯）'!$C$4:$K$35,9,FALSE))</f>
        <v/>
      </c>
      <c r="AD35" s="38" t="str">
        <f>IF(AD34="","",VLOOKUP(AD34,'【記載例】シフト記号表（勤務時間帯）'!$C$4:$K$35,9,FALSE))</f>
        <v/>
      </c>
      <c r="AE35" s="38" t="str">
        <f>IF(AE34="","",VLOOKUP(AE34,'【記載例】シフト記号表（勤務時間帯）'!$C$4:$K$35,9,FALSE))</f>
        <v/>
      </c>
      <c r="AF35" s="39" t="str">
        <f>IF(AF34="","",VLOOKUP(AF34,'【記載例】シフト記号表（勤務時間帯）'!$C$4:$K$35,9,FALSE))</f>
        <v/>
      </c>
      <c r="AG35" s="37" t="str">
        <f>IF(AG34="","",VLOOKUP(AG34,'【記載例】シフト記号表（勤務時間帯）'!$C$4:$K$35,9,FALSE))</f>
        <v/>
      </c>
      <c r="AH35" s="38" t="str">
        <f>IF(AH34="","",VLOOKUP(AH34,'【記載例】シフト記号表（勤務時間帯）'!$C$4:$K$35,9,FALSE))</f>
        <v/>
      </c>
      <c r="AI35" s="38" t="str">
        <f>IF(AI34="","",VLOOKUP(AI34,'【記載例】シフト記号表（勤務時間帯）'!$C$4:$K$35,9,FALSE))</f>
        <v/>
      </c>
      <c r="AJ35" s="38" t="str">
        <f>IF(AJ34="","",VLOOKUP(AJ34,'【記載例】シフト記号表（勤務時間帯）'!$C$4:$K$35,9,FALSE))</f>
        <v/>
      </c>
      <c r="AK35" s="38" t="str">
        <f>IF(AK34="","",VLOOKUP(AK34,'【記載例】シフト記号表（勤務時間帯）'!$C$4:$K$35,9,FALSE))</f>
        <v/>
      </c>
      <c r="AL35" s="38" t="str">
        <f>IF(AL34="","",VLOOKUP(AL34,'【記載例】シフト記号表（勤務時間帯）'!$C$4:$K$35,9,FALSE))</f>
        <v/>
      </c>
      <c r="AM35" s="39" t="str">
        <f>IF(AM34="","",VLOOKUP(AM34,'【記載例】シフト記号表（勤務時間帯）'!$C$4:$K$35,9,FALSE))</f>
        <v/>
      </c>
      <c r="AN35" s="37" t="str">
        <f>IF(AN34="","",VLOOKUP(AN34,'【記載例】シフト記号表（勤務時間帯）'!$C$4:$K$35,9,FALSE))</f>
        <v/>
      </c>
      <c r="AO35" s="38" t="str">
        <f>IF(AO34="","",VLOOKUP(AO34,'【記載例】シフト記号表（勤務時間帯）'!$C$4:$K$35,9,FALSE))</f>
        <v/>
      </c>
      <c r="AP35" s="38" t="str">
        <f>IF(AP34="","",VLOOKUP(AP34,'【記載例】シフト記号表（勤務時間帯）'!$C$4:$K$35,9,FALSE))</f>
        <v/>
      </c>
      <c r="AQ35" s="38" t="str">
        <f>IF(AQ34="","",VLOOKUP(AQ34,'【記載例】シフト記号表（勤務時間帯）'!$C$4:$K$35,9,FALSE))</f>
        <v/>
      </c>
      <c r="AR35" s="38" t="str">
        <f>IF(AR34="","",VLOOKUP(AR34,'【記載例】シフト記号表（勤務時間帯）'!$C$4:$K$35,9,FALSE))</f>
        <v/>
      </c>
      <c r="AS35" s="38" t="str">
        <f>IF(AS34="","",VLOOKUP(AS34,'【記載例】シフト記号表（勤務時間帯）'!$C$4:$K$35,9,FALSE))</f>
        <v/>
      </c>
      <c r="AT35" s="39" t="str">
        <f>IF(AT34="","",VLOOKUP(AT34,'【記載例】シフト記号表（勤務時間帯）'!$C$4:$K$35,9,FALSE))</f>
        <v/>
      </c>
      <c r="AU35" s="37" t="str">
        <f>IF(AU34="","",VLOOKUP(AU34,'【記載例】シフト記号表（勤務時間帯）'!$C$4:$K$35,9,FALSE))</f>
        <v/>
      </c>
      <c r="AV35" s="38" t="str">
        <f>IF(AV34="","",VLOOKUP(AV34,'【記載例】シフト記号表（勤務時間帯）'!$C$4:$K$35,9,FALSE))</f>
        <v/>
      </c>
      <c r="AW35" s="39" t="str">
        <f>IF(AW34="","",VLOOKUP(AW34,'【記載例】シフト記号表（勤務時間帯）'!$C$4:$K$35,9,FALSE))</f>
        <v/>
      </c>
      <c r="AX35" s="482"/>
      <c r="AY35" s="483"/>
      <c r="AZ35" s="444"/>
      <c r="BA35" s="445"/>
      <c r="BB35" s="491"/>
      <c r="BC35" s="492"/>
      <c r="BD35" s="492"/>
      <c r="BE35" s="492"/>
      <c r="BF35" s="492"/>
      <c r="BG35" s="493"/>
    </row>
    <row r="36" spans="2:59" ht="20.25" customHeight="1" x14ac:dyDescent="0.2">
      <c r="B36" s="464">
        <f t="shared" si="17"/>
        <v>11</v>
      </c>
      <c r="C36" s="465"/>
      <c r="D36" s="466"/>
      <c r="E36" s="469"/>
      <c r="F36" s="466"/>
      <c r="G36" s="471"/>
      <c r="H36" s="472"/>
      <c r="I36" s="472"/>
      <c r="J36" s="472"/>
      <c r="K36" s="473"/>
      <c r="L36" s="475"/>
      <c r="M36" s="476"/>
      <c r="N36" s="476"/>
      <c r="O36" s="477"/>
      <c r="P36" s="478" t="s">
        <v>340</v>
      </c>
      <c r="Q36" s="479"/>
      <c r="R36" s="480"/>
      <c r="S36" s="40"/>
      <c r="T36" s="41"/>
      <c r="U36" s="41"/>
      <c r="V36" s="41"/>
      <c r="W36" s="41"/>
      <c r="X36" s="41"/>
      <c r="Y36" s="42"/>
      <c r="Z36" s="40"/>
      <c r="AA36" s="41"/>
      <c r="AB36" s="41"/>
      <c r="AC36" s="41"/>
      <c r="AD36" s="41"/>
      <c r="AE36" s="41"/>
      <c r="AF36" s="42"/>
      <c r="AG36" s="40"/>
      <c r="AH36" s="41"/>
      <c r="AI36" s="41"/>
      <c r="AJ36" s="41"/>
      <c r="AK36" s="41"/>
      <c r="AL36" s="41"/>
      <c r="AM36" s="42"/>
      <c r="AN36" s="40"/>
      <c r="AO36" s="41"/>
      <c r="AP36" s="41"/>
      <c r="AQ36" s="41"/>
      <c r="AR36" s="41"/>
      <c r="AS36" s="41"/>
      <c r="AT36" s="42"/>
      <c r="AU36" s="40"/>
      <c r="AV36" s="41"/>
      <c r="AW36" s="42"/>
      <c r="AX36" s="482">
        <f t="shared" ref="AX36" si="20">IF($BC$3="計画",SUM(S37:AT37),IF($BC$3="実績",SUM(S37:AW37),""))</f>
        <v>0</v>
      </c>
      <c r="AY36" s="483"/>
      <c r="AZ36" s="444">
        <f t="shared" ref="AZ36" si="21">IF($BC$3="計画",AX36/4,IF($BC$3="実績",AX36/($BA$7/7),""))</f>
        <v>0</v>
      </c>
      <c r="BA36" s="445"/>
      <c r="BB36" s="446"/>
      <c r="BC36" s="447"/>
      <c r="BD36" s="447"/>
      <c r="BE36" s="447"/>
      <c r="BF36" s="447"/>
      <c r="BG36" s="448"/>
    </row>
    <row r="37" spans="2:59" ht="20.25" customHeight="1" x14ac:dyDescent="0.2">
      <c r="B37" s="484"/>
      <c r="C37" s="485"/>
      <c r="D37" s="466"/>
      <c r="E37" s="486"/>
      <c r="F37" s="487"/>
      <c r="G37" s="474"/>
      <c r="H37" s="472"/>
      <c r="I37" s="472"/>
      <c r="J37" s="472"/>
      <c r="K37" s="473"/>
      <c r="L37" s="488"/>
      <c r="M37" s="489"/>
      <c r="N37" s="489"/>
      <c r="O37" s="490"/>
      <c r="P37" s="494" t="s">
        <v>345</v>
      </c>
      <c r="Q37" s="495"/>
      <c r="R37" s="496"/>
      <c r="S37" s="37" t="str">
        <f>IF(S36="","",VLOOKUP(S36,'【記載例】シフト記号表（勤務時間帯）'!$C$4:$K$35,9,FALSE))</f>
        <v/>
      </c>
      <c r="T37" s="38" t="str">
        <f>IF(T36="","",VLOOKUP(T36,'【記載例】シフト記号表（勤務時間帯）'!$C$4:$K$35,9,FALSE))</f>
        <v/>
      </c>
      <c r="U37" s="38" t="str">
        <f>IF(U36="","",VLOOKUP(U36,'【記載例】シフト記号表（勤務時間帯）'!$C$4:$K$35,9,FALSE))</f>
        <v/>
      </c>
      <c r="V37" s="38" t="str">
        <f>IF(V36="","",VLOOKUP(V36,'【記載例】シフト記号表（勤務時間帯）'!$C$4:$K$35,9,FALSE))</f>
        <v/>
      </c>
      <c r="W37" s="38" t="str">
        <f>IF(W36="","",VLOOKUP(W36,'【記載例】シフト記号表（勤務時間帯）'!$C$4:$K$35,9,FALSE))</f>
        <v/>
      </c>
      <c r="X37" s="38" t="str">
        <f>IF(X36="","",VLOOKUP(X36,'【記載例】シフト記号表（勤務時間帯）'!$C$4:$K$35,9,FALSE))</f>
        <v/>
      </c>
      <c r="Y37" s="39" t="str">
        <f>IF(Y36="","",VLOOKUP(Y36,'【記載例】シフト記号表（勤務時間帯）'!$C$4:$K$35,9,FALSE))</f>
        <v/>
      </c>
      <c r="Z37" s="37" t="str">
        <f>IF(Z36="","",VLOOKUP(Z36,'【記載例】シフト記号表（勤務時間帯）'!$C$4:$K$35,9,FALSE))</f>
        <v/>
      </c>
      <c r="AA37" s="38" t="str">
        <f>IF(AA36="","",VLOOKUP(AA36,'【記載例】シフト記号表（勤務時間帯）'!$C$4:$K$35,9,FALSE))</f>
        <v/>
      </c>
      <c r="AB37" s="38" t="str">
        <f>IF(AB36="","",VLOOKUP(AB36,'【記載例】シフト記号表（勤務時間帯）'!$C$4:$K$35,9,FALSE))</f>
        <v/>
      </c>
      <c r="AC37" s="38" t="str">
        <f>IF(AC36="","",VLOOKUP(AC36,'【記載例】シフト記号表（勤務時間帯）'!$C$4:$K$35,9,FALSE))</f>
        <v/>
      </c>
      <c r="AD37" s="38" t="str">
        <f>IF(AD36="","",VLOOKUP(AD36,'【記載例】シフト記号表（勤務時間帯）'!$C$4:$K$35,9,FALSE))</f>
        <v/>
      </c>
      <c r="AE37" s="38" t="str">
        <f>IF(AE36="","",VLOOKUP(AE36,'【記載例】シフト記号表（勤務時間帯）'!$C$4:$K$35,9,FALSE))</f>
        <v/>
      </c>
      <c r="AF37" s="39" t="str">
        <f>IF(AF36="","",VLOOKUP(AF36,'【記載例】シフト記号表（勤務時間帯）'!$C$4:$K$35,9,FALSE))</f>
        <v/>
      </c>
      <c r="AG37" s="37" t="str">
        <f>IF(AG36="","",VLOOKUP(AG36,'【記載例】シフト記号表（勤務時間帯）'!$C$4:$K$35,9,FALSE))</f>
        <v/>
      </c>
      <c r="AH37" s="38" t="str">
        <f>IF(AH36="","",VLOOKUP(AH36,'【記載例】シフト記号表（勤務時間帯）'!$C$4:$K$35,9,FALSE))</f>
        <v/>
      </c>
      <c r="AI37" s="38" t="str">
        <f>IF(AI36="","",VLOOKUP(AI36,'【記載例】シフト記号表（勤務時間帯）'!$C$4:$K$35,9,FALSE))</f>
        <v/>
      </c>
      <c r="AJ37" s="38" t="str">
        <f>IF(AJ36="","",VLOOKUP(AJ36,'【記載例】シフト記号表（勤務時間帯）'!$C$4:$K$35,9,FALSE))</f>
        <v/>
      </c>
      <c r="AK37" s="38" t="str">
        <f>IF(AK36="","",VLOOKUP(AK36,'【記載例】シフト記号表（勤務時間帯）'!$C$4:$K$35,9,FALSE))</f>
        <v/>
      </c>
      <c r="AL37" s="38" t="str">
        <f>IF(AL36="","",VLOOKUP(AL36,'【記載例】シフト記号表（勤務時間帯）'!$C$4:$K$35,9,FALSE))</f>
        <v/>
      </c>
      <c r="AM37" s="39" t="str">
        <f>IF(AM36="","",VLOOKUP(AM36,'【記載例】シフト記号表（勤務時間帯）'!$C$4:$K$35,9,FALSE))</f>
        <v/>
      </c>
      <c r="AN37" s="37" t="str">
        <f>IF(AN36="","",VLOOKUP(AN36,'【記載例】シフト記号表（勤務時間帯）'!$C$4:$K$35,9,FALSE))</f>
        <v/>
      </c>
      <c r="AO37" s="38" t="str">
        <f>IF(AO36="","",VLOOKUP(AO36,'【記載例】シフト記号表（勤務時間帯）'!$C$4:$K$35,9,FALSE))</f>
        <v/>
      </c>
      <c r="AP37" s="38" t="str">
        <f>IF(AP36="","",VLOOKUP(AP36,'【記載例】シフト記号表（勤務時間帯）'!$C$4:$K$35,9,FALSE))</f>
        <v/>
      </c>
      <c r="AQ37" s="38" t="str">
        <f>IF(AQ36="","",VLOOKUP(AQ36,'【記載例】シフト記号表（勤務時間帯）'!$C$4:$K$35,9,FALSE))</f>
        <v/>
      </c>
      <c r="AR37" s="38" t="str">
        <f>IF(AR36="","",VLOOKUP(AR36,'【記載例】シフト記号表（勤務時間帯）'!$C$4:$K$35,9,FALSE))</f>
        <v/>
      </c>
      <c r="AS37" s="38" t="str">
        <f>IF(AS36="","",VLOOKUP(AS36,'【記載例】シフト記号表（勤務時間帯）'!$C$4:$K$35,9,FALSE))</f>
        <v/>
      </c>
      <c r="AT37" s="39" t="str">
        <f>IF(AT36="","",VLOOKUP(AT36,'【記載例】シフト記号表（勤務時間帯）'!$C$4:$K$35,9,FALSE))</f>
        <v/>
      </c>
      <c r="AU37" s="37" t="str">
        <f>IF(AU36="","",VLOOKUP(AU36,'【記載例】シフト記号表（勤務時間帯）'!$C$4:$K$35,9,FALSE))</f>
        <v/>
      </c>
      <c r="AV37" s="38" t="str">
        <f>IF(AV36="","",VLOOKUP(AV36,'【記載例】シフト記号表（勤務時間帯）'!$C$4:$K$35,9,FALSE))</f>
        <v/>
      </c>
      <c r="AW37" s="39" t="str">
        <f>IF(AW36="","",VLOOKUP(AW36,'【記載例】シフト記号表（勤務時間帯）'!$C$4:$K$35,9,FALSE))</f>
        <v/>
      </c>
      <c r="AX37" s="482"/>
      <c r="AY37" s="483"/>
      <c r="AZ37" s="444"/>
      <c r="BA37" s="445"/>
      <c r="BB37" s="491"/>
      <c r="BC37" s="492"/>
      <c r="BD37" s="492"/>
      <c r="BE37" s="492"/>
      <c r="BF37" s="492"/>
      <c r="BG37" s="493"/>
    </row>
    <row r="38" spans="2:59" ht="20.25" customHeight="1" x14ac:dyDescent="0.2">
      <c r="B38" s="464">
        <f>B36+1</f>
        <v>12</v>
      </c>
      <c r="C38" s="465"/>
      <c r="D38" s="466"/>
      <c r="E38" s="469"/>
      <c r="F38" s="466"/>
      <c r="G38" s="471"/>
      <c r="H38" s="472"/>
      <c r="I38" s="472"/>
      <c r="J38" s="472"/>
      <c r="K38" s="473"/>
      <c r="L38" s="475"/>
      <c r="M38" s="476"/>
      <c r="N38" s="476"/>
      <c r="O38" s="477"/>
      <c r="P38" s="478" t="s">
        <v>340</v>
      </c>
      <c r="Q38" s="479"/>
      <c r="R38" s="480"/>
      <c r="S38" s="40"/>
      <c r="T38" s="41"/>
      <c r="U38" s="41"/>
      <c r="V38" s="41"/>
      <c r="W38" s="41"/>
      <c r="X38" s="41"/>
      <c r="Y38" s="42"/>
      <c r="Z38" s="40"/>
      <c r="AA38" s="41"/>
      <c r="AB38" s="41"/>
      <c r="AC38" s="41"/>
      <c r="AD38" s="41"/>
      <c r="AE38" s="41"/>
      <c r="AF38" s="42"/>
      <c r="AG38" s="40"/>
      <c r="AH38" s="41"/>
      <c r="AI38" s="41"/>
      <c r="AJ38" s="41"/>
      <c r="AK38" s="41"/>
      <c r="AL38" s="41"/>
      <c r="AM38" s="42"/>
      <c r="AN38" s="40"/>
      <c r="AO38" s="41"/>
      <c r="AP38" s="41"/>
      <c r="AQ38" s="41"/>
      <c r="AR38" s="41"/>
      <c r="AS38" s="41"/>
      <c r="AT38" s="42"/>
      <c r="AU38" s="40"/>
      <c r="AV38" s="41"/>
      <c r="AW38" s="42"/>
      <c r="AX38" s="482">
        <f t="shared" ref="AX38" si="22">IF($BC$3="計画",SUM(S39:AT39),IF($BC$3="実績",SUM(S39:AW39),""))</f>
        <v>0</v>
      </c>
      <c r="AY38" s="483"/>
      <c r="AZ38" s="444">
        <f t="shared" ref="AZ38" si="23">IF($BC$3="計画",AX38/4,IF($BC$3="実績",AX38/($BA$7/7),""))</f>
        <v>0</v>
      </c>
      <c r="BA38" s="445"/>
      <c r="BB38" s="446"/>
      <c r="BC38" s="447"/>
      <c r="BD38" s="447"/>
      <c r="BE38" s="447"/>
      <c r="BF38" s="447"/>
      <c r="BG38" s="448"/>
    </row>
    <row r="39" spans="2:59" ht="20.25" customHeight="1" x14ac:dyDescent="0.2">
      <c r="B39" s="484"/>
      <c r="C39" s="485"/>
      <c r="D39" s="466"/>
      <c r="E39" s="486"/>
      <c r="F39" s="487"/>
      <c r="G39" s="474"/>
      <c r="H39" s="472"/>
      <c r="I39" s="472"/>
      <c r="J39" s="472"/>
      <c r="K39" s="473"/>
      <c r="L39" s="488"/>
      <c r="M39" s="489"/>
      <c r="N39" s="489"/>
      <c r="O39" s="490"/>
      <c r="P39" s="494" t="s">
        <v>345</v>
      </c>
      <c r="Q39" s="495"/>
      <c r="R39" s="496"/>
      <c r="S39" s="37" t="str">
        <f>IF(S38="","",VLOOKUP(S38,'【記載例】シフト記号表（勤務時間帯）'!$C$4:$K$35,9,FALSE))</f>
        <v/>
      </c>
      <c r="T39" s="38" t="str">
        <f>IF(T38="","",VLOOKUP(T38,'【記載例】シフト記号表（勤務時間帯）'!$C$4:$K$35,9,FALSE))</f>
        <v/>
      </c>
      <c r="U39" s="38" t="str">
        <f>IF(U38="","",VLOOKUP(U38,'【記載例】シフト記号表（勤務時間帯）'!$C$4:$K$35,9,FALSE))</f>
        <v/>
      </c>
      <c r="V39" s="38" t="str">
        <f>IF(V38="","",VLOOKUP(V38,'【記載例】シフト記号表（勤務時間帯）'!$C$4:$K$35,9,FALSE))</f>
        <v/>
      </c>
      <c r="W39" s="38" t="str">
        <f>IF(W38="","",VLOOKUP(W38,'【記載例】シフト記号表（勤務時間帯）'!$C$4:$K$35,9,FALSE))</f>
        <v/>
      </c>
      <c r="X39" s="38" t="str">
        <f>IF(X38="","",VLOOKUP(X38,'【記載例】シフト記号表（勤務時間帯）'!$C$4:$K$35,9,FALSE))</f>
        <v/>
      </c>
      <c r="Y39" s="39" t="str">
        <f>IF(Y38="","",VLOOKUP(Y38,'【記載例】シフト記号表（勤務時間帯）'!$C$4:$K$35,9,FALSE))</f>
        <v/>
      </c>
      <c r="Z39" s="37" t="str">
        <f>IF(Z38="","",VLOOKUP(Z38,'【記載例】シフト記号表（勤務時間帯）'!$C$4:$K$35,9,FALSE))</f>
        <v/>
      </c>
      <c r="AA39" s="38" t="str">
        <f>IF(AA38="","",VLOOKUP(AA38,'【記載例】シフト記号表（勤務時間帯）'!$C$4:$K$35,9,FALSE))</f>
        <v/>
      </c>
      <c r="AB39" s="38" t="str">
        <f>IF(AB38="","",VLOOKUP(AB38,'【記載例】シフト記号表（勤務時間帯）'!$C$4:$K$35,9,FALSE))</f>
        <v/>
      </c>
      <c r="AC39" s="38" t="str">
        <f>IF(AC38="","",VLOOKUP(AC38,'【記載例】シフト記号表（勤務時間帯）'!$C$4:$K$35,9,FALSE))</f>
        <v/>
      </c>
      <c r="AD39" s="38" t="str">
        <f>IF(AD38="","",VLOOKUP(AD38,'【記載例】シフト記号表（勤務時間帯）'!$C$4:$K$35,9,FALSE))</f>
        <v/>
      </c>
      <c r="AE39" s="38" t="str">
        <f>IF(AE38="","",VLOOKUP(AE38,'【記載例】シフト記号表（勤務時間帯）'!$C$4:$K$35,9,FALSE))</f>
        <v/>
      </c>
      <c r="AF39" s="39" t="str">
        <f>IF(AF38="","",VLOOKUP(AF38,'【記載例】シフト記号表（勤務時間帯）'!$C$4:$K$35,9,FALSE))</f>
        <v/>
      </c>
      <c r="AG39" s="37" t="str">
        <f>IF(AG38="","",VLOOKUP(AG38,'【記載例】シフト記号表（勤務時間帯）'!$C$4:$K$35,9,FALSE))</f>
        <v/>
      </c>
      <c r="AH39" s="38" t="str">
        <f>IF(AH38="","",VLOOKUP(AH38,'【記載例】シフト記号表（勤務時間帯）'!$C$4:$K$35,9,FALSE))</f>
        <v/>
      </c>
      <c r="AI39" s="38" t="str">
        <f>IF(AI38="","",VLOOKUP(AI38,'【記載例】シフト記号表（勤務時間帯）'!$C$4:$K$35,9,FALSE))</f>
        <v/>
      </c>
      <c r="AJ39" s="38" t="str">
        <f>IF(AJ38="","",VLOOKUP(AJ38,'【記載例】シフト記号表（勤務時間帯）'!$C$4:$K$35,9,FALSE))</f>
        <v/>
      </c>
      <c r="AK39" s="38" t="str">
        <f>IF(AK38="","",VLOOKUP(AK38,'【記載例】シフト記号表（勤務時間帯）'!$C$4:$K$35,9,FALSE))</f>
        <v/>
      </c>
      <c r="AL39" s="38" t="str">
        <f>IF(AL38="","",VLOOKUP(AL38,'【記載例】シフト記号表（勤務時間帯）'!$C$4:$K$35,9,FALSE))</f>
        <v/>
      </c>
      <c r="AM39" s="39" t="str">
        <f>IF(AM38="","",VLOOKUP(AM38,'【記載例】シフト記号表（勤務時間帯）'!$C$4:$K$35,9,FALSE))</f>
        <v/>
      </c>
      <c r="AN39" s="37" t="str">
        <f>IF(AN38="","",VLOOKUP(AN38,'【記載例】シフト記号表（勤務時間帯）'!$C$4:$K$35,9,FALSE))</f>
        <v/>
      </c>
      <c r="AO39" s="38" t="str">
        <f>IF(AO38="","",VLOOKUP(AO38,'【記載例】シフト記号表（勤務時間帯）'!$C$4:$K$35,9,FALSE))</f>
        <v/>
      </c>
      <c r="AP39" s="38" t="str">
        <f>IF(AP38="","",VLOOKUP(AP38,'【記載例】シフト記号表（勤務時間帯）'!$C$4:$K$35,9,FALSE))</f>
        <v/>
      </c>
      <c r="AQ39" s="38" t="str">
        <f>IF(AQ38="","",VLOOKUP(AQ38,'【記載例】シフト記号表（勤務時間帯）'!$C$4:$K$35,9,FALSE))</f>
        <v/>
      </c>
      <c r="AR39" s="38" t="str">
        <f>IF(AR38="","",VLOOKUP(AR38,'【記載例】シフト記号表（勤務時間帯）'!$C$4:$K$35,9,FALSE))</f>
        <v/>
      </c>
      <c r="AS39" s="38" t="str">
        <f>IF(AS38="","",VLOOKUP(AS38,'【記載例】シフト記号表（勤務時間帯）'!$C$4:$K$35,9,FALSE))</f>
        <v/>
      </c>
      <c r="AT39" s="39" t="str">
        <f>IF(AT38="","",VLOOKUP(AT38,'【記載例】シフト記号表（勤務時間帯）'!$C$4:$K$35,9,FALSE))</f>
        <v/>
      </c>
      <c r="AU39" s="37" t="str">
        <f>IF(AU38="","",VLOOKUP(AU38,'【記載例】シフト記号表（勤務時間帯）'!$C$4:$K$35,9,FALSE))</f>
        <v/>
      </c>
      <c r="AV39" s="38" t="str">
        <f>IF(AV38="","",VLOOKUP(AV38,'【記載例】シフト記号表（勤務時間帯）'!$C$4:$K$35,9,FALSE))</f>
        <v/>
      </c>
      <c r="AW39" s="39" t="str">
        <f>IF(AW38="","",VLOOKUP(AW38,'【記載例】シフト記号表（勤務時間帯）'!$C$4:$K$35,9,FALSE))</f>
        <v/>
      </c>
      <c r="AX39" s="482"/>
      <c r="AY39" s="483"/>
      <c r="AZ39" s="444"/>
      <c r="BA39" s="445"/>
      <c r="BB39" s="491"/>
      <c r="BC39" s="492"/>
      <c r="BD39" s="492"/>
      <c r="BE39" s="492"/>
      <c r="BF39" s="492"/>
      <c r="BG39" s="493"/>
    </row>
    <row r="40" spans="2:59" ht="20.25" customHeight="1" x14ac:dyDescent="0.2">
      <c r="B40" s="464">
        <f>B38+1</f>
        <v>13</v>
      </c>
      <c r="C40" s="465"/>
      <c r="D40" s="466"/>
      <c r="E40" s="469"/>
      <c r="F40" s="466"/>
      <c r="G40" s="471"/>
      <c r="H40" s="472"/>
      <c r="I40" s="472"/>
      <c r="J40" s="472"/>
      <c r="K40" s="473"/>
      <c r="L40" s="475"/>
      <c r="M40" s="476"/>
      <c r="N40" s="476"/>
      <c r="O40" s="477"/>
      <c r="P40" s="478" t="s">
        <v>340</v>
      </c>
      <c r="Q40" s="479"/>
      <c r="R40" s="480"/>
      <c r="S40" s="40"/>
      <c r="T40" s="41"/>
      <c r="U40" s="41"/>
      <c r="V40" s="41"/>
      <c r="W40" s="41"/>
      <c r="X40" s="41"/>
      <c r="Y40" s="42"/>
      <c r="Z40" s="40"/>
      <c r="AA40" s="41"/>
      <c r="AB40" s="41"/>
      <c r="AC40" s="41"/>
      <c r="AD40" s="41"/>
      <c r="AE40" s="41"/>
      <c r="AF40" s="42"/>
      <c r="AG40" s="40"/>
      <c r="AH40" s="41"/>
      <c r="AI40" s="41"/>
      <c r="AJ40" s="41"/>
      <c r="AK40" s="41"/>
      <c r="AL40" s="41"/>
      <c r="AM40" s="42"/>
      <c r="AN40" s="40"/>
      <c r="AO40" s="41"/>
      <c r="AP40" s="41"/>
      <c r="AQ40" s="41"/>
      <c r="AR40" s="41"/>
      <c r="AS40" s="41"/>
      <c r="AT40" s="42"/>
      <c r="AU40" s="40"/>
      <c r="AV40" s="41"/>
      <c r="AW40" s="42"/>
      <c r="AX40" s="482">
        <f t="shared" ref="AX40" si="24">IF($BC$3="計画",SUM(S41:AT41),IF($BC$3="実績",SUM(S41:AW41),""))</f>
        <v>0</v>
      </c>
      <c r="AY40" s="483"/>
      <c r="AZ40" s="444">
        <f t="shared" ref="AZ40" si="25">IF($BC$3="計画",AX40/4,IF($BC$3="実績",AX40/($BA$7/7),""))</f>
        <v>0</v>
      </c>
      <c r="BA40" s="445"/>
      <c r="BB40" s="446"/>
      <c r="BC40" s="447"/>
      <c r="BD40" s="447"/>
      <c r="BE40" s="447"/>
      <c r="BF40" s="447"/>
      <c r="BG40" s="448"/>
    </row>
    <row r="41" spans="2:59" ht="20.25" customHeight="1" x14ac:dyDescent="0.2">
      <c r="B41" s="484"/>
      <c r="C41" s="485"/>
      <c r="D41" s="466"/>
      <c r="E41" s="486"/>
      <c r="F41" s="487"/>
      <c r="G41" s="474"/>
      <c r="H41" s="472"/>
      <c r="I41" s="472"/>
      <c r="J41" s="472"/>
      <c r="K41" s="473"/>
      <c r="L41" s="488"/>
      <c r="M41" s="489"/>
      <c r="N41" s="489"/>
      <c r="O41" s="490"/>
      <c r="P41" s="494" t="s">
        <v>345</v>
      </c>
      <c r="Q41" s="495"/>
      <c r="R41" s="496"/>
      <c r="S41" s="37" t="str">
        <f>IF(S40="","",VLOOKUP(S40,'【記載例】シフト記号表（勤務時間帯）'!$C$4:$K$35,9,FALSE))</f>
        <v/>
      </c>
      <c r="T41" s="38" t="str">
        <f>IF(T40="","",VLOOKUP(T40,'【記載例】シフト記号表（勤務時間帯）'!$C$4:$K$35,9,FALSE))</f>
        <v/>
      </c>
      <c r="U41" s="38" t="str">
        <f>IF(U40="","",VLOOKUP(U40,'【記載例】シフト記号表（勤務時間帯）'!$C$4:$K$35,9,FALSE))</f>
        <v/>
      </c>
      <c r="V41" s="38" t="str">
        <f>IF(V40="","",VLOOKUP(V40,'【記載例】シフト記号表（勤務時間帯）'!$C$4:$K$35,9,FALSE))</f>
        <v/>
      </c>
      <c r="W41" s="38" t="str">
        <f>IF(W40="","",VLOOKUP(W40,'【記載例】シフト記号表（勤務時間帯）'!$C$4:$K$35,9,FALSE))</f>
        <v/>
      </c>
      <c r="X41" s="38" t="str">
        <f>IF(X40="","",VLOOKUP(X40,'【記載例】シフト記号表（勤務時間帯）'!$C$4:$K$35,9,FALSE))</f>
        <v/>
      </c>
      <c r="Y41" s="39" t="str">
        <f>IF(Y40="","",VLOOKUP(Y40,'【記載例】シフト記号表（勤務時間帯）'!$C$4:$K$35,9,FALSE))</f>
        <v/>
      </c>
      <c r="Z41" s="37" t="str">
        <f>IF(Z40="","",VLOOKUP(Z40,'【記載例】シフト記号表（勤務時間帯）'!$C$4:$K$35,9,FALSE))</f>
        <v/>
      </c>
      <c r="AA41" s="38" t="str">
        <f>IF(AA40="","",VLOOKUP(AA40,'【記載例】シフト記号表（勤務時間帯）'!$C$4:$K$35,9,FALSE))</f>
        <v/>
      </c>
      <c r="AB41" s="38" t="str">
        <f>IF(AB40="","",VLOOKUP(AB40,'【記載例】シフト記号表（勤務時間帯）'!$C$4:$K$35,9,FALSE))</f>
        <v/>
      </c>
      <c r="AC41" s="38" t="str">
        <f>IF(AC40="","",VLOOKUP(AC40,'【記載例】シフト記号表（勤務時間帯）'!$C$4:$K$35,9,FALSE))</f>
        <v/>
      </c>
      <c r="AD41" s="38" t="str">
        <f>IF(AD40="","",VLOOKUP(AD40,'【記載例】シフト記号表（勤務時間帯）'!$C$4:$K$35,9,FALSE))</f>
        <v/>
      </c>
      <c r="AE41" s="38" t="str">
        <f>IF(AE40="","",VLOOKUP(AE40,'【記載例】シフト記号表（勤務時間帯）'!$C$4:$K$35,9,FALSE))</f>
        <v/>
      </c>
      <c r="AF41" s="39" t="str">
        <f>IF(AF40="","",VLOOKUP(AF40,'【記載例】シフト記号表（勤務時間帯）'!$C$4:$K$35,9,FALSE))</f>
        <v/>
      </c>
      <c r="AG41" s="37" t="str">
        <f>IF(AG40="","",VLOOKUP(AG40,'【記載例】シフト記号表（勤務時間帯）'!$C$4:$K$35,9,FALSE))</f>
        <v/>
      </c>
      <c r="AH41" s="38" t="str">
        <f>IF(AH40="","",VLOOKUP(AH40,'【記載例】シフト記号表（勤務時間帯）'!$C$4:$K$35,9,FALSE))</f>
        <v/>
      </c>
      <c r="AI41" s="38" t="str">
        <f>IF(AI40="","",VLOOKUP(AI40,'【記載例】シフト記号表（勤務時間帯）'!$C$4:$K$35,9,FALSE))</f>
        <v/>
      </c>
      <c r="AJ41" s="38" t="str">
        <f>IF(AJ40="","",VLOOKUP(AJ40,'【記載例】シフト記号表（勤務時間帯）'!$C$4:$K$35,9,FALSE))</f>
        <v/>
      </c>
      <c r="AK41" s="38" t="str">
        <f>IF(AK40="","",VLOOKUP(AK40,'【記載例】シフト記号表（勤務時間帯）'!$C$4:$K$35,9,FALSE))</f>
        <v/>
      </c>
      <c r="AL41" s="38" t="str">
        <f>IF(AL40="","",VLOOKUP(AL40,'【記載例】シフト記号表（勤務時間帯）'!$C$4:$K$35,9,FALSE))</f>
        <v/>
      </c>
      <c r="AM41" s="39" t="str">
        <f>IF(AM40="","",VLOOKUP(AM40,'【記載例】シフト記号表（勤務時間帯）'!$C$4:$K$35,9,FALSE))</f>
        <v/>
      </c>
      <c r="AN41" s="37" t="str">
        <f>IF(AN40="","",VLOOKUP(AN40,'【記載例】シフト記号表（勤務時間帯）'!$C$4:$K$35,9,FALSE))</f>
        <v/>
      </c>
      <c r="AO41" s="38" t="str">
        <f>IF(AO40="","",VLOOKUP(AO40,'【記載例】シフト記号表（勤務時間帯）'!$C$4:$K$35,9,FALSE))</f>
        <v/>
      </c>
      <c r="AP41" s="38" t="str">
        <f>IF(AP40="","",VLOOKUP(AP40,'【記載例】シフト記号表（勤務時間帯）'!$C$4:$K$35,9,FALSE))</f>
        <v/>
      </c>
      <c r="AQ41" s="38" t="str">
        <f>IF(AQ40="","",VLOOKUP(AQ40,'【記載例】シフト記号表（勤務時間帯）'!$C$4:$K$35,9,FALSE))</f>
        <v/>
      </c>
      <c r="AR41" s="38" t="str">
        <f>IF(AR40="","",VLOOKUP(AR40,'【記載例】シフト記号表（勤務時間帯）'!$C$4:$K$35,9,FALSE))</f>
        <v/>
      </c>
      <c r="AS41" s="38" t="str">
        <f>IF(AS40="","",VLOOKUP(AS40,'【記載例】シフト記号表（勤務時間帯）'!$C$4:$K$35,9,FALSE))</f>
        <v/>
      </c>
      <c r="AT41" s="39" t="str">
        <f>IF(AT40="","",VLOOKUP(AT40,'【記載例】シフト記号表（勤務時間帯）'!$C$4:$K$35,9,FALSE))</f>
        <v/>
      </c>
      <c r="AU41" s="37" t="str">
        <f>IF(AU40="","",VLOOKUP(AU40,'【記載例】シフト記号表（勤務時間帯）'!$C$4:$K$35,9,FALSE))</f>
        <v/>
      </c>
      <c r="AV41" s="38" t="str">
        <f>IF(AV40="","",VLOOKUP(AV40,'【記載例】シフト記号表（勤務時間帯）'!$C$4:$K$35,9,FALSE))</f>
        <v/>
      </c>
      <c r="AW41" s="39" t="str">
        <f>IF(AW40="","",VLOOKUP(AW40,'【記載例】シフト記号表（勤務時間帯）'!$C$4:$K$35,9,FALSE))</f>
        <v/>
      </c>
      <c r="AX41" s="482"/>
      <c r="AY41" s="483"/>
      <c r="AZ41" s="444"/>
      <c r="BA41" s="445"/>
      <c r="BB41" s="491"/>
      <c r="BC41" s="492"/>
      <c r="BD41" s="492"/>
      <c r="BE41" s="492"/>
      <c r="BF41" s="492"/>
      <c r="BG41" s="493"/>
    </row>
    <row r="42" spans="2:59" ht="20.25" customHeight="1" x14ac:dyDescent="0.2">
      <c r="B42" s="464">
        <f>B40+1</f>
        <v>14</v>
      </c>
      <c r="C42" s="465"/>
      <c r="D42" s="466"/>
      <c r="E42" s="469"/>
      <c r="F42" s="466"/>
      <c r="G42" s="471"/>
      <c r="H42" s="472"/>
      <c r="I42" s="472"/>
      <c r="J42" s="472"/>
      <c r="K42" s="473"/>
      <c r="L42" s="475"/>
      <c r="M42" s="476"/>
      <c r="N42" s="476"/>
      <c r="O42" s="477"/>
      <c r="P42" s="478" t="s">
        <v>340</v>
      </c>
      <c r="Q42" s="479"/>
      <c r="R42" s="480"/>
      <c r="S42" s="40"/>
      <c r="T42" s="41"/>
      <c r="U42" s="41"/>
      <c r="V42" s="41"/>
      <c r="W42" s="41"/>
      <c r="X42" s="41"/>
      <c r="Y42" s="42"/>
      <c r="Z42" s="40"/>
      <c r="AA42" s="41"/>
      <c r="AB42" s="41"/>
      <c r="AC42" s="41"/>
      <c r="AD42" s="41"/>
      <c r="AE42" s="41"/>
      <c r="AF42" s="42"/>
      <c r="AG42" s="40"/>
      <c r="AH42" s="41"/>
      <c r="AI42" s="41"/>
      <c r="AJ42" s="41"/>
      <c r="AK42" s="41"/>
      <c r="AL42" s="41"/>
      <c r="AM42" s="42"/>
      <c r="AN42" s="40"/>
      <c r="AO42" s="41"/>
      <c r="AP42" s="41"/>
      <c r="AQ42" s="41"/>
      <c r="AR42" s="41"/>
      <c r="AS42" s="41"/>
      <c r="AT42" s="42"/>
      <c r="AU42" s="40"/>
      <c r="AV42" s="41"/>
      <c r="AW42" s="42"/>
      <c r="AX42" s="482">
        <f t="shared" ref="AX42" si="26">IF($BC$3="計画",SUM(S43:AT43),IF($BC$3="実績",SUM(S43:AW43),""))</f>
        <v>0</v>
      </c>
      <c r="AY42" s="483"/>
      <c r="AZ42" s="444">
        <f t="shared" ref="AZ42" si="27">IF($BC$3="計画",AX42/4,IF($BC$3="実績",AX42/($BA$7/7),""))</f>
        <v>0</v>
      </c>
      <c r="BA42" s="445"/>
      <c r="BB42" s="446"/>
      <c r="BC42" s="447"/>
      <c r="BD42" s="447"/>
      <c r="BE42" s="447"/>
      <c r="BF42" s="447"/>
      <c r="BG42" s="448"/>
    </row>
    <row r="43" spans="2:59" ht="20.25" customHeight="1" x14ac:dyDescent="0.2">
      <c r="B43" s="484"/>
      <c r="C43" s="485"/>
      <c r="D43" s="466"/>
      <c r="E43" s="486"/>
      <c r="F43" s="487"/>
      <c r="G43" s="474"/>
      <c r="H43" s="472"/>
      <c r="I43" s="472"/>
      <c r="J43" s="472"/>
      <c r="K43" s="473"/>
      <c r="L43" s="488"/>
      <c r="M43" s="489"/>
      <c r="N43" s="489"/>
      <c r="O43" s="490"/>
      <c r="P43" s="494" t="s">
        <v>345</v>
      </c>
      <c r="Q43" s="495"/>
      <c r="R43" s="496"/>
      <c r="S43" s="37" t="str">
        <f>IF(S42="","",VLOOKUP(S42,'【記載例】シフト記号表（勤務時間帯）'!$C$4:$K$35,9,FALSE))</f>
        <v/>
      </c>
      <c r="T43" s="38" t="str">
        <f>IF(T42="","",VLOOKUP(T42,'【記載例】シフト記号表（勤務時間帯）'!$C$4:$K$35,9,FALSE))</f>
        <v/>
      </c>
      <c r="U43" s="38" t="str">
        <f>IF(U42="","",VLOOKUP(U42,'【記載例】シフト記号表（勤務時間帯）'!$C$4:$K$35,9,FALSE))</f>
        <v/>
      </c>
      <c r="V43" s="38" t="str">
        <f>IF(V42="","",VLOOKUP(V42,'【記載例】シフト記号表（勤務時間帯）'!$C$4:$K$35,9,FALSE))</f>
        <v/>
      </c>
      <c r="W43" s="38" t="str">
        <f>IF(W42="","",VLOOKUP(W42,'【記載例】シフト記号表（勤務時間帯）'!$C$4:$K$35,9,FALSE))</f>
        <v/>
      </c>
      <c r="X43" s="38" t="str">
        <f>IF(X42="","",VLOOKUP(X42,'【記載例】シフト記号表（勤務時間帯）'!$C$4:$K$35,9,FALSE))</f>
        <v/>
      </c>
      <c r="Y43" s="39" t="str">
        <f>IF(Y42="","",VLOOKUP(Y42,'【記載例】シフト記号表（勤務時間帯）'!$C$4:$K$35,9,FALSE))</f>
        <v/>
      </c>
      <c r="Z43" s="37" t="str">
        <f>IF(Z42="","",VLOOKUP(Z42,'【記載例】シフト記号表（勤務時間帯）'!$C$4:$K$35,9,FALSE))</f>
        <v/>
      </c>
      <c r="AA43" s="38" t="str">
        <f>IF(AA42="","",VLOOKUP(AA42,'【記載例】シフト記号表（勤務時間帯）'!$C$4:$K$35,9,FALSE))</f>
        <v/>
      </c>
      <c r="AB43" s="38" t="str">
        <f>IF(AB42="","",VLOOKUP(AB42,'【記載例】シフト記号表（勤務時間帯）'!$C$4:$K$35,9,FALSE))</f>
        <v/>
      </c>
      <c r="AC43" s="38" t="str">
        <f>IF(AC42="","",VLOOKUP(AC42,'【記載例】シフト記号表（勤務時間帯）'!$C$4:$K$35,9,FALSE))</f>
        <v/>
      </c>
      <c r="AD43" s="38" t="str">
        <f>IF(AD42="","",VLOOKUP(AD42,'【記載例】シフト記号表（勤務時間帯）'!$C$4:$K$35,9,FALSE))</f>
        <v/>
      </c>
      <c r="AE43" s="38" t="str">
        <f>IF(AE42="","",VLOOKUP(AE42,'【記載例】シフト記号表（勤務時間帯）'!$C$4:$K$35,9,FALSE))</f>
        <v/>
      </c>
      <c r="AF43" s="39" t="str">
        <f>IF(AF42="","",VLOOKUP(AF42,'【記載例】シフト記号表（勤務時間帯）'!$C$4:$K$35,9,FALSE))</f>
        <v/>
      </c>
      <c r="AG43" s="37" t="str">
        <f>IF(AG42="","",VLOOKUP(AG42,'【記載例】シフト記号表（勤務時間帯）'!$C$4:$K$35,9,FALSE))</f>
        <v/>
      </c>
      <c r="AH43" s="38" t="str">
        <f>IF(AH42="","",VLOOKUP(AH42,'【記載例】シフト記号表（勤務時間帯）'!$C$4:$K$35,9,FALSE))</f>
        <v/>
      </c>
      <c r="AI43" s="38" t="str">
        <f>IF(AI42="","",VLOOKUP(AI42,'【記載例】シフト記号表（勤務時間帯）'!$C$4:$K$35,9,FALSE))</f>
        <v/>
      </c>
      <c r="AJ43" s="38" t="str">
        <f>IF(AJ42="","",VLOOKUP(AJ42,'【記載例】シフト記号表（勤務時間帯）'!$C$4:$K$35,9,FALSE))</f>
        <v/>
      </c>
      <c r="AK43" s="38" t="str">
        <f>IF(AK42="","",VLOOKUP(AK42,'【記載例】シフト記号表（勤務時間帯）'!$C$4:$K$35,9,FALSE))</f>
        <v/>
      </c>
      <c r="AL43" s="38" t="str">
        <f>IF(AL42="","",VLOOKUP(AL42,'【記載例】シフト記号表（勤務時間帯）'!$C$4:$K$35,9,FALSE))</f>
        <v/>
      </c>
      <c r="AM43" s="39" t="str">
        <f>IF(AM42="","",VLOOKUP(AM42,'【記載例】シフト記号表（勤務時間帯）'!$C$4:$K$35,9,FALSE))</f>
        <v/>
      </c>
      <c r="AN43" s="37" t="str">
        <f>IF(AN42="","",VLOOKUP(AN42,'【記載例】シフト記号表（勤務時間帯）'!$C$4:$K$35,9,FALSE))</f>
        <v/>
      </c>
      <c r="AO43" s="38" t="str">
        <f>IF(AO42="","",VLOOKUP(AO42,'【記載例】シフト記号表（勤務時間帯）'!$C$4:$K$35,9,FALSE))</f>
        <v/>
      </c>
      <c r="AP43" s="38" t="str">
        <f>IF(AP42="","",VLOOKUP(AP42,'【記載例】シフト記号表（勤務時間帯）'!$C$4:$K$35,9,FALSE))</f>
        <v/>
      </c>
      <c r="AQ43" s="38" t="str">
        <f>IF(AQ42="","",VLOOKUP(AQ42,'【記載例】シフト記号表（勤務時間帯）'!$C$4:$K$35,9,FALSE))</f>
        <v/>
      </c>
      <c r="AR43" s="38" t="str">
        <f>IF(AR42="","",VLOOKUP(AR42,'【記載例】シフト記号表（勤務時間帯）'!$C$4:$K$35,9,FALSE))</f>
        <v/>
      </c>
      <c r="AS43" s="38" t="str">
        <f>IF(AS42="","",VLOOKUP(AS42,'【記載例】シフト記号表（勤務時間帯）'!$C$4:$K$35,9,FALSE))</f>
        <v/>
      </c>
      <c r="AT43" s="39" t="str">
        <f>IF(AT42="","",VLOOKUP(AT42,'【記載例】シフト記号表（勤務時間帯）'!$C$4:$K$35,9,FALSE))</f>
        <v/>
      </c>
      <c r="AU43" s="37" t="str">
        <f>IF(AU42="","",VLOOKUP(AU42,'【記載例】シフト記号表（勤務時間帯）'!$C$4:$K$35,9,FALSE))</f>
        <v/>
      </c>
      <c r="AV43" s="38" t="str">
        <f>IF(AV42="","",VLOOKUP(AV42,'【記載例】シフト記号表（勤務時間帯）'!$C$4:$K$35,9,FALSE))</f>
        <v/>
      </c>
      <c r="AW43" s="39" t="str">
        <f>IF(AW42="","",VLOOKUP(AW42,'【記載例】シフト記号表（勤務時間帯）'!$C$4:$K$35,9,FALSE))</f>
        <v/>
      </c>
      <c r="AX43" s="482"/>
      <c r="AY43" s="483"/>
      <c r="AZ43" s="444"/>
      <c r="BA43" s="445"/>
      <c r="BB43" s="491"/>
      <c r="BC43" s="492"/>
      <c r="BD43" s="492"/>
      <c r="BE43" s="492"/>
      <c r="BF43" s="492"/>
      <c r="BG43" s="493"/>
    </row>
    <row r="44" spans="2:59" ht="20.25" customHeight="1" x14ac:dyDescent="0.2">
      <c r="B44" s="464">
        <f>B42+1</f>
        <v>15</v>
      </c>
      <c r="C44" s="465"/>
      <c r="D44" s="466"/>
      <c r="E44" s="469"/>
      <c r="F44" s="466"/>
      <c r="G44" s="471"/>
      <c r="H44" s="472"/>
      <c r="I44" s="472"/>
      <c r="J44" s="472"/>
      <c r="K44" s="473"/>
      <c r="L44" s="475"/>
      <c r="M44" s="476"/>
      <c r="N44" s="476"/>
      <c r="O44" s="477"/>
      <c r="P44" s="478" t="s">
        <v>340</v>
      </c>
      <c r="Q44" s="479"/>
      <c r="R44" s="480"/>
      <c r="S44" s="40"/>
      <c r="T44" s="41"/>
      <c r="U44" s="41"/>
      <c r="V44" s="41"/>
      <c r="W44" s="41"/>
      <c r="X44" s="41"/>
      <c r="Y44" s="42"/>
      <c r="Z44" s="40"/>
      <c r="AA44" s="41"/>
      <c r="AB44" s="41"/>
      <c r="AC44" s="41"/>
      <c r="AD44" s="41"/>
      <c r="AE44" s="41"/>
      <c r="AF44" s="42"/>
      <c r="AG44" s="40"/>
      <c r="AH44" s="41"/>
      <c r="AI44" s="41"/>
      <c r="AJ44" s="41"/>
      <c r="AK44" s="41"/>
      <c r="AL44" s="41"/>
      <c r="AM44" s="42"/>
      <c r="AN44" s="40"/>
      <c r="AO44" s="41"/>
      <c r="AP44" s="41"/>
      <c r="AQ44" s="41"/>
      <c r="AR44" s="41"/>
      <c r="AS44" s="41"/>
      <c r="AT44" s="42"/>
      <c r="AU44" s="40"/>
      <c r="AV44" s="41"/>
      <c r="AW44" s="42"/>
      <c r="AX44" s="482">
        <f t="shared" ref="AX44" si="28">IF($BC$3="計画",SUM(S45:AT45),IF($BC$3="実績",SUM(S45:AW45),""))</f>
        <v>0</v>
      </c>
      <c r="AY44" s="483"/>
      <c r="AZ44" s="444">
        <f t="shared" ref="AZ44" si="29">IF($BC$3="計画",AX44/4,IF($BC$3="実績",AX44/($BA$7/7),""))</f>
        <v>0</v>
      </c>
      <c r="BA44" s="445"/>
      <c r="BB44" s="446"/>
      <c r="BC44" s="447"/>
      <c r="BD44" s="447"/>
      <c r="BE44" s="447"/>
      <c r="BF44" s="447"/>
      <c r="BG44" s="448"/>
    </row>
    <row r="45" spans="2:59" ht="20.25" customHeight="1" x14ac:dyDescent="0.2">
      <c r="B45" s="484"/>
      <c r="C45" s="485"/>
      <c r="D45" s="466"/>
      <c r="E45" s="486"/>
      <c r="F45" s="487"/>
      <c r="G45" s="474"/>
      <c r="H45" s="472"/>
      <c r="I45" s="472"/>
      <c r="J45" s="472"/>
      <c r="K45" s="473"/>
      <c r="L45" s="488"/>
      <c r="M45" s="489"/>
      <c r="N45" s="489"/>
      <c r="O45" s="490"/>
      <c r="P45" s="494" t="s">
        <v>345</v>
      </c>
      <c r="Q45" s="495"/>
      <c r="R45" s="496"/>
      <c r="S45" s="37" t="str">
        <f>IF(S44="","",VLOOKUP(S44,'【記載例】シフト記号表（勤務時間帯）'!$C$4:$K$35,9,FALSE))</f>
        <v/>
      </c>
      <c r="T45" s="38" t="str">
        <f>IF(T44="","",VLOOKUP(T44,'【記載例】シフト記号表（勤務時間帯）'!$C$4:$K$35,9,FALSE))</f>
        <v/>
      </c>
      <c r="U45" s="38" t="str">
        <f>IF(U44="","",VLOOKUP(U44,'【記載例】シフト記号表（勤務時間帯）'!$C$4:$K$35,9,FALSE))</f>
        <v/>
      </c>
      <c r="V45" s="38" t="str">
        <f>IF(V44="","",VLOOKUP(V44,'【記載例】シフト記号表（勤務時間帯）'!$C$4:$K$35,9,FALSE))</f>
        <v/>
      </c>
      <c r="W45" s="38" t="str">
        <f>IF(W44="","",VLOOKUP(W44,'【記載例】シフト記号表（勤務時間帯）'!$C$4:$K$35,9,FALSE))</f>
        <v/>
      </c>
      <c r="X45" s="38" t="str">
        <f>IF(X44="","",VLOOKUP(X44,'【記載例】シフト記号表（勤務時間帯）'!$C$4:$K$35,9,FALSE))</f>
        <v/>
      </c>
      <c r="Y45" s="39" t="str">
        <f>IF(Y44="","",VLOOKUP(Y44,'【記載例】シフト記号表（勤務時間帯）'!$C$4:$K$35,9,FALSE))</f>
        <v/>
      </c>
      <c r="Z45" s="37" t="str">
        <f>IF(Z44="","",VLOOKUP(Z44,'【記載例】シフト記号表（勤務時間帯）'!$C$4:$K$35,9,FALSE))</f>
        <v/>
      </c>
      <c r="AA45" s="38" t="str">
        <f>IF(AA44="","",VLOOKUP(AA44,'【記載例】シフト記号表（勤務時間帯）'!$C$4:$K$35,9,FALSE))</f>
        <v/>
      </c>
      <c r="AB45" s="38" t="str">
        <f>IF(AB44="","",VLOOKUP(AB44,'【記載例】シフト記号表（勤務時間帯）'!$C$4:$K$35,9,FALSE))</f>
        <v/>
      </c>
      <c r="AC45" s="38" t="str">
        <f>IF(AC44="","",VLOOKUP(AC44,'【記載例】シフト記号表（勤務時間帯）'!$C$4:$K$35,9,FALSE))</f>
        <v/>
      </c>
      <c r="AD45" s="38" t="str">
        <f>IF(AD44="","",VLOOKUP(AD44,'【記載例】シフト記号表（勤務時間帯）'!$C$4:$K$35,9,FALSE))</f>
        <v/>
      </c>
      <c r="AE45" s="38" t="str">
        <f>IF(AE44="","",VLOOKUP(AE44,'【記載例】シフト記号表（勤務時間帯）'!$C$4:$K$35,9,FALSE))</f>
        <v/>
      </c>
      <c r="AF45" s="39" t="str">
        <f>IF(AF44="","",VLOOKUP(AF44,'【記載例】シフト記号表（勤務時間帯）'!$C$4:$K$35,9,FALSE))</f>
        <v/>
      </c>
      <c r="AG45" s="37" t="str">
        <f>IF(AG44="","",VLOOKUP(AG44,'【記載例】シフト記号表（勤務時間帯）'!$C$4:$K$35,9,FALSE))</f>
        <v/>
      </c>
      <c r="AH45" s="38" t="str">
        <f>IF(AH44="","",VLOOKUP(AH44,'【記載例】シフト記号表（勤務時間帯）'!$C$4:$K$35,9,FALSE))</f>
        <v/>
      </c>
      <c r="AI45" s="38" t="str">
        <f>IF(AI44="","",VLOOKUP(AI44,'【記載例】シフト記号表（勤務時間帯）'!$C$4:$K$35,9,FALSE))</f>
        <v/>
      </c>
      <c r="AJ45" s="38" t="str">
        <f>IF(AJ44="","",VLOOKUP(AJ44,'【記載例】シフト記号表（勤務時間帯）'!$C$4:$K$35,9,FALSE))</f>
        <v/>
      </c>
      <c r="AK45" s="38" t="str">
        <f>IF(AK44="","",VLOOKUP(AK44,'【記載例】シフト記号表（勤務時間帯）'!$C$4:$K$35,9,FALSE))</f>
        <v/>
      </c>
      <c r="AL45" s="38" t="str">
        <f>IF(AL44="","",VLOOKUP(AL44,'【記載例】シフト記号表（勤務時間帯）'!$C$4:$K$35,9,FALSE))</f>
        <v/>
      </c>
      <c r="AM45" s="39" t="str">
        <f>IF(AM44="","",VLOOKUP(AM44,'【記載例】シフト記号表（勤務時間帯）'!$C$4:$K$35,9,FALSE))</f>
        <v/>
      </c>
      <c r="AN45" s="37" t="str">
        <f>IF(AN44="","",VLOOKUP(AN44,'【記載例】シフト記号表（勤務時間帯）'!$C$4:$K$35,9,FALSE))</f>
        <v/>
      </c>
      <c r="AO45" s="38" t="str">
        <f>IF(AO44="","",VLOOKUP(AO44,'【記載例】シフト記号表（勤務時間帯）'!$C$4:$K$35,9,FALSE))</f>
        <v/>
      </c>
      <c r="AP45" s="38" t="str">
        <f>IF(AP44="","",VLOOKUP(AP44,'【記載例】シフト記号表（勤務時間帯）'!$C$4:$K$35,9,FALSE))</f>
        <v/>
      </c>
      <c r="AQ45" s="38" t="str">
        <f>IF(AQ44="","",VLOOKUP(AQ44,'【記載例】シフト記号表（勤務時間帯）'!$C$4:$K$35,9,FALSE))</f>
        <v/>
      </c>
      <c r="AR45" s="38" t="str">
        <f>IF(AR44="","",VLOOKUP(AR44,'【記載例】シフト記号表（勤務時間帯）'!$C$4:$K$35,9,FALSE))</f>
        <v/>
      </c>
      <c r="AS45" s="38" t="str">
        <f>IF(AS44="","",VLOOKUP(AS44,'【記載例】シフト記号表（勤務時間帯）'!$C$4:$K$35,9,FALSE))</f>
        <v/>
      </c>
      <c r="AT45" s="39" t="str">
        <f>IF(AT44="","",VLOOKUP(AT44,'【記載例】シフト記号表（勤務時間帯）'!$C$4:$K$35,9,FALSE))</f>
        <v/>
      </c>
      <c r="AU45" s="37" t="str">
        <f>IF(AU44="","",VLOOKUP(AU44,'【記載例】シフト記号表（勤務時間帯）'!$C$4:$K$35,9,FALSE))</f>
        <v/>
      </c>
      <c r="AV45" s="38" t="str">
        <f>IF(AV44="","",VLOOKUP(AV44,'【記載例】シフト記号表（勤務時間帯）'!$C$4:$K$35,9,FALSE))</f>
        <v/>
      </c>
      <c r="AW45" s="39" t="str">
        <f>IF(AW44="","",VLOOKUP(AW44,'【記載例】シフト記号表（勤務時間帯）'!$C$4:$K$35,9,FALSE))</f>
        <v/>
      </c>
      <c r="AX45" s="482"/>
      <c r="AY45" s="483"/>
      <c r="AZ45" s="444"/>
      <c r="BA45" s="445"/>
      <c r="BB45" s="491"/>
      <c r="BC45" s="492"/>
      <c r="BD45" s="492"/>
      <c r="BE45" s="492"/>
      <c r="BF45" s="492"/>
      <c r="BG45" s="493"/>
    </row>
    <row r="46" spans="2:59" ht="20.25" customHeight="1" x14ac:dyDescent="0.2">
      <c r="B46" s="464">
        <f>B44+1</f>
        <v>16</v>
      </c>
      <c r="C46" s="465"/>
      <c r="D46" s="466"/>
      <c r="E46" s="469"/>
      <c r="F46" s="466"/>
      <c r="G46" s="471"/>
      <c r="H46" s="472"/>
      <c r="I46" s="472"/>
      <c r="J46" s="472"/>
      <c r="K46" s="473"/>
      <c r="L46" s="475"/>
      <c r="M46" s="476"/>
      <c r="N46" s="476"/>
      <c r="O46" s="477"/>
      <c r="P46" s="478" t="s">
        <v>340</v>
      </c>
      <c r="Q46" s="479"/>
      <c r="R46" s="480"/>
      <c r="S46" s="40"/>
      <c r="T46" s="41"/>
      <c r="U46" s="41"/>
      <c r="V46" s="41"/>
      <c r="W46" s="41"/>
      <c r="X46" s="41"/>
      <c r="Y46" s="42"/>
      <c r="Z46" s="40"/>
      <c r="AA46" s="41"/>
      <c r="AB46" s="41"/>
      <c r="AC46" s="41"/>
      <c r="AD46" s="41"/>
      <c r="AE46" s="41"/>
      <c r="AF46" s="42"/>
      <c r="AG46" s="40"/>
      <c r="AH46" s="41"/>
      <c r="AI46" s="41"/>
      <c r="AJ46" s="41"/>
      <c r="AK46" s="41"/>
      <c r="AL46" s="41"/>
      <c r="AM46" s="42"/>
      <c r="AN46" s="40"/>
      <c r="AO46" s="41"/>
      <c r="AP46" s="41"/>
      <c r="AQ46" s="41"/>
      <c r="AR46" s="41"/>
      <c r="AS46" s="41"/>
      <c r="AT46" s="42"/>
      <c r="AU46" s="40"/>
      <c r="AV46" s="41"/>
      <c r="AW46" s="42"/>
      <c r="AX46" s="482">
        <f t="shared" ref="AX46" si="30">IF($BC$3="計画",SUM(S47:AT47),IF($BC$3="実績",SUM(S47:AW47),""))</f>
        <v>0</v>
      </c>
      <c r="AY46" s="483"/>
      <c r="AZ46" s="444">
        <f t="shared" ref="AZ46" si="31">IF($BC$3="計画",AX46/4,IF($BC$3="実績",AX46/($BA$7/7),""))</f>
        <v>0</v>
      </c>
      <c r="BA46" s="445"/>
      <c r="BB46" s="446"/>
      <c r="BC46" s="447"/>
      <c r="BD46" s="447"/>
      <c r="BE46" s="447"/>
      <c r="BF46" s="447"/>
      <c r="BG46" s="448"/>
    </row>
    <row r="47" spans="2:59" ht="20.25" customHeight="1" x14ac:dyDescent="0.2">
      <c r="B47" s="484"/>
      <c r="C47" s="485"/>
      <c r="D47" s="466"/>
      <c r="E47" s="486"/>
      <c r="F47" s="487"/>
      <c r="G47" s="474"/>
      <c r="H47" s="472"/>
      <c r="I47" s="472"/>
      <c r="J47" s="472"/>
      <c r="K47" s="473"/>
      <c r="L47" s="488"/>
      <c r="M47" s="489"/>
      <c r="N47" s="489"/>
      <c r="O47" s="490"/>
      <c r="P47" s="494" t="s">
        <v>345</v>
      </c>
      <c r="Q47" s="495"/>
      <c r="R47" s="496"/>
      <c r="S47" s="37" t="str">
        <f>IF(S46="","",VLOOKUP(S46,'【記載例】シフト記号表（勤務時間帯）'!$C$4:$K$35,9,FALSE))</f>
        <v/>
      </c>
      <c r="T47" s="38" t="str">
        <f>IF(T46="","",VLOOKUP(T46,'【記載例】シフト記号表（勤務時間帯）'!$C$4:$K$35,9,FALSE))</f>
        <v/>
      </c>
      <c r="U47" s="38" t="str">
        <f>IF(U46="","",VLOOKUP(U46,'【記載例】シフト記号表（勤務時間帯）'!$C$4:$K$35,9,FALSE))</f>
        <v/>
      </c>
      <c r="V47" s="38" t="str">
        <f>IF(V46="","",VLOOKUP(V46,'【記載例】シフト記号表（勤務時間帯）'!$C$4:$K$35,9,FALSE))</f>
        <v/>
      </c>
      <c r="W47" s="38" t="str">
        <f>IF(W46="","",VLOOKUP(W46,'【記載例】シフト記号表（勤務時間帯）'!$C$4:$K$35,9,FALSE))</f>
        <v/>
      </c>
      <c r="X47" s="38" t="str">
        <f>IF(X46="","",VLOOKUP(X46,'【記載例】シフト記号表（勤務時間帯）'!$C$4:$K$35,9,FALSE))</f>
        <v/>
      </c>
      <c r="Y47" s="39" t="str">
        <f>IF(Y46="","",VLOOKUP(Y46,'【記載例】シフト記号表（勤務時間帯）'!$C$4:$K$35,9,FALSE))</f>
        <v/>
      </c>
      <c r="Z47" s="37" t="str">
        <f>IF(Z46="","",VLOOKUP(Z46,'【記載例】シフト記号表（勤務時間帯）'!$C$4:$K$35,9,FALSE))</f>
        <v/>
      </c>
      <c r="AA47" s="38" t="str">
        <f>IF(AA46="","",VLOOKUP(AA46,'【記載例】シフト記号表（勤務時間帯）'!$C$4:$K$35,9,FALSE))</f>
        <v/>
      </c>
      <c r="AB47" s="38" t="str">
        <f>IF(AB46="","",VLOOKUP(AB46,'【記載例】シフト記号表（勤務時間帯）'!$C$4:$K$35,9,FALSE))</f>
        <v/>
      </c>
      <c r="AC47" s="38" t="str">
        <f>IF(AC46="","",VLOOKUP(AC46,'【記載例】シフト記号表（勤務時間帯）'!$C$4:$K$35,9,FALSE))</f>
        <v/>
      </c>
      <c r="AD47" s="38" t="str">
        <f>IF(AD46="","",VLOOKUP(AD46,'【記載例】シフト記号表（勤務時間帯）'!$C$4:$K$35,9,FALSE))</f>
        <v/>
      </c>
      <c r="AE47" s="38" t="str">
        <f>IF(AE46="","",VLOOKUP(AE46,'【記載例】シフト記号表（勤務時間帯）'!$C$4:$K$35,9,FALSE))</f>
        <v/>
      </c>
      <c r="AF47" s="39" t="str">
        <f>IF(AF46="","",VLOOKUP(AF46,'【記載例】シフト記号表（勤務時間帯）'!$C$4:$K$35,9,FALSE))</f>
        <v/>
      </c>
      <c r="AG47" s="37" t="str">
        <f>IF(AG46="","",VLOOKUP(AG46,'【記載例】シフト記号表（勤務時間帯）'!$C$4:$K$35,9,FALSE))</f>
        <v/>
      </c>
      <c r="AH47" s="38" t="str">
        <f>IF(AH46="","",VLOOKUP(AH46,'【記載例】シフト記号表（勤務時間帯）'!$C$4:$K$35,9,FALSE))</f>
        <v/>
      </c>
      <c r="AI47" s="38" t="str">
        <f>IF(AI46="","",VLOOKUP(AI46,'【記載例】シフト記号表（勤務時間帯）'!$C$4:$K$35,9,FALSE))</f>
        <v/>
      </c>
      <c r="AJ47" s="38" t="str">
        <f>IF(AJ46="","",VLOOKUP(AJ46,'【記載例】シフト記号表（勤務時間帯）'!$C$4:$K$35,9,FALSE))</f>
        <v/>
      </c>
      <c r="AK47" s="38" t="str">
        <f>IF(AK46="","",VLOOKUP(AK46,'【記載例】シフト記号表（勤務時間帯）'!$C$4:$K$35,9,FALSE))</f>
        <v/>
      </c>
      <c r="AL47" s="38" t="str">
        <f>IF(AL46="","",VLOOKUP(AL46,'【記載例】シフト記号表（勤務時間帯）'!$C$4:$K$35,9,FALSE))</f>
        <v/>
      </c>
      <c r="AM47" s="39" t="str">
        <f>IF(AM46="","",VLOOKUP(AM46,'【記載例】シフト記号表（勤務時間帯）'!$C$4:$K$35,9,FALSE))</f>
        <v/>
      </c>
      <c r="AN47" s="37" t="str">
        <f>IF(AN46="","",VLOOKUP(AN46,'【記載例】シフト記号表（勤務時間帯）'!$C$4:$K$35,9,FALSE))</f>
        <v/>
      </c>
      <c r="AO47" s="38" t="str">
        <f>IF(AO46="","",VLOOKUP(AO46,'【記載例】シフト記号表（勤務時間帯）'!$C$4:$K$35,9,FALSE))</f>
        <v/>
      </c>
      <c r="AP47" s="38" t="str">
        <f>IF(AP46="","",VLOOKUP(AP46,'【記載例】シフト記号表（勤務時間帯）'!$C$4:$K$35,9,FALSE))</f>
        <v/>
      </c>
      <c r="AQ47" s="38" t="str">
        <f>IF(AQ46="","",VLOOKUP(AQ46,'【記載例】シフト記号表（勤務時間帯）'!$C$4:$K$35,9,FALSE))</f>
        <v/>
      </c>
      <c r="AR47" s="38" t="str">
        <f>IF(AR46="","",VLOOKUP(AR46,'【記載例】シフト記号表（勤務時間帯）'!$C$4:$K$35,9,FALSE))</f>
        <v/>
      </c>
      <c r="AS47" s="38" t="str">
        <f>IF(AS46="","",VLOOKUP(AS46,'【記載例】シフト記号表（勤務時間帯）'!$C$4:$K$35,9,FALSE))</f>
        <v/>
      </c>
      <c r="AT47" s="39" t="str">
        <f>IF(AT46="","",VLOOKUP(AT46,'【記載例】シフト記号表（勤務時間帯）'!$C$4:$K$35,9,FALSE))</f>
        <v/>
      </c>
      <c r="AU47" s="37" t="str">
        <f>IF(AU46="","",VLOOKUP(AU46,'【記載例】シフト記号表（勤務時間帯）'!$C$4:$K$35,9,FALSE))</f>
        <v/>
      </c>
      <c r="AV47" s="38" t="str">
        <f>IF(AV46="","",VLOOKUP(AV46,'【記載例】シフト記号表（勤務時間帯）'!$C$4:$K$35,9,FALSE))</f>
        <v/>
      </c>
      <c r="AW47" s="39" t="str">
        <f>IF(AW46="","",VLOOKUP(AW46,'【記載例】シフト記号表（勤務時間帯）'!$C$4:$K$35,9,FALSE))</f>
        <v/>
      </c>
      <c r="AX47" s="482"/>
      <c r="AY47" s="483"/>
      <c r="AZ47" s="444"/>
      <c r="BA47" s="445"/>
      <c r="BB47" s="491"/>
      <c r="BC47" s="492"/>
      <c r="BD47" s="492"/>
      <c r="BE47" s="492"/>
      <c r="BF47" s="492"/>
      <c r="BG47" s="493"/>
    </row>
    <row r="48" spans="2:59" ht="20.25" customHeight="1" x14ac:dyDescent="0.2">
      <c r="B48" s="464">
        <f>B46+1</f>
        <v>17</v>
      </c>
      <c r="C48" s="465"/>
      <c r="D48" s="466"/>
      <c r="E48" s="469"/>
      <c r="F48" s="466"/>
      <c r="G48" s="471"/>
      <c r="H48" s="472"/>
      <c r="I48" s="472"/>
      <c r="J48" s="472"/>
      <c r="K48" s="473"/>
      <c r="L48" s="475"/>
      <c r="M48" s="476"/>
      <c r="N48" s="476"/>
      <c r="O48" s="477"/>
      <c r="P48" s="478" t="s">
        <v>340</v>
      </c>
      <c r="Q48" s="479"/>
      <c r="R48" s="480"/>
      <c r="S48" s="40"/>
      <c r="T48" s="41"/>
      <c r="U48" s="41"/>
      <c r="V48" s="41"/>
      <c r="W48" s="41"/>
      <c r="X48" s="41"/>
      <c r="Y48" s="42"/>
      <c r="Z48" s="40"/>
      <c r="AA48" s="41"/>
      <c r="AB48" s="41"/>
      <c r="AC48" s="41"/>
      <c r="AD48" s="41"/>
      <c r="AE48" s="41"/>
      <c r="AF48" s="42"/>
      <c r="AG48" s="40"/>
      <c r="AH48" s="41"/>
      <c r="AI48" s="41"/>
      <c r="AJ48" s="41"/>
      <c r="AK48" s="41"/>
      <c r="AL48" s="41"/>
      <c r="AM48" s="42"/>
      <c r="AN48" s="40"/>
      <c r="AO48" s="41"/>
      <c r="AP48" s="41"/>
      <c r="AQ48" s="41"/>
      <c r="AR48" s="41"/>
      <c r="AS48" s="41"/>
      <c r="AT48" s="42"/>
      <c r="AU48" s="40"/>
      <c r="AV48" s="41"/>
      <c r="AW48" s="42"/>
      <c r="AX48" s="482">
        <f t="shared" ref="AX48" si="32">IF($BC$3="計画",SUM(S49:AT49),IF($BC$3="実績",SUM(S49:AW49),""))</f>
        <v>0</v>
      </c>
      <c r="AY48" s="483"/>
      <c r="AZ48" s="444">
        <f t="shared" ref="AZ48" si="33">IF($BC$3="計画",AX48/4,IF($BC$3="実績",AX48/($BA$7/7),""))</f>
        <v>0</v>
      </c>
      <c r="BA48" s="445"/>
      <c r="BB48" s="446"/>
      <c r="BC48" s="447"/>
      <c r="BD48" s="447"/>
      <c r="BE48" s="447"/>
      <c r="BF48" s="447"/>
      <c r="BG48" s="448"/>
    </row>
    <row r="49" spans="2:59" ht="20.25" customHeight="1" x14ac:dyDescent="0.2">
      <c r="B49" s="484"/>
      <c r="C49" s="485"/>
      <c r="D49" s="466"/>
      <c r="E49" s="486"/>
      <c r="F49" s="487"/>
      <c r="G49" s="474"/>
      <c r="H49" s="472"/>
      <c r="I49" s="472"/>
      <c r="J49" s="472"/>
      <c r="K49" s="473"/>
      <c r="L49" s="488"/>
      <c r="M49" s="489"/>
      <c r="N49" s="489"/>
      <c r="O49" s="490"/>
      <c r="P49" s="494" t="s">
        <v>345</v>
      </c>
      <c r="Q49" s="495"/>
      <c r="R49" s="496"/>
      <c r="S49" s="37" t="str">
        <f>IF(S48="","",VLOOKUP(S48,'【記載例】シフト記号表（勤務時間帯）'!$C$4:$K$35,9,FALSE))</f>
        <v/>
      </c>
      <c r="T49" s="38" t="str">
        <f>IF(T48="","",VLOOKUP(T48,'【記載例】シフト記号表（勤務時間帯）'!$C$4:$K$35,9,FALSE))</f>
        <v/>
      </c>
      <c r="U49" s="38" t="str">
        <f>IF(U48="","",VLOOKUP(U48,'【記載例】シフト記号表（勤務時間帯）'!$C$4:$K$35,9,FALSE))</f>
        <v/>
      </c>
      <c r="V49" s="38" t="str">
        <f>IF(V48="","",VLOOKUP(V48,'【記載例】シフト記号表（勤務時間帯）'!$C$4:$K$35,9,FALSE))</f>
        <v/>
      </c>
      <c r="W49" s="38" t="str">
        <f>IF(W48="","",VLOOKUP(W48,'【記載例】シフト記号表（勤務時間帯）'!$C$4:$K$35,9,FALSE))</f>
        <v/>
      </c>
      <c r="X49" s="38" t="str">
        <f>IF(X48="","",VLOOKUP(X48,'【記載例】シフト記号表（勤務時間帯）'!$C$4:$K$35,9,FALSE))</f>
        <v/>
      </c>
      <c r="Y49" s="39" t="str">
        <f>IF(Y48="","",VLOOKUP(Y48,'【記載例】シフト記号表（勤務時間帯）'!$C$4:$K$35,9,FALSE))</f>
        <v/>
      </c>
      <c r="Z49" s="37" t="str">
        <f>IF(Z48="","",VLOOKUP(Z48,'【記載例】シフト記号表（勤務時間帯）'!$C$4:$K$35,9,FALSE))</f>
        <v/>
      </c>
      <c r="AA49" s="38" t="str">
        <f>IF(AA48="","",VLOOKUP(AA48,'【記載例】シフト記号表（勤務時間帯）'!$C$4:$K$35,9,FALSE))</f>
        <v/>
      </c>
      <c r="AB49" s="38" t="str">
        <f>IF(AB48="","",VLOOKUP(AB48,'【記載例】シフト記号表（勤務時間帯）'!$C$4:$K$35,9,FALSE))</f>
        <v/>
      </c>
      <c r="AC49" s="38" t="str">
        <f>IF(AC48="","",VLOOKUP(AC48,'【記載例】シフト記号表（勤務時間帯）'!$C$4:$K$35,9,FALSE))</f>
        <v/>
      </c>
      <c r="AD49" s="38" t="str">
        <f>IF(AD48="","",VLOOKUP(AD48,'【記載例】シフト記号表（勤務時間帯）'!$C$4:$K$35,9,FALSE))</f>
        <v/>
      </c>
      <c r="AE49" s="38" t="str">
        <f>IF(AE48="","",VLOOKUP(AE48,'【記載例】シフト記号表（勤務時間帯）'!$C$4:$K$35,9,FALSE))</f>
        <v/>
      </c>
      <c r="AF49" s="39" t="str">
        <f>IF(AF48="","",VLOOKUP(AF48,'【記載例】シフト記号表（勤務時間帯）'!$C$4:$K$35,9,FALSE))</f>
        <v/>
      </c>
      <c r="AG49" s="37" t="str">
        <f>IF(AG48="","",VLOOKUP(AG48,'【記載例】シフト記号表（勤務時間帯）'!$C$4:$K$35,9,FALSE))</f>
        <v/>
      </c>
      <c r="AH49" s="38" t="str">
        <f>IF(AH48="","",VLOOKUP(AH48,'【記載例】シフト記号表（勤務時間帯）'!$C$4:$K$35,9,FALSE))</f>
        <v/>
      </c>
      <c r="AI49" s="38" t="str">
        <f>IF(AI48="","",VLOOKUP(AI48,'【記載例】シフト記号表（勤務時間帯）'!$C$4:$K$35,9,FALSE))</f>
        <v/>
      </c>
      <c r="AJ49" s="38" t="str">
        <f>IF(AJ48="","",VLOOKUP(AJ48,'【記載例】シフト記号表（勤務時間帯）'!$C$4:$K$35,9,FALSE))</f>
        <v/>
      </c>
      <c r="AK49" s="38" t="str">
        <f>IF(AK48="","",VLOOKUP(AK48,'【記載例】シフト記号表（勤務時間帯）'!$C$4:$K$35,9,FALSE))</f>
        <v/>
      </c>
      <c r="AL49" s="38" t="str">
        <f>IF(AL48="","",VLOOKUP(AL48,'【記載例】シフト記号表（勤務時間帯）'!$C$4:$K$35,9,FALSE))</f>
        <v/>
      </c>
      <c r="AM49" s="39" t="str">
        <f>IF(AM48="","",VLOOKUP(AM48,'【記載例】シフト記号表（勤務時間帯）'!$C$4:$K$35,9,FALSE))</f>
        <v/>
      </c>
      <c r="AN49" s="37" t="str">
        <f>IF(AN48="","",VLOOKUP(AN48,'【記載例】シフト記号表（勤務時間帯）'!$C$4:$K$35,9,FALSE))</f>
        <v/>
      </c>
      <c r="AO49" s="38" t="str">
        <f>IF(AO48="","",VLOOKUP(AO48,'【記載例】シフト記号表（勤務時間帯）'!$C$4:$K$35,9,FALSE))</f>
        <v/>
      </c>
      <c r="AP49" s="38" t="str">
        <f>IF(AP48="","",VLOOKUP(AP48,'【記載例】シフト記号表（勤務時間帯）'!$C$4:$K$35,9,FALSE))</f>
        <v/>
      </c>
      <c r="AQ49" s="38" t="str">
        <f>IF(AQ48="","",VLOOKUP(AQ48,'【記載例】シフト記号表（勤務時間帯）'!$C$4:$K$35,9,FALSE))</f>
        <v/>
      </c>
      <c r="AR49" s="38" t="str">
        <f>IF(AR48="","",VLOOKUP(AR48,'【記載例】シフト記号表（勤務時間帯）'!$C$4:$K$35,9,FALSE))</f>
        <v/>
      </c>
      <c r="AS49" s="38" t="str">
        <f>IF(AS48="","",VLOOKUP(AS48,'【記載例】シフト記号表（勤務時間帯）'!$C$4:$K$35,9,FALSE))</f>
        <v/>
      </c>
      <c r="AT49" s="39" t="str">
        <f>IF(AT48="","",VLOOKUP(AT48,'【記載例】シフト記号表（勤務時間帯）'!$C$4:$K$35,9,FALSE))</f>
        <v/>
      </c>
      <c r="AU49" s="37" t="str">
        <f>IF(AU48="","",VLOOKUP(AU48,'【記載例】シフト記号表（勤務時間帯）'!$C$4:$K$35,9,FALSE))</f>
        <v/>
      </c>
      <c r="AV49" s="38" t="str">
        <f>IF(AV48="","",VLOOKUP(AV48,'【記載例】シフト記号表（勤務時間帯）'!$C$4:$K$35,9,FALSE))</f>
        <v/>
      </c>
      <c r="AW49" s="39" t="str">
        <f>IF(AW48="","",VLOOKUP(AW48,'【記載例】シフト記号表（勤務時間帯）'!$C$4:$K$35,9,FALSE))</f>
        <v/>
      </c>
      <c r="AX49" s="482"/>
      <c r="AY49" s="483"/>
      <c r="AZ49" s="444"/>
      <c r="BA49" s="445"/>
      <c r="BB49" s="491"/>
      <c r="BC49" s="492"/>
      <c r="BD49" s="492"/>
      <c r="BE49" s="492"/>
      <c r="BF49" s="492"/>
      <c r="BG49" s="493"/>
    </row>
    <row r="50" spans="2:59" ht="20.25" customHeight="1" x14ac:dyDescent="0.2">
      <c r="B50" s="464">
        <f>B48+1</f>
        <v>18</v>
      </c>
      <c r="C50" s="465"/>
      <c r="D50" s="466"/>
      <c r="E50" s="469"/>
      <c r="F50" s="466"/>
      <c r="G50" s="471"/>
      <c r="H50" s="472"/>
      <c r="I50" s="472"/>
      <c r="J50" s="472"/>
      <c r="K50" s="473"/>
      <c r="L50" s="475"/>
      <c r="M50" s="476"/>
      <c r="N50" s="476"/>
      <c r="O50" s="477"/>
      <c r="P50" s="478" t="s">
        <v>340</v>
      </c>
      <c r="Q50" s="479"/>
      <c r="R50" s="480"/>
      <c r="S50" s="40"/>
      <c r="T50" s="41"/>
      <c r="U50" s="41"/>
      <c r="V50" s="41"/>
      <c r="W50" s="41"/>
      <c r="X50" s="41"/>
      <c r="Y50" s="42"/>
      <c r="Z50" s="40"/>
      <c r="AA50" s="41"/>
      <c r="AB50" s="41"/>
      <c r="AC50" s="41"/>
      <c r="AD50" s="41"/>
      <c r="AE50" s="41"/>
      <c r="AF50" s="42"/>
      <c r="AG50" s="40"/>
      <c r="AH50" s="41"/>
      <c r="AI50" s="41"/>
      <c r="AJ50" s="41"/>
      <c r="AK50" s="41"/>
      <c r="AL50" s="41"/>
      <c r="AM50" s="42"/>
      <c r="AN50" s="40"/>
      <c r="AO50" s="41"/>
      <c r="AP50" s="41"/>
      <c r="AQ50" s="41"/>
      <c r="AR50" s="41"/>
      <c r="AS50" s="41"/>
      <c r="AT50" s="42"/>
      <c r="AU50" s="40"/>
      <c r="AV50" s="41"/>
      <c r="AW50" s="42"/>
      <c r="AX50" s="482">
        <f t="shared" ref="AX50" si="34">IF($BC$3="計画",SUM(S51:AT51),IF($BC$3="実績",SUM(S51:AW51),""))</f>
        <v>0</v>
      </c>
      <c r="AY50" s="483"/>
      <c r="AZ50" s="444">
        <f t="shared" ref="AZ50" si="35">IF($BC$3="計画",AX50/4,IF($BC$3="実績",AX50/($BA$7/7),""))</f>
        <v>0</v>
      </c>
      <c r="BA50" s="445"/>
      <c r="BB50" s="446"/>
      <c r="BC50" s="447"/>
      <c r="BD50" s="447"/>
      <c r="BE50" s="447"/>
      <c r="BF50" s="447"/>
      <c r="BG50" s="448"/>
    </row>
    <row r="51" spans="2:59" ht="20.25" customHeight="1" thickBot="1" x14ac:dyDescent="0.25">
      <c r="B51" s="464"/>
      <c r="C51" s="467"/>
      <c r="D51" s="468"/>
      <c r="E51" s="470"/>
      <c r="F51" s="466"/>
      <c r="G51" s="474"/>
      <c r="H51" s="472"/>
      <c r="I51" s="472"/>
      <c r="J51" s="472"/>
      <c r="K51" s="473"/>
      <c r="L51" s="475"/>
      <c r="M51" s="476"/>
      <c r="N51" s="476"/>
      <c r="O51" s="477"/>
      <c r="P51" s="452" t="s">
        <v>345</v>
      </c>
      <c r="Q51" s="453"/>
      <c r="R51" s="454"/>
      <c r="S51" s="37" t="str">
        <f>IF(S50="","",VLOOKUP(S50,'【記載例】シフト記号表（勤務時間帯）'!$C$4:$K$35,9,FALSE))</f>
        <v/>
      </c>
      <c r="T51" s="38" t="str">
        <f>IF(T50="","",VLOOKUP(T50,'【記載例】シフト記号表（勤務時間帯）'!$C$4:$K$35,9,FALSE))</f>
        <v/>
      </c>
      <c r="U51" s="38" t="str">
        <f>IF(U50="","",VLOOKUP(U50,'【記載例】シフト記号表（勤務時間帯）'!$C$4:$K$35,9,FALSE))</f>
        <v/>
      </c>
      <c r="V51" s="38" t="str">
        <f>IF(V50="","",VLOOKUP(V50,'【記載例】シフト記号表（勤務時間帯）'!$C$4:$K$35,9,FALSE))</f>
        <v/>
      </c>
      <c r="W51" s="38" t="str">
        <f>IF(W50="","",VLOOKUP(W50,'【記載例】シフト記号表（勤務時間帯）'!$C$4:$K$35,9,FALSE))</f>
        <v/>
      </c>
      <c r="X51" s="38" t="str">
        <f>IF(X50="","",VLOOKUP(X50,'【記載例】シフト記号表（勤務時間帯）'!$C$4:$K$35,9,FALSE))</f>
        <v/>
      </c>
      <c r="Y51" s="39" t="str">
        <f>IF(Y50="","",VLOOKUP(Y50,'【記載例】シフト記号表（勤務時間帯）'!$C$4:$K$35,9,FALSE))</f>
        <v/>
      </c>
      <c r="Z51" s="37" t="str">
        <f>IF(Z50="","",VLOOKUP(Z50,'【記載例】シフト記号表（勤務時間帯）'!$C$4:$K$35,9,FALSE))</f>
        <v/>
      </c>
      <c r="AA51" s="38" t="str">
        <f>IF(AA50="","",VLOOKUP(AA50,'【記載例】シフト記号表（勤務時間帯）'!$C$4:$K$35,9,FALSE))</f>
        <v/>
      </c>
      <c r="AB51" s="38" t="str">
        <f>IF(AB50="","",VLOOKUP(AB50,'【記載例】シフト記号表（勤務時間帯）'!$C$4:$K$35,9,FALSE))</f>
        <v/>
      </c>
      <c r="AC51" s="38" t="str">
        <f>IF(AC50="","",VLOOKUP(AC50,'【記載例】シフト記号表（勤務時間帯）'!$C$4:$K$35,9,FALSE))</f>
        <v/>
      </c>
      <c r="AD51" s="38" t="str">
        <f>IF(AD50="","",VLOOKUP(AD50,'【記載例】シフト記号表（勤務時間帯）'!$C$4:$K$35,9,FALSE))</f>
        <v/>
      </c>
      <c r="AE51" s="38" t="str">
        <f>IF(AE50="","",VLOOKUP(AE50,'【記載例】シフト記号表（勤務時間帯）'!$C$4:$K$35,9,FALSE))</f>
        <v/>
      </c>
      <c r="AF51" s="39" t="str">
        <f>IF(AF50="","",VLOOKUP(AF50,'【記載例】シフト記号表（勤務時間帯）'!$C$4:$K$35,9,FALSE))</f>
        <v/>
      </c>
      <c r="AG51" s="37" t="str">
        <f>IF(AG50="","",VLOOKUP(AG50,'【記載例】シフト記号表（勤務時間帯）'!$C$4:$K$35,9,FALSE))</f>
        <v/>
      </c>
      <c r="AH51" s="38" t="str">
        <f>IF(AH50="","",VLOOKUP(AH50,'【記載例】シフト記号表（勤務時間帯）'!$C$4:$K$35,9,FALSE))</f>
        <v/>
      </c>
      <c r="AI51" s="38" t="str">
        <f>IF(AI50="","",VLOOKUP(AI50,'【記載例】シフト記号表（勤務時間帯）'!$C$4:$K$35,9,FALSE))</f>
        <v/>
      </c>
      <c r="AJ51" s="38" t="str">
        <f>IF(AJ50="","",VLOOKUP(AJ50,'【記載例】シフト記号表（勤務時間帯）'!$C$4:$K$35,9,FALSE))</f>
        <v/>
      </c>
      <c r="AK51" s="38" t="str">
        <f>IF(AK50="","",VLOOKUP(AK50,'【記載例】シフト記号表（勤務時間帯）'!$C$4:$K$35,9,FALSE))</f>
        <v/>
      </c>
      <c r="AL51" s="38" t="str">
        <f>IF(AL50="","",VLOOKUP(AL50,'【記載例】シフト記号表（勤務時間帯）'!$C$4:$K$35,9,FALSE))</f>
        <v/>
      </c>
      <c r="AM51" s="39" t="str">
        <f>IF(AM50="","",VLOOKUP(AM50,'【記載例】シフト記号表（勤務時間帯）'!$C$4:$K$35,9,FALSE))</f>
        <v/>
      </c>
      <c r="AN51" s="37" t="str">
        <f>IF(AN50="","",VLOOKUP(AN50,'【記載例】シフト記号表（勤務時間帯）'!$C$4:$K$35,9,FALSE))</f>
        <v/>
      </c>
      <c r="AO51" s="38" t="str">
        <f>IF(AO50="","",VLOOKUP(AO50,'【記載例】シフト記号表（勤務時間帯）'!$C$4:$K$35,9,FALSE))</f>
        <v/>
      </c>
      <c r="AP51" s="38" t="str">
        <f>IF(AP50="","",VLOOKUP(AP50,'【記載例】シフト記号表（勤務時間帯）'!$C$4:$K$35,9,FALSE))</f>
        <v/>
      </c>
      <c r="AQ51" s="38" t="str">
        <f>IF(AQ50="","",VLOOKUP(AQ50,'【記載例】シフト記号表（勤務時間帯）'!$C$4:$K$35,9,FALSE))</f>
        <v/>
      </c>
      <c r="AR51" s="38" t="str">
        <f>IF(AR50="","",VLOOKUP(AR50,'【記載例】シフト記号表（勤務時間帯）'!$C$4:$K$35,9,FALSE))</f>
        <v/>
      </c>
      <c r="AS51" s="38" t="str">
        <f>IF(AS50="","",VLOOKUP(AS50,'【記載例】シフト記号表（勤務時間帯）'!$C$4:$K$35,9,FALSE))</f>
        <v/>
      </c>
      <c r="AT51" s="39" t="str">
        <f>IF(AT50="","",VLOOKUP(AT50,'【記載例】シフト記号表（勤務時間帯）'!$C$4:$K$35,9,FALSE))</f>
        <v/>
      </c>
      <c r="AU51" s="37" t="str">
        <f>IF(AU50="","",VLOOKUP(AU50,'【記載例】シフト記号表（勤務時間帯）'!$C$4:$K$35,9,FALSE))</f>
        <v/>
      </c>
      <c r="AV51" s="38" t="str">
        <f>IF(AV50="","",VLOOKUP(AV50,'【記載例】シフト記号表（勤務時間帯）'!$C$4:$K$35,9,FALSE))</f>
        <v/>
      </c>
      <c r="AW51" s="39" t="str">
        <f>IF(AW50="","",VLOOKUP(AW50,'【記載例】シフト記号表（勤務時間帯）'!$C$4:$K$35,9,FALSE))</f>
        <v/>
      </c>
      <c r="AX51" s="482"/>
      <c r="AY51" s="483"/>
      <c r="AZ51" s="444"/>
      <c r="BA51" s="445"/>
      <c r="BB51" s="449"/>
      <c r="BC51" s="450"/>
      <c r="BD51" s="450"/>
      <c r="BE51" s="450"/>
      <c r="BF51" s="450"/>
      <c r="BG51" s="451"/>
    </row>
    <row r="52" spans="2:59" ht="20.25" customHeight="1" thickBot="1" x14ac:dyDescent="0.25">
      <c r="B52" s="43"/>
      <c r="C52" s="44"/>
      <c r="D52" s="44"/>
      <c r="E52" s="44"/>
      <c r="F52" s="44"/>
      <c r="G52" s="44"/>
      <c r="H52" s="44"/>
      <c r="I52" s="44"/>
      <c r="J52" s="44"/>
      <c r="K52" s="44"/>
      <c r="L52" s="44"/>
      <c r="M52" s="44"/>
      <c r="N52" s="44"/>
      <c r="O52" s="44"/>
      <c r="P52" s="44"/>
      <c r="Q52" s="44"/>
      <c r="R52" s="45"/>
      <c r="S52" s="455"/>
      <c r="T52" s="456"/>
      <c r="U52" s="456"/>
      <c r="V52" s="456"/>
      <c r="W52" s="456"/>
      <c r="X52" s="456"/>
      <c r="Y52" s="456"/>
      <c r="Z52" s="456"/>
      <c r="AA52" s="456"/>
      <c r="AB52" s="456"/>
      <c r="AC52" s="456"/>
      <c r="AD52" s="456"/>
      <c r="AE52" s="456"/>
      <c r="AF52" s="456"/>
      <c r="AG52" s="456"/>
      <c r="AH52" s="456"/>
      <c r="AI52" s="456"/>
      <c r="AJ52" s="456"/>
      <c r="AK52" s="456"/>
      <c r="AL52" s="456"/>
      <c r="AM52" s="456"/>
      <c r="AN52" s="456"/>
      <c r="AO52" s="456"/>
      <c r="AP52" s="456"/>
      <c r="AQ52" s="456"/>
      <c r="AR52" s="456"/>
      <c r="AS52" s="456"/>
      <c r="AT52" s="456"/>
      <c r="AU52" s="456"/>
      <c r="AV52" s="456"/>
      <c r="AW52" s="456"/>
      <c r="AX52" s="457">
        <f>SUM(AX16:AY51)</f>
        <v>200</v>
      </c>
      <c r="AY52" s="458"/>
      <c r="AZ52" s="459">
        <f>SUM(AZ16:BA51)</f>
        <v>50</v>
      </c>
      <c r="BA52" s="460"/>
      <c r="BB52" s="461"/>
      <c r="BC52" s="462"/>
      <c r="BD52" s="462"/>
      <c r="BE52" s="462"/>
      <c r="BF52" s="462"/>
      <c r="BG52" s="463"/>
    </row>
    <row r="53" spans="2:59" ht="20.25" customHeight="1" x14ac:dyDescent="0.2">
      <c r="B53" s="46"/>
      <c r="C53" s="26"/>
      <c r="D53" s="26"/>
      <c r="E53" s="26"/>
      <c r="F53" s="26"/>
      <c r="G53" s="26"/>
      <c r="H53" s="26"/>
      <c r="I53" s="26"/>
      <c r="J53" s="26"/>
      <c r="K53" s="26"/>
      <c r="L53" s="26"/>
      <c r="M53" s="26"/>
      <c r="N53" s="26"/>
      <c r="O53" s="26"/>
      <c r="P53" s="26"/>
      <c r="Q53" s="26"/>
      <c r="R53" s="26"/>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8"/>
      <c r="AY53" s="48"/>
      <c r="AZ53" s="49"/>
      <c r="BA53" s="49"/>
      <c r="BB53" s="26"/>
      <c r="BC53" s="26"/>
      <c r="BD53" s="26"/>
      <c r="BE53" s="26"/>
      <c r="BF53" s="26"/>
      <c r="BG53" s="26"/>
    </row>
    <row r="54" spans="2:59" ht="20.25" customHeight="1" x14ac:dyDescent="0.2">
      <c r="B54" s="46"/>
      <c r="C54" s="26"/>
      <c r="D54" s="26"/>
      <c r="E54" s="26"/>
      <c r="F54" s="26"/>
      <c r="G54" s="26"/>
      <c r="H54" s="26"/>
      <c r="I54" s="26"/>
      <c r="J54" s="26"/>
      <c r="K54" s="26"/>
      <c r="L54" s="26"/>
      <c r="M54" s="26"/>
      <c r="N54" s="26"/>
      <c r="O54" s="26"/>
      <c r="P54" s="26"/>
      <c r="Q54" s="26"/>
      <c r="R54" s="26"/>
      <c r="S54" s="47"/>
      <c r="T54" s="47"/>
      <c r="U54" s="47"/>
      <c r="V54" s="481" t="s">
        <v>357</v>
      </c>
      <c r="W54" s="481"/>
      <c r="X54" s="481"/>
      <c r="Y54" s="481"/>
      <c r="Z54" s="481"/>
      <c r="AB54" s="17" t="s">
        <v>358</v>
      </c>
      <c r="AL54" s="47"/>
      <c r="AM54" s="47"/>
      <c r="AN54" s="47"/>
      <c r="AO54" s="47"/>
      <c r="AP54" s="47"/>
      <c r="AQ54" s="47"/>
      <c r="AR54" s="47"/>
      <c r="AS54" s="47"/>
      <c r="AT54" s="47"/>
      <c r="AU54" s="47"/>
      <c r="AV54" s="47"/>
      <c r="AW54" s="47"/>
      <c r="AX54" s="48"/>
      <c r="AY54" s="48"/>
      <c r="AZ54" s="49"/>
      <c r="BA54" s="49"/>
      <c r="BB54" s="26"/>
      <c r="BC54" s="26"/>
      <c r="BD54" s="26"/>
      <c r="BE54" s="26"/>
      <c r="BF54" s="26"/>
      <c r="BG54" s="26"/>
    </row>
    <row r="55" spans="2:59" ht="20.25" customHeight="1" x14ac:dyDescent="0.2">
      <c r="B55" s="46"/>
      <c r="C55" s="26"/>
      <c r="D55" s="26"/>
      <c r="E55" s="26"/>
      <c r="F55" s="26"/>
      <c r="G55" s="26"/>
      <c r="H55" s="26"/>
      <c r="I55" s="26"/>
      <c r="J55" s="26"/>
      <c r="K55" s="26"/>
      <c r="L55" s="26"/>
      <c r="M55" s="26"/>
      <c r="N55" s="26"/>
      <c r="O55" s="26"/>
      <c r="P55" s="26"/>
      <c r="Q55" s="26"/>
      <c r="R55" s="26"/>
      <c r="S55" s="47"/>
      <c r="T55" s="47"/>
      <c r="U55" s="47"/>
      <c r="V55" s="481"/>
      <c r="W55" s="481"/>
      <c r="X55" s="481"/>
      <c r="Y55" s="481"/>
      <c r="Z55" s="481"/>
      <c r="AB55" s="22" t="s">
        <v>359</v>
      </c>
      <c r="AL55" s="47"/>
      <c r="AM55" s="47"/>
      <c r="AN55" s="47"/>
      <c r="AO55" s="47"/>
      <c r="AP55" s="47"/>
      <c r="AQ55" s="47"/>
      <c r="AR55" s="47"/>
      <c r="AS55" s="47"/>
      <c r="AT55" s="47"/>
      <c r="AU55" s="47"/>
      <c r="AV55" s="47"/>
      <c r="AW55" s="47"/>
      <c r="AX55" s="48"/>
      <c r="AY55" s="48"/>
      <c r="AZ55" s="49"/>
      <c r="BA55" s="49"/>
      <c r="BB55" s="26"/>
      <c r="BC55" s="26"/>
      <c r="BD55" s="26"/>
      <c r="BE55" s="26"/>
      <c r="BF55" s="26"/>
      <c r="BG55" s="26"/>
    </row>
    <row r="56" spans="2:59" ht="20.25" customHeight="1" x14ac:dyDescent="0.2">
      <c r="B56" s="46"/>
      <c r="C56" s="26"/>
      <c r="D56" s="26"/>
      <c r="E56" s="26"/>
      <c r="F56" s="26"/>
      <c r="G56" s="26"/>
      <c r="H56" s="26"/>
      <c r="I56" s="26"/>
      <c r="J56" s="26"/>
      <c r="K56" s="26"/>
      <c r="L56" s="26"/>
      <c r="M56" s="26"/>
      <c r="N56" s="26"/>
      <c r="O56" s="26"/>
      <c r="P56" s="26"/>
      <c r="Q56" s="26"/>
      <c r="R56" s="26"/>
      <c r="S56" s="47"/>
      <c r="T56" s="47"/>
      <c r="U56" s="47"/>
      <c r="V56" s="481" t="s">
        <v>360</v>
      </c>
      <c r="W56" s="481"/>
      <c r="X56" s="481"/>
      <c r="Y56" s="481"/>
      <c r="Z56" s="481"/>
      <c r="AB56" s="22" t="s">
        <v>361</v>
      </c>
      <c r="AL56" s="47"/>
      <c r="AM56" s="47"/>
      <c r="AN56" s="47"/>
      <c r="AO56" s="47"/>
      <c r="AP56" s="47"/>
      <c r="AQ56" s="47"/>
      <c r="AR56" s="47"/>
      <c r="AS56" s="47"/>
      <c r="AT56" s="47"/>
      <c r="AU56" s="47"/>
      <c r="AV56" s="47"/>
      <c r="AW56" s="47"/>
      <c r="AX56" s="48"/>
      <c r="AY56" s="48"/>
      <c r="AZ56" s="49"/>
      <c r="BA56" s="49"/>
      <c r="BB56" s="26"/>
      <c r="BC56" s="26"/>
      <c r="BD56" s="26"/>
      <c r="BE56" s="26"/>
      <c r="BF56" s="26"/>
      <c r="BG56" s="26"/>
    </row>
    <row r="57" spans="2:59" ht="20.25" customHeight="1" x14ac:dyDescent="0.2">
      <c r="B57" s="46"/>
      <c r="C57" s="26"/>
      <c r="D57" s="26"/>
      <c r="E57" s="26"/>
      <c r="F57" s="26"/>
      <c r="G57" s="26"/>
      <c r="H57" s="26"/>
      <c r="I57" s="26"/>
      <c r="J57" s="26"/>
      <c r="K57" s="26"/>
      <c r="L57" s="26"/>
      <c r="M57" s="26"/>
      <c r="N57" s="26"/>
      <c r="O57" s="26"/>
      <c r="P57" s="26"/>
      <c r="Q57" s="26"/>
      <c r="R57" s="26"/>
      <c r="S57" s="47"/>
      <c r="T57" s="47"/>
      <c r="U57" s="47"/>
      <c r="V57" s="481"/>
      <c r="W57" s="481"/>
      <c r="X57" s="481"/>
      <c r="Y57" s="481"/>
      <c r="Z57" s="481"/>
      <c r="AB57" s="22" t="s">
        <v>359</v>
      </c>
      <c r="AL57" s="47"/>
      <c r="AM57" s="47"/>
      <c r="AN57" s="47"/>
      <c r="AO57" s="47"/>
      <c r="AP57" s="47"/>
      <c r="AQ57" s="47"/>
      <c r="AR57" s="47"/>
      <c r="AS57" s="47"/>
      <c r="AT57" s="47"/>
      <c r="AU57" s="47"/>
      <c r="AV57" s="47"/>
      <c r="AW57" s="47"/>
      <c r="AX57" s="48"/>
      <c r="AY57" s="48"/>
      <c r="AZ57" s="49"/>
      <c r="BA57" s="49"/>
      <c r="BB57" s="26"/>
      <c r="BC57" s="26"/>
      <c r="BD57" s="26"/>
      <c r="BE57" s="26"/>
      <c r="BF57" s="26"/>
      <c r="BG57" s="26"/>
    </row>
    <row r="58" spans="2:59" ht="20.25" customHeight="1" x14ac:dyDescent="0.2">
      <c r="C58" s="50"/>
      <c r="D58" s="51"/>
      <c r="E58" s="52"/>
      <c r="AF58" s="23"/>
    </row>
  </sheetData>
  <sheetProtection insertRows="0"/>
  <mergeCells count="210">
    <mergeCell ref="AP1:BD1"/>
    <mergeCell ref="X2:Y2"/>
    <mergeCell ref="AA2:AB2"/>
    <mergeCell ref="AE2:AF2"/>
    <mergeCell ref="AP2:BD2"/>
    <mergeCell ref="BC3:BF3"/>
    <mergeCell ref="BA7:BB7"/>
    <mergeCell ref="AS5:AT5"/>
    <mergeCell ref="AW5:AX5"/>
    <mergeCell ref="BA5:BB5"/>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B20:B21"/>
    <mergeCell ref="C20:D21"/>
    <mergeCell ref="E20:F21"/>
    <mergeCell ref="G20:K21"/>
    <mergeCell ref="L20:O21"/>
    <mergeCell ref="P20:R20"/>
    <mergeCell ref="AX20:AY21"/>
    <mergeCell ref="AZ20:BA21"/>
    <mergeCell ref="BB20:BG21"/>
    <mergeCell ref="P21:R21"/>
    <mergeCell ref="B22:B23"/>
    <mergeCell ref="C22:D23"/>
    <mergeCell ref="E22:F23"/>
    <mergeCell ref="G22:K23"/>
    <mergeCell ref="L22:O23"/>
    <mergeCell ref="P22:R22"/>
    <mergeCell ref="AX22:AY23"/>
    <mergeCell ref="AZ22:BA23"/>
    <mergeCell ref="BB22:BG23"/>
    <mergeCell ref="P23:R23"/>
    <mergeCell ref="B24:B25"/>
    <mergeCell ref="C24:D25"/>
    <mergeCell ref="E24:F25"/>
    <mergeCell ref="G24:K25"/>
    <mergeCell ref="L24:O25"/>
    <mergeCell ref="P24:R24"/>
    <mergeCell ref="AX24:AY25"/>
    <mergeCell ref="AZ24:BA25"/>
    <mergeCell ref="BB24:BG25"/>
    <mergeCell ref="P25:R25"/>
    <mergeCell ref="B26:B27"/>
    <mergeCell ref="C26:D27"/>
    <mergeCell ref="E26:F27"/>
    <mergeCell ref="G26:K27"/>
    <mergeCell ref="L26:O27"/>
    <mergeCell ref="P26:R26"/>
    <mergeCell ref="AX26:AY27"/>
    <mergeCell ref="AZ26:BA27"/>
    <mergeCell ref="BB26:BG27"/>
    <mergeCell ref="P27:R27"/>
    <mergeCell ref="B28:B29"/>
    <mergeCell ref="C28:D29"/>
    <mergeCell ref="E28:F29"/>
    <mergeCell ref="G28:K29"/>
    <mergeCell ref="L28:O29"/>
    <mergeCell ref="P28:R28"/>
    <mergeCell ref="AX28:AY29"/>
    <mergeCell ref="AZ28:BA29"/>
    <mergeCell ref="BB28:BG29"/>
    <mergeCell ref="P29:R29"/>
    <mergeCell ref="B30:B31"/>
    <mergeCell ref="C30:D31"/>
    <mergeCell ref="E30:F31"/>
    <mergeCell ref="G30:K31"/>
    <mergeCell ref="L30:O31"/>
    <mergeCell ref="P30:R30"/>
    <mergeCell ref="AX30:AY31"/>
    <mergeCell ref="AZ30:BA31"/>
    <mergeCell ref="BB30:BG31"/>
    <mergeCell ref="P31:R31"/>
    <mergeCell ref="B32:B33"/>
    <mergeCell ref="C32:D33"/>
    <mergeCell ref="E32:F33"/>
    <mergeCell ref="G32:K33"/>
    <mergeCell ref="L32:O33"/>
    <mergeCell ref="P32:R32"/>
    <mergeCell ref="AX32:AY33"/>
    <mergeCell ref="AZ32:BA33"/>
    <mergeCell ref="BB32:BG33"/>
    <mergeCell ref="P33:R33"/>
    <mergeCell ref="B34:B35"/>
    <mergeCell ref="C34:D35"/>
    <mergeCell ref="E34:F35"/>
    <mergeCell ref="G34:K35"/>
    <mergeCell ref="L34:O35"/>
    <mergeCell ref="P34:R34"/>
    <mergeCell ref="AX34:AY35"/>
    <mergeCell ref="AZ34:BA35"/>
    <mergeCell ref="BB34:BG35"/>
    <mergeCell ref="P35:R35"/>
    <mergeCell ref="B36:B37"/>
    <mergeCell ref="C36:D37"/>
    <mergeCell ref="E36:F37"/>
    <mergeCell ref="G36:K37"/>
    <mergeCell ref="L36:O37"/>
    <mergeCell ref="P36:R36"/>
    <mergeCell ref="AX36:AY37"/>
    <mergeCell ref="AZ36:BA37"/>
    <mergeCell ref="BB36:BG37"/>
    <mergeCell ref="P37:R37"/>
    <mergeCell ref="B38:B39"/>
    <mergeCell ref="C38:D39"/>
    <mergeCell ref="E38:F39"/>
    <mergeCell ref="G38:K39"/>
    <mergeCell ref="L38:O39"/>
    <mergeCell ref="P38:R38"/>
    <mergeCell ref="AX38:AY39"/>
    <mergeCell ref="AZ38:BA39"/>
    <mergeCell ref="BB38:BG39"/>
    <mergeCell ref="P39:R39"/>
    <mergeCell ref="B40:B41"/>
    <mergeCell ref="C40:D41"/>
    <mergeCell ref="E40:F41"/>
    <mergeCell ref="G40:K41"/>
    <mergeCell ref="L40:O41"/>
    <mergeCell ref="P40:R40"/>
    <mergeCell ref="AX40:AY41"/>
    <mergeCell ref="AZ40:BA41"/>
    <mergeCell ref="BB40:BG41"/>
    <mergeCell ref="P41:R41"/>
    <mergeCell ref="B42:B43"/>
    <mergeCell ref="C42:D43"/>
    <mergeCell ref="E42:F43"/>
    <mergeCell ref="G42:K43"/>
    <mergeCell ref="L42:O43"/>
    <mergeCell ref="P42:R42"/>
    <mergeCell ref="AX42:AY43"/>
    <mergeCell ref="AZ42:BA43"/>
    <mergeCell ref="BB42:BG43"/>
    <mergeCell ref="P43:R43"/>
    <mergeCell ref="B44:B45"/>
    <mergeCell ref="C44:D45"/>
    <mergeCell ref="E44:F45"/>
    <mergeCell ref="G44:K45"/>
    <mergeCell ref="L44:O45"/>
    <mergeCell ref="P44:R44"/>
    <mergeCell ref="AX44:AY45"/>
    <mergeCell ref="AZ44:BA45"/>
    <mergeCell ref="BB44:BG45"/>
    <mergeCell ref="P45:R45"/>
    <mergeCell ref="AZ48:BA49"/>
    <mergeCell ref="BB48:BG49"/>
    <mergeCell ref="P49:R49"/>
    <mergeCell ref="B46:B47"/>
    <mergeCell ref="C46:D47"/>
    <mergeCell ref="E46:F47"/>
    <mergeCell ref="G46:K47"/>
    <mergeCell ref="L46:O47"/>
    <mergeCell ref="P46:R46"/>
    <mergeCell ref="AX46:AY47"/>
    <mergeCell ref="AZ46:BA47"/>
    <mergeCell ref="BB46:BG47"/>
    <mergeCell ref="P47:R47"/>
    <mergeCell ref="V54:Z55"/>
    <mergeCell ref="V56:Z57"/>
    <mergeCell ref="AX50:AY51"/>
    <mergeCell ref="B48:B49"/>
    <mergeCell ref="C48:D49"/>
    <mergeCell ref="E48:F49"/>
    <mergeCell ref="G48:K49"/>
    <mergeCell ref="L48:O49"/>
    <mergeCell ref="P48:R48"/>
    <mergeCell ref="AX48:AY49"/>
    <mergeCell ref="AZ50:BA51"/>
    <mergeCell ref="BB50:BG51"/>
    <mergeCell ref="P51:R51"/>
    <mergeCell ref="S52:AW52"/>
    <mergeCell ref="AX52:AY52"/>
    <mergeCell ref="AZ52:BA52"/>
    <mergeCell ref="BB52:BG52"/>
    <mergeCell ref="B50:B51"/>
    <mergeCell ref="C50:D51"/>
    <mergeCell ref="E50:F51"/>
    <mergeCell ref="G50:K51"/>
    <mergeCell ref="L50:O51"/>
    <mergeCell ref="P50:R50"/>
  </mergeCells>
  <phoneticPr fontId="3"/>
  <dataValidations count="5">
    <dataValidation type="list" allowBlank="1" showInputMessage="1" showErrorMessage="1" sqref="E18 E20 E22 E24 E26 E28 E30 E32 E34 E50 E48 E16:F17 E44 E42 E40 E38 E36 E46" xr:uid="{00000000-0002-0000-0300-000000000000}">
      <formula1>"A, B, C, D"</formula1>
    </dataValidation>
    <dataValidation type="list" allowBlank="1" showInputMessage="1" showErrorMessage="1" sqref="C16 C18 C20 C22 C24 C26 C28 C30 C32 C34 C48 C50 C44 C42 C40 C38 C36 C46" xr:uid="{00000000-0002-0000-0300-000001000000}">
      <formula1>職種</formula1>
    </dataValidation>
    <dataValidation type="list" allowBlank="1" showInputMessage="1" showErrorMessage="1" sqref="BC3:BF3" xr:uid="{00000000-0002-0000-0300-000002000000}">
      <formula1>"計画,実績"</formula1>
    </dataValidation>
    <dataValidation type="decimal" allowBlank="1" showInputMessage="1" showErrorMessage="1" error="入力可能範囲　32～40" sqref="AW5:AX5" xr:uid="{00000000-0002-0000-0300-000003000000}">
      <formula1>32</formula1>
      <formula2>40</formula2>
    </dataValidation>
    <dataValidation type="list" errorStyle="warning" allowBlank="1" showInputMessage="1" showErrorMessage="1" error="リストにない場合のみ、入力してください。" sqref="G16:K51" xr:uid="{00000000-0002-0000-0300-000004000000}">
      <formula1>INDIRECT(C16)</formula1>
    </dataValidation>
  </dataValidations>
  <pageMargins left="0.23622047244094491" right="0.23622047244094491" top="0.43307086614173229" bottom="0.27559055118110237" header="0.31496062992125984" footer="0.31496062992125984"/>
  <pageSetup paperSize="9" scale="28" orientation="portrait" verticalDpi="300" r:id="rId1"/>
  <colBreaks count="1" manualBreakCount="1">
    <brk id="61"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5000000}">
          <x14:formula1>
            <xm:f>'【記載例】シフト記号表（勤務時間帯）'!$C$4:$C$35</xm:f>
          </x14:formula1>
          <xm:sqref>S20:AW20 S22:AW22 S46:AW46 S16:AW16 S18:AW18 S26:AW26 S28:AW28 S30:AW30 S32:AW32 S34:AW34 S44:AW44 S48:AW48 S50:AW50 S42:AW42 S40:AW40 S38:AW38 S36:AW36 S24:AW24</xm:sqref>
        </x14:dataValidation>
        <x14:dataValidation type="list" allowBlank="1" showInputMessage="1" showErrorMessage="1" xr:uid="{00000000-0002-0000-0300-000006000000}">
          <x14:formula1>
            <xm:f>プルダウン・リスト!$C$4:$C$8</xm:f>
          </x14:formula1>
          <xm:sqref>AP1:BD1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35"/>
  <sheetViews>
    <sheetView view="pageBreakPreview" zoomScaleNormal="100" zoomScaleSheetLayoutView="100" workbookViewId="0">
      <selection activeCell="R56" sqref="R56"/>
    </sheetView>
  </sheetViews>
  <sheetFormatPr defaultColWidth="9.1796875" defaultRowHeight="13" x14ac:dyDescent="0.2"/>
  <cols>
    <col min="1" max="1" width="1.81640625" style="55" customWidth="1"/>
    <col min="2" max="2" width="17.26953125" style="54" bestFit="1" customWidth="1"/>
    <col min="3" max="3" width="12.1796875" style="54" customWidth="1"/>
    <col min="4" max="4" width="3.81640625" style="54" bestFit="1" customWidth="1"/>
    <col min="5" max="5" width="17.81640625" style="55" customWidth="1"/>
    <col min="6" max="6" width="3.81640625" style="55" bestFit="1" customWidth="1"/>
    <col min="7" max="7" width="17.81640625" style="55" customWidth="1"/>
    <col min="8" max="8" width="3.81640625" style="55" bestFit="1" customWidth="1"/>
    <col min="9" max="9" width="17.81640625" style="54" customWidth="1"/>
    <col min="10" max="10" width="3.81640625" style="55" bestFit="1" customWidth="1"/>
    <col min="11" max="11" width="17.81640625" style="55" customWidth="1"/>
    <col min="12" max="12" width="5.7265625" style="55" customWidth="1"/>
    <col min="13" max="16384" width="9.1796875" style="55"/>
  </cols>
  <sheetData>
    <row r="1" spans="2:11" x14ac:dyDescent="0.2">
      <c r="B1" s="53" t="s">
        <v>362</v>
      </c>
    </row>
    <row r="2" spans="2:11" x14ac:dyDescent="0.2">
      <c r="B2" s="56" t="s">
        <v>363</v>
      </c>
      <c r="E2" s="57" t="s">
        <v>364</v>
      </c>
      <c r="I2" s="58" t="s">
        <v>365</v>
      </c>
    </row>
    <row r="3" spans="2:11" x14ac:dyDescent="0.2">
      <c r="B3" s="54" t="s">
        <v>366</v>
      </c>
      <c r="C3" s="54" t="s">
        <v>367</v>
      </c>
      <c r="E3" s="54" t="s">
        <v>368</v>
      </c>
      <c r="F3" s="54"/>
      <c r="G3" s="54" t="s">
        <v>369</v>
      </c>
      <c r="I3" s="54" t="s">
        <v>370</v>
      </c>
      <c r="K3" s="54" t="s">
        <v>371</v>
      </c>
    </row>
    <row r="4" spans="2:11" x14ac:dyDescent="0.2">
      <c r="B4" s="59" t="s">
        <v>372</v>
      </c>
      <c r="C4" s="60" t="s">
        <v>343</v>
      </c>
      <c r="D4" s="59" t="s">
        <v>373</v>
      </c>
      <c r="E4" s="61" t="s">
        <v>374</v>
      </c>
      <c r="F4" s="59" t="s">
        <v>375</v>
      </c>
      <c r="G4" s="61" t="s">
        <v>374</v>
      </c>
      <c r="H4" s="62" t="s">
        <v>303</v>
      </c>
      <c r="I4" s="61" t="s">
        <v>376</v>
      </c>
      <c r="J4" s="63" t="s">
        <v>377</v>
      </c>
      <c r="K4" s="64" t="s">
        <v>378</v>
      </c>
    </row>
    <row r="5" spans="2:11" x14ac:dyDescent="0.2">
      <c r="B5" s="59" t="s">
        <v>379</v>
      </c>
      <c r="C5" s="60" t="s">
        <v>380</v>
      </c>
      <c r="D5" s="59" t="s">
        <v>381</v>
      </c>
      <c r="E5" s="61" t="s">
        <v>382</v>
      </c>
      <c r="F5" s="59" t="s">
        <v>383</v>
      </c>
      <c r="G5" s="61" t="s">
        <v>376</v>
      </c>
      <c r="H5" s="62" t="s">
        <v>303</v>
      </c>
      <c r="I5" s="61" t="s">
        <v>382</v>
      </c>
      <c r="J5" s="63" t="s">
        <v>384</v>
      </c>
      <c r="K5" s="64" t="s">
        <v>376</v>
      </c>
    </row>
    <row r="6" spans="2:11" x14ac:dyDescent="0.2">
      <c r="B6" s="59" t="s">
        <v>385</v>
      </c>
      <c r="C6" s="60" t="s">
        <v>386</v>
      </c>
      <c r="D6" s="59" t="s">
        <v>387</v>
      </c>
      <c r="E6" s="61" t="s">
        <v>376</v>
      </c>
      <c r="F6" s="59" t="s">
        <v>388</v>
      </c>
      <c r="G6" s="61" t="s">
        <v>382</v>
      </c>
      <c r="H6" s="62" t="s">
        <v>303</v>
      </c>
      <c r="I6" s="61" t="s">
        <v>389</v>
      </c>
      <c r="J6" s="63" t="s">
        <v>390</v>
      </c>
      <c r="K6" s="64" t="s">
        <v>391</v>
      </c>
    </row>
    <row r="7" spans="2:11" x14ac:dyDescent="0.2">
      <c r="B7" s="59"/>
      <c r="C7" s="60" t="s">
        <v>392</v>
      </c>
      <c r="D7" s="59" t="s">
        <v>373</v>
      </c>
      <c r="E7" s="61">
        <v>0.35416666666666702</v>
      </c>
      <c r="F7" s="59" t="s">
        <v>388</v>
      </c>
      <c r="G7" s="61">
        <v>0.72916666666666696</v>
      </c>
      <c r="H7" s="62" t="s">
        <v>393</v>
      </c>
      <c r="I7" s="61">
        <v>4.1666666666666699E-2</v>
      </c>
      <c r="J7" s="63" t="s">
        <v>377</v>
      </c>
      <c r="K7" s="64">
        <f>(G7-E7-I7)*24</f>
        <v>8</v>
      </c>
    </row>
    <row r="8" spans="2:11" x14ac:dyDescent="0.2">
      <c r="B8" s="59"/>
      <c r="C8" s="60" t="s">
        <v>394</v>
      </c>
      <c r="D8" s="59" t="s">
        <v>387</v>
      </c>
      <c r="E8" s="61">
        <v>0.29166666666666702</v>
      </c>
      <c r="F8" s="59" t="s">
        <v>321</v>
      </c>
      <c r="G8" s="61">
        <v>0.66666666666666696</v>
      </c>
      <c r="H8" s="62" t="s">
        <v>393</v>
      </c>
      <c r="I8" s="61">
        <v>4.1666666666666699E-2</v>
      </c>
      <c r="J8" s="63" t="s">
        <v>377</v>
      </c>
      <c r="K8" s="64">
        <f>(G8-E8-I8)*24</f>
        <v>8</v>
      </c>
    </row>
    <row r="9" spans="2:11" x14ac:dyDescent="0.2">
      <c r="B9" s="59"/>
      <c r="C9" s="60" t="s">
        <v>395</v>
      </c>
      <c r="D9" s="59" t="s">
        <v>373</v>
      </c>
      <c r="E9" s="61">
        <v>0.33333333333333298</v>
      </c>
      <c r="F9" s="59" t="s">
        <v>321</v>
      </c>
      <c r="G9" s="61">
        <v>0.70833333333333304</v>
      </c>
      <c r="H9" s="62" t="s">
        <v>303</v>
      </c>
      <c r="I9" s="61">
        <v>4.1666666666666699E-2</v>
      </c>
      <c r="J9" s="63" t="s">
        <v>384</v>
      </c>
      <c r="K9" s="64">
        <f t="shared" ref="K9:K20" si="0">(G9-E9-I9)*24</f>
        <v>8</v>
      </c>
    </row>
    <row r="10" spans="2:11" x14ac:dyDescent="0.2">
      <c r="B10" s="59"/>
      <c r="C10" s="60" t="s">
        <v>396</v>
      </c>
      <c r="D10" s="59" t="s">
        <v>397</v>
      </c>
      <c r="E10" s="61">
        <v>0.33333333333333298</v>
      </c>
      <c r="F10" s="59" t="s">
        <v>375</v>
      </c>
      <c r="G10" s="61">
        <v>0.5</v>
      </c>
      <c r="H10" s="62" t="s">
        <v>398</v>
      </c>
      <c r="I10" s="61">
        <v>0</v>
      </c>
      <c r="J10" s="63" t="s">
        <v>399</v>
      </c>
      <c r="K10" s="64">
        <f t="shared" si="0"/>
        <v>4.0000000000000098</v>
      </c>
    </row>
    <row r="11" spans="2:11" x14ac:dyDescent="0.2">
      <c r="B11" s="59"/>
      <c r="C11" s="60" t="s">
        <v>400</v>
      </c>
      <c r="D11" s="59" t="s">
        <v>387</v>
      </c>
      <c r="E11" s="61">
        <v>0.54166666666666696</v>
      </c>
      <c r="F11" s="59" t="s">
        <v>375</v>
      </c>
      <c r="G11" s="61">
        <v>0.70833333333333304</v>
      </c>
      <c r="H11" s="62" t="s">
        <v>393</v>
      </c>
      <c r="I11" s="61">
        <v>0</v>
      </c>
      <c r="J11" s="63" t="s">
        <v>401</v>
      </c>
      <c r="K11" s="64">
        <f t="shared" si="0"/>
        <v>3.9999999999999898</v>
      </c>
    </row>
    <row r="12" spans="2:11" x14ac:dyDescent="0.2">
      <c r="B12" s="59"/>
      <c r="C12" s="60" t="s">
        <v>402</v>
      </c>
      <c r="D12" s="59" t="s">
        <v>397</v>
      </c>
      <c r="E12" s="61">
        <v>0.41666666666666702</v>
      </c>
      <c r="F12" s="59" t="s">
        <v>383</v>
      </c>
      <c r="G12" s="61">
        <v>0.58333333333333304</v>
      </c>
      <c r="H12" s="62" t="s">
        <v>403</v>
      </c>
      <c r="I12" s="61">
        <v>0</v>
      </c>
      <c r="J12" s="63" t="s">
        <v>384</v>
      </c>
      <c r="K12" s="64">
        <f t="shared" si="0"/>
        <v>3.99999999999998</v>
      </c>
    </row>
    <row r="13" spans="2:11" x14ac:dyDescent="0.2">
      <c r="B13" s="59"/>
      <c r="C13" s="60" t="s">
        <v>404</v>
      </c>
      <c r="D13" s="59" t="s">
        <v>397</v>
      </c>
      <c r="E13" s="61"/>
      <c r="F13" s="59" t="s">
        <v>321</v>
      </c>
      <c r="G13" s="61"/>
      <c r="H13" s="62" t="s">
        <v>393</v>
      </c>
      <c r="I13" s="61"/>
      <c r="J13" s="63" t="s">
        <v>377</v>
      </c>
      <c r="K13" s="64">
        <f t="shared" si="0"/>
        <v>0</v>
      </c>
    </row>
    <row r="14" spans="2:11" x14ac:dyDescent="0.2">
      <c r="B14" s="59"/>
      <c r="C14" s="60" t="s">
        <v>405</v>
      </c>
      <c r="D14" s="59" t="s">
        <v>381</v>
      </c>
      <c r="E14" s="61"/>
      <c r="F14" s="59" t="s">
        <v>388</v>
      </c>
      <c r="G14" s="61"/>
      <c r="H14" s="62" t="s">
        <v>406</v>
      </c>
      <c r="I14" s="61"/>
      <c r="J14" s="63" t="s">
        <v>390</v>
      </c>
      <c r="K14" s="64">
        <f t="shared" si="0"/>
        <v>0</v>
      </c>
    </row>
    <row r="15" spans="2:11" x14ac:dyDescent="0.2">
      <c r="B15" s="59"/>
      <c r="C15" s="60" t="s">
        <v>407</v>
      </c>
      <c r="D15" s="59" t="s">
        <v>381</v>
      </c>
      <c r="E15" s="61"/>
      <c r="F15" s="59" t="s">
        <v>375</v>
      </c>
      <c r="G15" s="61"/>
      <c r="H15" s="62" t="s">
        <v>303</v>
      </c>
      <c r="I15" s="61"/>
      <c r="J15" s="63" t="s">
        <v>384</v>
      </c>
      <c r="K15" s="64">
        <f t="shared" si="0"/>
        <v>0</v>
      </c>
    </row>
    <row r="16" spans="2:11" x14ac:dyDescent="0.2">
      <c r="B16" s="59"/>
      <c r="C16" s="60" t="s">
        <v>408</v>
      </c>
      <c r="D16" s="59" t="s">
        <v>397</v>
      </c>
      <c r="E16" s="61"/>
      <c r="F16" s="59" t="s">
        <v>388</v>
      </c>
      <c r="G16" s="61"/>
      <c r="H16" s="62" t="s">
        <v>403</v>
      </c>
      <c r="I16" s="61"/>
      <c r="J16" s="63" t="s">
        <v>390</v>
      </c>
      <c r="K16" s="64">
        <f t="shared" si="0"/>
        <v>0</v>
      </c>
    </row>
    <row r="17" spans="2:11" x14ac:dyDescent="0.2">
      <c r="B17" s="59"/>
      <c r="C17" s="60" t="s">
        <v>409</v>
      </c>
      <c r="D17" s="59" t="s">
        <v>381</v>
      </c>
      <c r="E17" s="61"/>
      <c r="F17" s="59" t="s">
        <v>388</v>
      </c>
      <c r="G17" s="61"/>
      <c r="H17" s="62" t="s">
        <v>398</v>
      </c>
      <c r="I17" s="61"/>
      <c r="J17" s="63" t="s">
        <v>399</v>
      </c>
      <c r="K17" s="64">
        <f t="shared" si="0"/>
        <v>0</v>
      </c>
    </row>
    <row r="18" spans="2:11" x14ac:dyDescent="0.2">
      <c r="B18" s="59"/>
      <c r="C18" s="60" t="s">
        <v>410</v>
      </c>
      <c r="D18" s="59" t="s">
        <v>387</v>
      </c>
      <c r="E18" s="61"/>
      <c r="F18" s="59" t="s">
        <v>411</v>
      </c>
      <c r="G18" s="61"/>
      <c r="H18" s="62" t="s">
        <v>403</v>
      </c>
      <c r="I18" s="61"/>
      <c r="J18" s="63" t="s">
        <v>390</v>
      </c>
      <c r="K18" s="65">
        <f t="shared" si="0"/>
        <v>0</v>
      </c>
    </row>
    <row r="19" spans="2:11" x14ac:dyDescent="0.2">
      <c r="B19" s="59"/>
      <c r="C19" s="60" t="s">
        <v>412</v>
      </c>
      <c r="D19" s="59" t="s">
        <v>373</v>
      </c>
      <c r="E19" s="61"/>
      <c r="F19" s="59" t="s">
        <v>388</v>
      </c>
      <c r="G19" s="61"/>
      <c r="H19" s="62" t="s">
        <v>398</v>
      </c>
      <c r="I19" s="61"/>
      <c r="J19" s="63" t="s">
        <v>377</v>
      </c>
      <c r="K19" s="64">
        <f t="shared" si="0"/>
        <v>0</v>
      </c>
    </row>
    <row r="20" spans="2:11" x14ac:dyDescent="0.2">
      <c r="B20" s="59"/>
      <c r="C20" s="60" t="s">
        <v>413</v>
      </c>
      <c r="D20" s="59" t="s">
        <v>373</v>
      </c>
      <c r="E20" s="61"/>
      <c r="F20" s="59" t="s">
        <v>375</v>
      </c>
      <c r="G20" s="61"/>
      <c r="H20" s="62" t="s">
        <v>406</v>
      </c>
      <c r="I20" s="61"/>
      <c r="J20" s="63" t="s">
        <v>390</v>
      </c>
      <c r="K20" s="64">
        <f t="shared" si="0"/>
        <v>0</v>
      </c>
    </row>
    <row r="21" spans="2:11" x14ac:dyDescent="0.2">
      <c r="B21" s="59"/>
      <c r="C21" s="60" t="s">
        <v>414</v>
      </c>
      <c r="D21" s="59" t="s">
        <v>387</v>
      </c>
      <c r="E21" s="66"/>
      <c r="F21" s="59" t="s">
        <v>388</v>
      </c>
      <c r="G21" s="66"/>
      <c r="H21" s="62" t="s">
        <v>406</v>
      </c>
      <c r="I21" s="66"/>
      <c r="J21" s="63" t="s">
        <v>399</v>
      </c>
      <c r="K21" s="60">
        <v>1</v>
      </c>
    </row>
    <row r="22" spans="2:11" x14ac:dyDescent="0.2">
      <c r="B22" s="59"/>
      <c r="C22" s="60" t="s">
        <v>344</v>
      </c>
      <c r="D22" s="59" t="s">
        <v>381</v>
      </c>
      <c r="E22" s="66"/>
      <c r="F22" s="59" t="s">
        <v>388</v>
      </c>
      <c r="G22" s="66"/>
      <c r="H22" s="62" t="s">
        <v>393</v>
      </c>
      <c r="I22" s="66"/>
      <c r="J22" s="63" t="s">
        <v>390</v>
      </c>
      <c r="K22" s="60">
        <v>2</v>
      </c>
    </row>
    <row r="23" spans="2:11" x14ac:dyDescent="0.2">
      <c r="B23" s="59"/>
      <c r="C23" s="60" t="s">
        <v>415</v>
      </c>
      <c r="D23" s="59" t="s">
        <v>387</v>
      </c>
      <c r="E23" s="66"/>
      <c r="F23" s="59" t="s">
        <v>388</v>
      </c>
      <c r="G23" s="66"/>
      <c r="H23" s="62" t="s">
        <v>303</v>
      </c>
      <c r="I23" s="66"/>
      <c r="J23" s="63" t="s">
        <v>390</v>
      </c>
      <c r="K23" s="60">
        <v>3</v>
      </c>
    </row>
    <row r="24" spans="2:11" x14ac:dyDescent="0.2">
      <c r="B24" s="59"/>
      <c r="C24" s="60" t="s">
        <v>416</v>
      </c>
      <c r="D24" s="59" t="s">
        <v>381</v>
      </c>
      <c r="E24" s="66"/>
      <c r="F24" s="59" t="s">
        <v>411</v>
      </c>
      <c r="G24" s="66"/>
      <c r="H24" s="62" t="s">
        <v>303</v>
      </c>
      <c r="I24" s="66"/>
      <c r="J24" s="63" t="s">
        <v>377</v>
      </c>
      <c r="K24" s="60">
        <v>4</v>
      </c>
    </row>
    <row r="25" spans="2:11" x14ac:dyDescent="0.2">
      <c r="B25" s="59"/>
      <c r="C25" s="60" t="s">
        <v>417</v>
      </c>
      <c r="D25" s="59" t="s">
        <v>387</v>
      </c>
      <c r="E25" s="66"/>
      <c r="F25" s="59" t="s">
        <v>375</v>
      </c>
      <c r="G25" s="66"/>
      <c r="H25" s="62" t="s">
        <v>303</v>
      </c>
      <c r="I25" s="66"/>
      <c r="J25" s="63" t="s">
        <v>399</v>
      </c>
      <c r="K25" s="60">
        <v>5</v>
      </c>
    </row>
    <row r="26" spans="2:11" x14ac:dyDescent="0.2">
      <c r="B26" s="59"/>
      <c r="C26" s="60" t="s">
        <v>418</v>
      </c>
      <c r="D26" s="59" t="s">
        <v>387</v>
      </c>
      <c r="E26" s="66"/>
      <c r="F26" s="59" t="s">
        <v>388</v>
      </c>
      <c r="G26" s="66"/>
      <c r="H26" s="62" t="s">
        <v>393</v>
      </c>
      <c r="I26" s="66"/>
      <c r="J26" s="63" t="s">
        <v>399</v>
      </c>
      <c r="K26" s="60">
        <v>6</v>
      </c>
    </row>
    <row r="27" spans="2:11" x14ac:dyDescent="0.2">
      <c r="B27" s="59"/>
      <c r="C27" s="60" t="s">
        <v>419</v>
      </c>
      <c r="D27" s="59" t="s">
        <v>387</v>
      </c>
      <c r="E27" s="66"/>
      <c r="F27" s="59" t="s">
        <v>388</v>
      </c>
      <c r="G27" s="66"/>
      <c r="H27" s="62" t="s">
        <v>406</v>
      </c>
      <c r="I27" s="66"/>
      <c r="J27" s="63" t="s">
        <v>399</v>
      </c>
      <c r="K27" s="60">
        <v>7</v>
      </c>
    </row>
    <row r="28" spans="2:11" x14ac:dyDescent="0.2">
      <c r="B28" s="59"/>
      <c r="C28" s="60" t="s">
        <v>420</v>
      </c>
      <c r="D28" s="59" t="s">
        <v>397</v>
      </c>
      <c r="E28" s="66"/>
      <c r="F28" s="59" t="s">
        <v>321</v>
      </c>
      <c r="G28" s="66"/>
      <c r="H28" s="62" t="s">
        <v>406</v>
      </c>
      <c r="I28" s="66"/>
      <c r="J28" s="63" t="s">
        <v>399</v>
      </c>
      <c r="K28" s="60">
        <v>8</v>
      </c>
    </row>
    <row r="29" spans="2:11" x14ac:dyDescent="0.2">
      <c r="B29" s="59"/>
      <c r="C29" s="60" t="s">
        <v>421</v>
      </c>
      <c r="D29" s="59" t="s">
        <v>422</v>
      </c>
      <c r="E29" s="66"/>
      <c r="F29" s="59" t="s">
        <v>383</v>
      </c>
      <c r="G29" s="66"/>
      <c r="H29" s="62" t="s">
        <v>393</v>
      </c>
      <c r="I29" s="66"/>
      <c r="J29" s="63" t="s">
        <v>390</v>
      </c>
      <c r="K29" s="60"/>
    </row>
    <row r="30" spans="2:11" x14ac:dyDescent="0.2">
      <c r="B30" s="59"/>
      <c r="C30" s="60" t="s">
        <v>423</v>
      </c>
      <c r="D30" s="59" t="s">
        <v>387</v>
      </c>
      <c r="E30" s="66"/>
      <c r="F30" s="59" t="s">
        <v>321</v>
      </c>
      <c r="G30" s="66"/>
      <c r="H30" s="62" t="s">
        <v>398</v>
      </c>
      <c r="I30" s="66"/>
      <c r="J30" s="63" t="s">
        <v>377</v>
      </c>
      <c r="K30" s="60"/>
    </row>
    <row r="31" spans="2:11" x14ac:dyDescent="0.2">
      <c r="B31" s="59"/>
      <c r="C31" s="60" t="s">
        <v>424</v>
      </c>
      <c r="D31" s="59" t="s">
        <v>373</v>
      </c>
      <c r="E31" s="66"/>
      <c r="F31" s="59" t="s">
        <v>321</v>
      </c>
      <c r="G31" s="66"/>
      <c r="H31" s="62" t="s">
        <v>403</v>
      </c>
      <c r="I31" s="66"/>
      <c r="J31" s="63" t="s">
        <v>377</v>
      </c>
      <c r="K31" s="60"/>
    </row>
    <row r="32" spans="2:11" x14ac:dyDescent="0.2">
      <c r="B32" s="59"/>
      <c r="C32" s="60" t="s">
        <v>425</v>
      </c>
      <c r="D32" s="59" t="s">
        <v>397</v>
      </c>
      <c r="E32" s="61"/>
      <c r="F32" s="59" t="s">
        <v>388</v>
      </c>
      <c r="G32" s="61"/>
      <c r="H32" s="62" t="s">
        <v>398</v>
      </c>
      <c r="I32" s="61"/>
      <c r="J32" s="63" t="s">
        <v>401</v>
      </c>
      <c r="K32" s="64">
        <f t="shared" ref="K32:K35" si="1">(G32-E32-I32)*24</f>
        <v>0</v>
      </c>
    </row>
    <row r="33" spans="2:13" x14ac:dyDescent="0.2">
      <c r="B33" s="59"/>
      <c r="C33" s="60" t="s">
        <v>426</v>
      </c>
      <c r="D33" s="59" t="s">
        <v>397</v>
      </c>
      <c r="E33" s="61"/>
      <c r="F33" s="59" t="s">
        <v>321</v>
      </c>
      <c r="G33" s="61"/>
      <c r="H33" s="62" t="s">
        <v>393</v>
      </c>
      <c r="I33" s="61"/>
      <c r="J33" s="63" t="s">
        <v>390</v>
      </c>
      <c r="K33" s="64">
        <f t="shared" si="1"/>
        <v>0</v>
      </c>
      <c r="M33" s="55" t="s">
        <v>427</v>
      </c>
    </row>
    <row r="34" spans="2:13" x14ac:dyDescent="0.2">
      <c r="B34" s="59"/>
      <c r="C34" s="60" t="s">
        <v>428</v>
      </c>
      <c r="D34" s="59" t="s">
        <v>373</v>
      </c>
      <c r="E34" s="61"/>
      <c r="F34" s="59" t="s">
        <v>383</v>
      </c>
      <c r="G34" s="61"/>
      <c r="H34" s="62" t="s">
        <v>406</v>
      </c>
      <c r="I34" s="61"/>
      <c r="J34" s="63" t="s">
        <v>377</v>
      </c>
      <c r="K34" s="64">
        <f t="shared" si="1"/>
        <v>0</v>
      </c>
      <c r="M34" s="55" t="s">
        <v>427</v>
      </c>
    </row>
    <row r="35" spans="2:13" x14ac:dyDescent="0.2">
      <c r="B35" s="59"/>
      <c r="C35" s="60" t="s">
        <v>429</v>
      </c>
      <c r="D35" s="59" t="s">
        <v>387</v>
      </c>
      <c r="E35" s="61"/>
      <c r="F35" s="59" t="s">
        <v>411</v>
      </c>
      <c r="G35" s="61"/>
      <c r="H35" s="62" t="s">
        <v>393</v>
      </c>
      <c r="I35" s="61"/>
      <c r="J35" s="63" t="s">
        <v>430</v>
      </c>
      <c r="K35" s="64">
        <f t="shared" si="1"/>
        <v>0</v>
      </c>
    </row>
  </sheetData>
  <phoneticPr fontId="3"/>
  <pageMargins left="0.70866141732283472" right="0.70866141732283472" top="0.74803149606299213" bottom="0.74803149606299213" header="0.31496062992125984" footer="0.31496062992125984"/>
  <pageSetup paperSize="9" scale="45"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C67"/>
  <sheetViews>
    <sheetView workbookViewId="0">
      <selection activeCell="A7" sqref="A7"/>
    </sheetView>
  </sheetViews>
  <sheetFormatPr defaultColWidth="9.1796875" defaultRowHeight="13" x14ac:dyDescent="0.2"/>
  <cols>
    <col min="1" max="2" width="9.1796875" style="55"/>
    <col min="3" max="3" width="50.54296875" style="55" customWidth="1"/>
    <col min="4" max="16384" width="9.1796875" style="55"/>
  </cols>
  <sheetData>
    <row r="1" spans="1:10" x14ac:dyDescent="0.2">
      <c r="A1" s="55" t="s">
        <v>469</v>
      </c>
    </row>
    <row r="2" spans="1:10" s="78" customFormat="1" ht="20.25" customHeight="1" x14ac:dyDescent="0.2">
      <c r="A2" s="76" t="s">
        <v>470</v>
      </c>
      <c r="B2" s="76"/>
      <c r="C2" s="77"/>
    </row>
    <row r="3" spans="1:10" s="78" customFormat="1" ht="20.25" customHeight="1" x14ac:dyDescent="0.2">
      <c r="A3" s="77"/>
      <c r="B3" s="77"/>
      <c r="C3" s="77"/>
    </row>
    <row r="4" spans="1:10" s="78" customFormat="1" ht="20.25" customHeight="1" x14ac:dyDescent="0.2">
      <c r="A4" s="79"/>
      <c r="B4" s="77" t="s">
        <v>471</v>
      </c>
      <c r="C4" s="77"/>
      <c r="E4" s="566" t="s">
        <v>472</v>
      </c>
      <c r="F4" s="566"/>
      <c r="G4" s="566"/>
      <c r="H4" s="566"/>
      <c r="I4" s="566"/>
      <c r="J4" s="566"/>
    </row>
    <row r="5" spans="1:10" s="78" customFormat="1" ht="20.25" customHeight="1" x14ac:dyDescent="0.2">
      <c r="A5" s="80"/>
      <c r="B5" s="77" t="s">
        <v>473</v>
      </c>
      <c r="C5" s="77"/>
      <c r="E5" s="566"/>
      <c r="F5" s="566"/>
      <c r="G5" s="566"/>
      <c r="H5" s="566"/>
      <c r="I5" s="566"/>
      <c r="J5" s="566"/>
    </row>
    <row r="6" spans="1:10" s="78" customFormat="1" ht="20.25" customHeight="1" x14ac:dyDescent="0.2">
      <c r="A6" s="81"/>
      <c r="B6" s="77"/>
      <c r="C6" s="77"/>
    </row>
    <row r="7" spans="1:10" s="78" customFormat="1" ht="20.25" customHeight="1" x14ac:dyDescent="0.2">
      <c r="A7" s="81"/>
      <c r="B7" s="77"/>
      <c r="C7" s="77"/>
    </row>
    <row r="8" spans="1:10" s="78" customFormat="1" ht="20.25" customHeight="1" x14ac:dyDescent="0.2">
      <c r="A8" s="77" t="s">
        <v>474</v>
      </c>
      <c r="B8" s="77"/>
      <c r="C8" s="77"/>
    </row>
    <row r="9" spans="1:10" s="78" customFormat="1" ht="20.25" customHeight="1" x14ac:dyDescent="0.2">
      <c r="A9" s="81"/>
      <c r="B9" s="77"/>
      <c r="C9" s="77"/>
    </row>
    <row r="10" spans="1:10" s="78" customFormat="1" ht="20.25" customHeight="1" x14ac:dyDescent="0.2">
      <c r="A10" s="77" t="s">
        <v>475</v>
      </c>
      <c r="B10" s="77"/>
      <c r="C10" s="77"/>
    </row>
    <row r="11" spans="1:10" s="78" customFormat="1" ht="20.25" customHeight="1" x14ac:dyDescent="0.2">
      <c r="A11" s="77" t="s">
        <v>476</v>
      </c>
      <c r="B11" s="77"/>
      <c r="C11" s="77"/>
    </row>
    <row r="12" spans="1:10" s="78" customFormat="1" ht="20.25" customHeight="1" x14ac:dyDescent="0.2">
      <c r="A12" s="77" t="s">
        <v>477</v>
      </c>
      <c r="B12" s="77"/>
      <c r="C12" s="77"/>
    </row>
    <row r="13" spans="1:10" s="78" customFormat="1" ht="20.25" customHeight="1" x14ac:dyDescent="0.2">
      <c r="A13" s="77"/>
      <c r="B13" s="77"/>
      <c r="C13" s="77"/>
    </row>
    <row r="14" spans="1:10" s="78" customFormat="1" ht="20.25" customHeight="1" x14ac:dyDescent="0.2">
      <c r="A14" s="77" t="s">
        <v>478</v>
      </c>
      <c r="B14" s="77"/>
      <c r="C14" s="77"/>
    </row>
    <row r="15" spans="1:10" s="78" customFormat="1" ht="20.25" customHeight="1" x14ac:dyDescent="0.2">
      <c r="A15" s="77"/>
      <c r="B15" s="77"/>
      <c r="C15" s="77"/>
    </row>
    <row r="16" spans="1:10" s="78" customFormat="1" ht="20.25" customHeight="1" x14ac:dyDescent="0.2">
      <c r="A16" s="77" t="s">
        <v>479</v>
      </c>
      <c r="B16" s="77"/>
      <c r="C16" s="77"/>
    </row>
    <row r="17" spans="1:3" s="78" customFormat="1" ht="20.25" customHeight="1" x14ac:dyDescent="0.2">
      <c r="A17" s="77"/>
      <c r="B17" s="77"/>
      <c r="C17" s="77"/>
    </row>
    <row r="18" spans="1:3" s="78" customFormat="1" ht="20.25" customHeight="1" x14ac:dyDescent="0.2">
      <c r="A18" s="77" t="s">
        <v>480</v>
      </c>
      <c r="B18" s="77"/>
      <c r="C18" s="77"/>
    </row>
    <row r="19" spans="1:3" s="78" customFormat="1" ht="20.25" customHeight="1" x14ac:dyDescent="0.2">
      <c r="A19" s="77" t="s">
        <v>481</v>
      </c>
      <c r="B19" s="77"/>
      <c r="C19" s="77"/>
    </row>
    <row r="20" spans="1:3" s="78" customFormat="1" ht="20.25" customHeight="1" x14ac:dyDescent="0.2">
      <c r="A20" s="77"/>
      <c r="B20" s="77"/>
      <c r="C20" s="77"/>
    </row>
    <row r="21" spans="1:3" s="78" customFormat="1" ht="20.25" customHeight="1" x14ac:dyDescent="0.2">
      <c r="A21" s="77"/>
      <c r="B21" s="82" t="s">
        <v>482</v>
      </c>
      <c r="C21" s="82" t="s">
        <v>483</v>
      </c>
    </row>
    <row r="22" spans="1:3" s="78" customFormat="1" ht="20.25" customHeight="1" x14ac:dyDescent="0.2">
      <c r="A22" s="77"/>
      <c r="B22" s="82">
        <v>1</v>
      </c>
      <c r="C22" s="83" t="s">
        <v>336</v>
      </c>
    </row>
    <row r="23" spans="1:3" s="78" customFormat="1" ht="20.25" customHeight="1" x14ac:dyDescent="0.2">
      <c r="A23" s="77"/>
      <c r="B23" s="82">
        <v>2</v>
      </c>
      <c r="C23" s="83" t="s">
        <v>346</v>
      </c>
    </row>
    <row r="24" spans="1:3" s="78" customFormat="1" ht="20.25" customHeight="1" x14ac:dyDescent="0.2">
      <c r="A24" s="77"/>
      <c r="B24" s="82">
        <v>3</v>
      </c>
      <c r="C24" s="83" t="s">
        <v>350</v>
      </c>
    </row>
    <row r="25" spans="1:3" s="78" customFormat="1" ht="20.25" customHeight="1" x14ac:dyDescent="0.2">
      <c r="A25" s="77"/>
      <c r="B25" s="82">
        <v>4</v>
      </c>
      <c r="C25" s="83" t="s">
        <v>352</v>
      </c>
    </row>
    <row r="26" spans="1:3" s="78" customFormat="1" ht="20.25" customHeight="1" x14ac:dyDescent="0.2">
      <c r="A26" s="77"/>
      <c r="B26" s="82">
        <v>5</v>
      </c>
      <c r="C26" s="83" t="s">
        <v>355</v>
      </c>
    </row>
    <row r="27" spans="1:3" s="78" customFormat="1" ht="20.25" customHeight="1" x14ac:dyDescent="0.2">
      <c r="A27" s="77"/>
      <c r="B27" s="77"/>
      <c r="C27" s="77"/>
    </row>
    <row r="28" spans="1:3" s="78" customFormat="1" ht="20.25" customHeight="1" x14ac:dyDescent="0.2">
      <c r="A28" s="77" t="s">
        <v>484</v>
      </c>
      <c r="B28" s="77"/>
      <c r="C28" s="77"/>
    </row>
    <row r="29" spans="1:3" s="78" customFormat="1" ht="20.25" customHeight="1" x14ac:dyDescent="0.2">
      <c r="A29" s="77" t="s">
        <v>485</v>
      </c>
      <c r="B29" s="77"/>
      <c r="C29" s="77"/>
    </row>
    <row r="30" spans="1:3" s="78" customFormat="1" ht="20.25" customHeight="1" x14ac:dyDescent="0.2">
      <c r="A30" s="77"/>
      <c r="B30" s="77"/>
      <c r="C30" s="77"/>
    </row>
    <row r="31" spans="1:3" s="78" customFormat="1" ht="20.25" customHeight="1" x14ac:dyDescent="0.2">
      <c r="A31" s="77"/>
      <c r="B31" s="82" t="s">
        <v>367</v>
      </c>
      <c r="C31" s="82" t="s">
        <v>486</v>
      </c>
    </row>
    <row r="32" spans="1:3" s="78" customFormat="1" ht="20.25" customHeight="1" x14ac:dyDescent="0.2">
      <c r="A32" s="77"/>
      <c r="B32" s="82" t="s">
        <v>487</v>
      </c>
      <c r="C32" s="83" t="s">
        <v>488</v>
      </c>
    </row>
    <row r="33" spans="1:55" s="78" customFormat="1" ht="20.25" customHeight="1" x14ac:dyDescent="0.2">
      <c r="A33" s="77"/>
      <c r="B33" s="82" t="s">
        <v>489</v>
      </c>
      <c r="C33" s="83" t="s">
        <v>490</v>
      </c>
    </row>
    <row r="34" spans="1:55" s="78" customFormat="1" ht="20.25" customHeight="1" x14ac:dyDescent="0.2">
      <c r="A34" s="77"/>
      <c r="B34" s="82" t="s">
        <v>491</v>
      </c>
      <c r="C34" s="83" t="s">
        <v>492</v>
      </c>
    </row>
    <row r="35" spans="1:55" s="78" customFormat="1" ht="20.25" customHeight="1" x14ac:dyDescent="0.2">
      <c r="A35" s="77"/>
      <c r="B35" s="82" t="s">
        <v>493</v>
      </c>
      <c r="C35" s="83" t="s">
        <v>494</v>
      </c>
    </row>
    <row r="36" spans="1:55" s="78" customFormat="1" ht="20.25" customHeight="1" x14ac:dyDescent="0.2">
      <c r="A36" s="77"/>
      <c r="B36" s="77"/>
      <c r="C36" s="77"/>
    </row>
    <row r="37" spans="1:55" s="78" customFormat="1" ht="20.25" customHeight="1" x14ac:dyDescent="0.2">
      <c r="A37" s="77"/>
      <c r="B37" s="84" t="s">
        <v>495</v>
      </c>
      <c r="C37" s="77"/>
    </row>
    <row r="38" spans="1:55" s="78" customFormat="1" ht="20.25" customHeight="1" x14ac:dyDescent="0.2">
      <c r="B38" s="77" t="s">
        <v>496</v>
      </c>
      <c r="E38" s="84"/>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row>
    <row r="39" spans="1:55" s="78" customFormat="1" ht="20.25" customHeight="1" x14ac:dyDescent="0.2">
      <c r="B39" s="77" t="s">
        <v>497</v>
      </c>
      <c r="E39" s="77"/>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row>
    <row r="40" spans="1:55" s="78" customFormat="1" ht="20.25" customHeight="1" x14ac:dyDescent="0.2">
      <c r="E40" s="77"/>
    </row>
    <row r="41" spans="1:55" s="78" customFormat="1" ht="20.25" customHeight="1" x14ac:dyDescent="0.2">
      <c r="A41" s="77"/>
      <c r="B41" s="77"/>
      <c r="C41" s="77"/>
      <c r="D41" s="84"/>
      <c r="E41" s="86"/>
      <c r="F41" s="86"/>
      <c r="G41" s="86"/>
      <c r="J41" s="86"/>
      <c r="K41" s="86"/>
      <c r="L41" s="86"/>
      <c r="R41" s="86"/>
      <c r="S41" s="86"/>
      <c r="T41" s="86"/>
      <c r="W41" s="86"/>
      <c r="X41" s="86"/>
      <c r="Y41" s="86"/>
    </row>
    <row r="42" spans="1:55" s="78" customFormat="1" ht="20.25" customHeight="1" x14ac:dyDescent="0.2">
      <c r="A42" s="77" t="s">
        <v>498</v>
      </c>
      <c r="B42" s="77"/>
      <c r="C42" s="77"/>
    </row>
    <row r="43" spans="1:55" s="78" customFormat="1" ht="20.25" customHeight="1" x14ac:dyDescent="0.2">
      <c r="A43" s="77" t="s">
        <v>499</v>
      </c>
      <c r="B43" s="77"/>
      <c r="C43" s="77"/>
    </row>
    <row r="44" spans="1:55" s="78" customFormat="1" ht="20.25" customHeight="1" x14ac:dyDescent="0.2">
      <c r="A44" s="87" t="s">
        <v>500</v>
      </c>
      <c r="D44" s="88"/>
      <c r="E44" s="89"/>
      <c r="F44" s="86"/>
      <c r="G44" s="86"/>
      <c r="H44" s="86"/>
      <c r="I44" s="86"/>
      <c r="K44" s="86"/>
      <c r="M44" s="86"/>
      <c r="N44" s="86"/>
      <c r="O44" s="86"/>
      <c r="P44" s="86"/>
      <c r="Q44" s="86"/>
      <c r="S44" s="86"/>
      <c r="U44" s="86"/>
      <c r="V44" s="86"/>
      <c r="X44" s="86"/>
      <c r="Z44" s="86"/>
      <c r="AA44" s="86"/>
      <c r="AB44" s="86"/>
      <c r="AC44" s="86"/>
      <c r="AD44" s="86"/>
      <c r="AF44" s="84"/>
      <c r="AH44" s="86"/>
      <c r="AM44" s="86"/>
    </row>
    <row r="45" spans="1:55" s="78" customFormat="1" ht="20.25" customHeight="1" x14ac:dyDescent="0.2">
      <c r="C45" s="87"/>
      <c r="D45" s="88"/>
      <c r="E45" s="89"/>
      <c r="F45" s="86"/>
      <c r="G45" s="86"/>
      <c r="H45" s="86"/>
      <c r="I45" s="86"/>
      <c r="K45" s="86"/>
      <c r="M45" s="86"/>
      <c r="N45" s="86"/>
      <c r="O45" s="86"/>
      <c r="P45" s="86"/>
      <c r="Q45" s="86"/>
      <c r="S45" s="86"/>
      <c r="U45" s="86"/>
      <c r="V45" s="86"/>
      <c r="X45" s="86"/>
      <c r="Z45" s="86"/>
      <c r="AA45" s="86"/>
      <c r="AB45" s="86"/>
      <c r="AC45" s="86"/>
      <c r="AD45" s="86"/>
      <c r="AF45" s="84"/>
      <c r="AH45" s="86"/>
      <c r="AM45" s="86"/>
    </row>
    <row r="46" spans="1:55" s="78" customFormat="1" ht="20.25" customHeight="1" x14ac:dyDescent="0.2">
      <c r="A46" s="77" t="s">
        <v>501</v>
      </c>
      <c r="B46" s="77"/>
    </row>
    <row r="47" spans="1:55" s="78" customFormat="1" ht="20.25" customHeight="1" x14ac:dyDescent="0.2"/>
    <row r="48" spans="1:55" s="78" customFormat="1" ht="20.25" customHeight="1" x14ac:dyDescent="0.2">
      <c r="A48" s="77" t="s">
        <v>502</v>
      </c>
      <c r="B48" s="77"/>
      <c r="C48" s="77"/>
    </row>
    <row r="49" spans="1:55" s="78" customFormat="1" ht="20.25" customHeight="1" x14ac:dyDescent="0.2">
      <c r="A49" s="77" t="s">
        <v>503</v>
      </c>
      <c r="B49" s="77"/>
      <c r="C49" s="77"/>
    </row>
    <row r="50" spans="1:55" s="78" customFormat="1" ht="20.25" customHeight="1" x14ac:dyDescent="0.2"/>
    <row r="51" spans="1:55" s="78" customFormat="1" ht="20.25" customHeight="1" x14ac:dyDescent="0.2">
      <c r="A51" s="77" t="s">
        <v>504</v>
      </c>
      <c r="B51" s="77"/>
      <c r="C51" s="77"/>
    </row>
    <row r="52" spans="1:55" s="78" customFormat="1" ht="20.25" customHeight="1" x14ac:dyDescent="0.2">
      <c r="A52" s="77" t="s">
        <v>505</v>
      </c>
      <c r="B52" s="77"/>
      <c r="C52" s="77"/>
    </row>
    <row r="53" spans="1:55" s="78" customFormat="1" ht="20.25" customHeight="1" x14ac:dyDescent="0.2">
      <c r="A53" s="77"/>
      <c r="B53" s="77"/>
      <c r="C53" s="77"/>
    </row>
    <row r="54" spans="1:55" s="78" customFormat="1" ht="20.25" customHeight="1" x14ac:dyDescent="0.2">
      <c r="A54" s="77" t="s">
        <v>506</v>
      </c>
      <c r="B54" s="77"/>
      <c r="C54" s="77"/>
    </row>
    <row r="55" spans="1:55" s="78" customFormat="1" ht="20.25" customHeight="1" x14ac:dyDescent="0.2">
      <c r="A55" s="77"/>
      <c r="B55" s="77"/>
      <c r="C55" s="77"/>
    </row>
    <row r="56" spans="1:55" s="78" customFormat="1" ht="20.25" customHeight="1" x14ac:dyDescent="0.2">
      <c r="A56" s="78" t="s">
        <v>507</v>
      </c>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0"/>
      <c r="BC56" s="90"/>
    </row>
    <row r="57" spans="1:55" s="78" customFormat="1" ht="20.25" customHeight="1" x14ac:dyDescent="0.2">
      <c r="A57" s="78" t="s">
        <v>508</v>
      </c>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row>
    <row r="58" spans="1:55" s="78" customFormat="1" ht="20.25" customHeight="1" x14ac:dyDescent="0.2">
      <c r="A58" s="77"/>
      <c r="B58" s="77"/>
      <c r="C58" s="77"/>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row>
    <row r="59" spans="1:55" s="78" customFormat="1" ht="20.25" customHeight="1" x14ac:dyDescent="0.2">
      <c r="A59" s="91"/>
      <c r="B59" s="91"/>
      <c r="C59" s="91"/>
      <c r="D59" s="77"/>
      <c r="E59" s="77"/>
    </row>
    <row r="60" spans="1:55" s="78" customFormat="1" ht="20.25" customHeight="1" x14ac:dyDescent="0.2">
      <c r="C60" s="91"/>
      <c r="D60" s="84"/>
      <c r="E60" s="84"/>
    </row>
    <row r="61" spans="1:55" s="78" customFormat="1" ht="20.25" customHeight="1" x14ac:dyDescent="0.2">
      <c r="A61" s="91"/>
      <c r="B61" s="91"/>
      <c r="C61" s="91"/>
      <c r="D61" s="77"/>
      <c r="E61" s="77"/>
    </row>
    <row r="62" spans="1:55" ht="20.25" customHeight="1" x14ac:dyDescent="0.2"/>
    <row r="63" spans="1:55" ht="20.25" customHeight="1" x14ac:dyDescent="0.2"/>
    <row r="64" spans="1:55" ht="20.25" customHeight="1" x14ac:dyDescent="0.2"/>
    <row r="65" ht="20.25" customHeight="1" x14ac:dyDescent="0.2"/>
    <row r="66" ht="20.25" customHeight="1" x14ac:dyDescent="0.2"/>
    <row r="67" ht="20.25" customHeight="1" x14ac:dyDescent="0.2"/>
  </sheetData>
  <mergeCells count="1">
    <mergeCell ref="E4:J5"/>
  </mergeCells>
  <phoneticPr fontId="3"/>
  <pageMargins left="0.70866141732283472" right="0.70866141732283472" top="0.74803149606299213" bottom="0.7480314960629921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J44"/>
  <sheetViews>
    <sheetView workbookViewId="0">
      <selection activeCell="D7" sqref="D7"/>
    </sheetView>
  </sheetViews>
  <sheetFormatPr defaultColWidth="9.1796875" defaultRowHeight="13" x14ac:dyDescent="0.2"/>
  <cols>
    <col min="1" max="1" width="2.26953125" style="55" customWidth="1"/>
    <col min="2" max="2" width="8.1796875" style="55" bestFit="1" customWidth="1"/>
    <col min="3" max="10" width="46.453125" style="55" customWidth="1"/>
    <col min="11" max="16384" width="9.1796875" style="55"/>
  </cols>
  <sheetData>
    <row r="1" spans="2:10" x14ac:dyDescent="0.2">
      <c r="B1" s="55" t="s">
        <v>509</v>
      </c>
    </row>
    <row r="3" spans="2:10" x14ac:dyDescent="0.2">
      <c r="B3" s="64" t="s">
        <v>482</v>
      </c>
      <c r="C3" s="64" t="s">
        <v>510</v>
      </c>
    </row>
    <row r="4" spans="2:10" x14ac:dyDescent="0.2">
      <c r="B4" s="64">
        <v>1</v>
      </c>
      <c r="C4" s="92" t="s">
        <v>304</v>
      </c>
    </row>
    <row r="5" spans="2:10" x14ac:dyDescent="0.2">
      <c r="B5" s="64">
        <v>2</v>
      </c>
      <c r="C5" s="92" t="s">
        <v>511</v>
      </c>
    </row>
    <row r="6" spans="2:10" x14ac:dyDescent="0.2">
      <c r="B6" s="64">
        <v>3</v>
      </c>
      <c r="C6" s="115" t="s">
        <v>512</v>
      </c>
    </row>
    <row r="7" spans="2:10" x14ac:dyDescent="0.2">
      <c r="B7" s="64">
        <v>4</v>
      </c>
      <c r="C7" s="116" t="s">
        <v>515</v>
      </c>
    </row>
    <row r="8" spans="2:10" x14ac:dyDescent="0.2">
      <c r="B8" s="64">
        <v>5</v>
      </c>
      <c r="C8" s="116" t="s">
        <v>515</v>
      </c>
    </row>
    <row r="10" spans="2:10" x14ac:dyDescent="0.2">
      <c r="B10" s="55" t="s">
        <v>513</v>
      </c>
    </row>
    <row r="11" spans="2:10" ht="13.5" thickBot="1" x14ac:dyDescent="0.25"/>
    <row r="12" spans="2:10" ht="14.5" thickBot="1" x14ac:dyDescent="0.25">
      <c r="B12" s="93" t="s">
        <v>483</v>
      </c>
      <c r="C12" s="94" t="s">
        <v>336</v>
      </c>
      <c r="D12" s="95" t="s">
        <v>346</v>
      </c>
      <c r="E12" s="96" t="s">
        <v>350</v>
      </c>
      <c r="F12" s="97" t="s">
        <v>352</v>
      </c>
      <c r="G12" s="97" t="s">
        <v>355</v>
      </c>
      <c r="H12" s="95" t="s">
        <v>515</v>
      </c>
      <c r="I12" s="95" t="s">
        <v>515</v>
      </c>
      <c r="J12" s="95" t="s">
        <v>515</v>
      </c>
    </row>
    <row r="13" spans="2:10" ht="14" x14ac:dyDescent="0.2">
      <c r="B13" s="567" t="s">
        <v>514</v>
      </c>
      <c r="C13" s="110" t="s">
        <v>515</v>
      </c>
      <c r="D13" s="98" t="s">
        <v>346</v>
      </c>
      <c r="E13" s="99" t="s">
        <v>350</v>
      </c>
      <c r="F13" s="100" t="s">
        <v>352</v>
      </c>
      <c r="G13" s="100" t="s">
        <v>355</v>
      </c>
      <c r="H13" s="100"/>
      <c r="I13" s="100"/>
      <c r="J13" s="101"/>
    </row>
    <row r="14" spans="2:10" ht="14" x14ac:dyDescent="0.2">
      <c r="B14" s="567"/>
      <c r="C14" s="111" t="s">
        <v>515</v>
      </c>
      <c r="D14" s="104" t="s">
        <v>515</v>
      </c>
      <c r="E14" s="113" t="s">
        <v>515</v>
      </c>
      <c r="F14" s="113" t="s">
        <v>515</v>
      </c>
      <c r="G14" s="113" t="s">
        <v>515</v>
      </c>
      <c r="H14" s="102"/>
      <c r="I14" s="102"/>
      <c r="J14" s="103"/>
    </row>
    <row r="15" spans="2:10" ht="14" x14ac:dyDescent="0.2">
      <c r="B15" s="567"/>
      <c r="C15" s="111" t="s">
        <v>515</v>
      </c>
      <c r="D15" s="104" t="s">
        <v>515</v>
      </c>
      <c r="E15" s="113" t="s">
        <v>515</v>
      </c>
      <c r="F15" s="113" t="s">
        <v>515</v>
      </c>
      <c r="G15" s="113" t="s">
        <v>515</v>
      </c>
      <c r="H15" s="102"/>
      <c r="I15" s="102"/>
      <c r="J15" s="103"/>
    </row>
    <row r="16" spans="2:10" ht="14" x14ac:dyDescent="0.2">
      <c r="B16" s="567"/>
      <c r="C16" s="111" t="s">
        <v>515</v>
      </c>
      <c r="D16" s="104" t="s">
        <v>515</v>
      </c>
      <c r="E16" s="113" t="s">
        <v>515</v>
      </c>
      <c r="F16" s="113" t="s">
        <v>515</v>
      </c>
      <c r="G16" s="113" t="s">
        <v>515</v>
      </c>
      <c r="H16" s="102"/>
      <c r="I16" s="102"/>
      <c r="J16" s="103"/>
    </row>
    <row r="17" spans="2:10" ht="14" x14ac:dyDescent="0.2">
      <c r="B17" s="567"/>
      <c r="C17" s="111" t="s">
        <v>515</v>
      </c>
      <c r="D17" s="104" t="s">
        <v>515</v>
      </c>
      <c r="E17" s="113" t="s">
        <v>515</v>
      </c>
      <c r="F17" s="113" t="s">
        <v>515</v>
      </c>
      <c r="G17" s="113" t="s">
        <v>515</v>
      </c>
      <c r="H17" s="102"/>
      <c r="I17" s="102"/>
      <c r="J17" s="103"/>
    </row>
    <row r="18" spans="2:10" ht="14" x14ac:dyDescent="0.2">
      <c r="B18" s="567"/>
      <c r="C18" s="111" t="s">
        <v>515</v>
      </c>
      <c r="D18" s="104" t="s">
        <v>515</v>
      </c>
      <c r="E18" s="113" t="s">
        <v>515</v>
      </c>
      <c r="F18" s="113" t="s">
        <v>515</v>
      </c>
      <c r="G18" s="113" t="s">
        <v>515</v>
      </c>
      <c r="H18" s="102"/>
      <c r="I18" s="102"/>
      <c r="J18" s="103"/>
    </row>
    <row r="19" spans="2:10" ht="14" x14ac:dyDescent="0.2">
      <c r="B19" s="567"/>
      <c r="C19" s="111" t="s">
        <v>515</v>
      </c>
      <c r="D19" s="104" t="s">
        <v>515</v>
      </c>
      <c r="E19" s="113" t="s">
        <v>515</v>
      </c>
      <c r="F19" s="113" t="s">
        <v>515</v>
      </c>
      <c r="G19" s="113" t="s">
        <v>515</v>
      </c>
      <c r="H19" s="102"/>
      <c r="I19" s="102"/>
      <c r="J19" s="103"/>
    </row>
    <row r="20" spans="2:10" ht="14" x14ac:dyDescent="0.2">
      <c r="B20" s="567"/>
      <c r="C20" s="111" t="s">
        <v>515</v>
      </c>
      <c r="D20" s="104" t="s">
        <v>515</v>
      </c>
      <c r="E20" s="113" t="s">
        <v>515</v>
      </c>
      <c r="F20" s="113" t="s">
        <v>515</v>
      </c>
      <c r="G20" s="113" t="s">
        <v>515</v>
      </c>
      <c r="H20" s="102"/>
      <c r="I20" s="102"/>
      <c r="J20" s="103"/>
    </row>
    <row r="21" spans="2:10" ht="14" x14ac:dyDescent="0.2">
      <c r="B21" s="567"/>
      <c r="C21" s="111" t="s">
        <v>515</v>
      </c>
      <c r="D21" s="104" t="s">
        <v>515</v>
      </c>
      <c r="E21" s="113" t="s">
        <v>515</v>
      </c>
      <c r="F21" s="113" t="s">
        <v>515</v>
      </c>
      <c r="G21" s="113" t="s">
        <v>515</v>
      </c>
      <c r="H21" s="102"/>
      <c r="I21" s="102"/>
      <c r="J21" s="103"/>
    </row>
    <row r="22" spans="2:10" ht="14" x14ac:dyDescent="0.2">
      <c r="B22" s="567"/>
      <c r="C22" s="111" t="s">
        <v>515</v>
      </c>
      <c r="D22" s="104" t="s">
        <v>515</v>
      </c>
      <c r="E22" s="113" t="s">
        <v>515</v>
      </c>
      <c r="F22" s="113" t="s">
        <v>515</v>
      </c>
      <c r="G22" s="113" t="s">
        <v>515</v>
      </c>
      <c r="H22" s="102"/>
      <c r="I22" s="102"/>
      <c r="J22" s="103"/>
    </row>
    <row r="23" spans="2:10" ht="14" x14ac:dyDescent="0.2">
      <c r="B23" s="567"/>
      <c r="C23" s="111" t="s">
        <v>515</v>
      </c>
      <c r="D23" s="104" t="s">
        <v>515</v>
      </c>
      <c r="E23" s="113" t="s">
        <v>515</v>
      </c>
      <c r="F23" s="113" t="s">
        <v>515</v>
      </c>
      <c r="G23" s="113" t="s">
        <v>515</v>
      </c>
      <c r="H23" s="102"/>
      <c r="I23" s="102"/>
      <c r="J23" s="103"/>
    </row>
    <row r="24" spans="2:10" ht="14" x14ac:dyDescent="0.2">
      <c r="B24" s="567"/>
      <c r="C24" s="111" t="s">
        <v>515</v>
      </c>
      <c r="D24" s="104" t="s">
        <v>515</v>
      </c>
      <c r="E24" s="113" t="s">
        <v>515</v>
      </c>
      <c r="F24" s="113" t="s">
        <v>515</v>
      </c>
      <c r="G24" s="113" t="s">
        <v>515</v>
      </c>
      <c r="H24" s="102"/>
      <c r="I24" s="102"/>
      <c r="J24" s="103"/>
    </row>
    <row r="25" spans="2:10" ht="14.5" thickBot="1" x14ac:dyDescent="0.25">
      <c r="B25" s="568"/>
      <c r="C25" s="112" t="s">
        <v>515</v>
      </c>
      <c r="D25" s="105" t="s">
        <v>515</v>
      </c>
      <c r="E25" s="114" t="s">
        <v>515</v>
      </c>
      <c r="F25" s="114" t="s">
        <v>515</v>
      </c>
      <c r="G25" s="114" t="s">
        <v>515</v>
      </c>
      <c r="H25" s="106"/>
      <c r="I25" s="106"/>
      <c r="J25" s="107"/>
    </row>
    <row r="28" spans="2:10" x14ac:dyDescent="0.2">
      <c r="C28" s="55" t="s">
        <v>516</v>
      </c>
    </row>
    <row r="29" spans="2:10" x14ac:dyDescent="0.2">
      <c r="C29" s="55" t="s">
        <v>517</v>
      </c>
    </row>
    <row r="30" spans="2:10" x14ac:dyDescent="0.2">
      <c r="C30" s="55" t="s">
        <v>518</v>
      </c>
    </row>
    <row r="31" spans="2:10" x14ac:dyDescent="0.2">
      <c r="C31" s="55" t="s">
        <v>519</v>
      </c>
    </row>
    <row r="32" spans="2:10" x14ac:dyDescent="0.2">
      <c r="C32" s="55" t="s">
        <v>520</v>
      </c>
    </row>
    <row r="33" spans="3:3" x14ac:dyDescent="0.2">
      <c r="C33" s="55" t="s">
        <v>521</v>
      </c>
    </row>
    <row r="34" spans="3:3" x14ac:dyDescent="0.2">
      <c r="C34" s="55" t="s">
        <v>522</v>
      </c>
    </row>
    <row r="35" spans="3:3" x14ac:dyDescent="0.2">
      <c r="C35" s="55" t="s">
        <v>523</v>
      </c>
    </row>
    <row r="36" spans="3:3" x14ac:dyDescent="0.2">
      <c r="C36" s="55" t="s">
        <v>524</v>
      </c>
    </row>
    <row r="37" spans="3:3" x14ac:dyDescent="0.2">
      <c r="C37" s="55" t="s">
        <v>525</v>
      </c>
    </row>
    <row r="39" spans="3:3" x14ac:dyDescent="0.2">
      <c r="C39" s="55" t="s">
        <v>526</v>
      </c>
    </row>
    <row r="40" spans="3:3" x14ac:dyDescent="0.2">
      <c r="C40" s="55" t="s">
        <v>527</v>
      </c>
    </row>
    <row r="41" spans="3:3" x14ac:dyDescent="0.2">
      <c r="C41" s="55" t="s">
        <v>528</v>
      </c>
    </row>
    <row r="42" spans="3:3" x14ac:dyDescent="0.2">
      <c r="C42" s="55" t="s">
        <v>529</v>
      </c>
    </row>
    <row r="43" spans="3:3" x14ac:dyDescent="0.2">
      <c r="C43" s="55" t="s">
        <v>530</v>
      </c>
    </row>
    <row r="44" spans="3:3" x14ac:dyDescent="0.2">
      <c r="C44" s="55" t="s">
        <v>531</v>
      </c>
    </row>
  </sheetData>
  <mergeCells count="1">
    <mergeCell ref="B13:B25"/>
  </mergeCells>
  <phoneticPr fontId="3"/>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運営状況点検書</vt:lpstr>
      <vt:lpstr>勤務形態一覧表</vt:lpstr>
      <vt:lpstr>シフト記号表（勤務時間帯）</vt:lpstr>
      <vt:lpstr>【記載例】勤務形態一覧表</vt:lpstr>
      <vt:lpstr>【記載例】シフト記号表（勤務時間帯）</vt:lpstr>
      <vt:lpstr>【参考】勤務形態一覧表記入方法</vt:lpstr>
      <vt:lpstr>プルダウン・リスト</vt:lpstr>
      <vt:lpstr>'【記載例】シフト記号表（勤務時間帯）'!Print_Area</vt:lpstr>
      <vt:lpstr>【記載例】勤務形態一覧表!Print_Area</vt:lpstr>
      <vt:lpstr>【参考】勤務形態一覧表記入方法!Print_Area</vt:lpstr>
      <vt:lpstr>'シフト記号表（勤務時間帯）'!Print_Area</vt:lpstr>
      <vt:lpstr>勤務形態一覧表!Print_Area</vt:lpstr>
      <vt:lpstr>医師</vt:lpstr>
      <vt:lpstr>管理者</vt:lpstr>
      <vt:lpstr>言語聴覚士</vt:lpstr>
      <vt:lpstr>作業療法士</vt:lpstr>
      <vt:lpstr>職種</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2025-05-21T04:34:48Z</cp:lastPrinted>
  <dcterms:created xsi:type="dcterms:W3CDTF">2008-06-06T11:29:08Z</dcterms:created>
  <dcterms:modified xsi:type="dcterms:W3CDTF">2025-05-21T04:35:05Z</dcterms:modified>
</cp:coreProperties>
</file>