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901" sheetId="1" r:id="rId1"/>
    <sheet name="0902" sheetId="2" r:id="rId2"/>
    <sheet name="090301" sheetId="3" r:id="rId3"/>
    <sheet name="090302" sheetId="4" r:id="rId4"/>
    <sheet name="090303" sheetId="5" r:id="rId5"/>
    <sheet name="0904" sheetId="6" r:id="rId6"/>
  </sheets>
  <definedNames>
    <definedName name="_xlnm.Print_Area" localSheetId="0">'0901'!$B$1:$N$12</definedName>
    <definedName name="_xlnm.Print_Area" localSheetId="1">'0902'!$B$1:$M$15</definedName>
    <definedName name="_xlnm.Print_Area" localSheetId="2">'090301'!$B$1:$S$55</definedName>
    <definedName name="_xlnm.Print_Area" localSheetId="3">'090302'!$B$1:$L$23</definedName>
    <definedName name="_xlnm.Print_Area" localSheetId="4">'090303'!$B$1:$J$11</definedName>
  </definedNames>
  <calcPr fullCalcOnLoad="1"/>
</workbook>
</file>

<file path=xl/sharedStrings.xml><?xml version="1.0" encoding="utf-8"?>
<sst xmlns="http://schemas.openxmlformats.org/spreadsheetml/2006/main" count="207" uniqueCount="135">
  <si>
    <t>年度別</t>
  </si>
  <si>
    <t>家庭用</t>
  </si>
  <si>
    <t>医療用</t>
  </si>
  <si>
    <t>工業用</t>
  </si>
  <si>
    <t>商業用</t>
  </si>
  <si>
    <t>契　　　約　　　件　　　数　　(各年度末現在)　　（件）</t>
  </si>
  <si>
    <r>
      <t>消　　　　　　　費　　　　　　　量　　　　（万ｍ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</si>
  <si>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総 数</t>
  </si>
  <si>
    <t>公 用</t>
  </si>
  <si>
    <t>資料　東京ガス(株)神奈川西支店</t>
  </si>
  <si>
    <t>1 ガス使用状況</t>
  </si>
  <si>
    <t>9　ガス及び上下水道</t>
  </si>
  <si>
    <r>
      <t>（注）消費量は、45MJ/ｍ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換算</t>
    </r>
  </si>
  <si>
    <t>平成16年度</t>
  </si>
  <si>
    <t>3 県営水道の使用状況</t>
  </si>
  <si>
    <t>(3)給水状況</t>
  </si>
  <si>
    <t>平成20年度末現在</t>
  </si>
  <si>
    <t>行　政　区　域　内</t>
  </si>
  <si>
    <t>給　水　区　域　内</t>
  </si>
  <si>
    <t>現 在 給 水</t>
  </si>
  <si>
    <t>普及率</t>
  </si>
  <si>
    <t>面積</t>
  </si>
  <si>
    <t>世帯数</t>
  </si>
  <si>
    <t>人口</t>
  </si>
  <si>
    <t>戸数</t>
  </si>
  <si>
    <t>(人口比)</t>
  </si>
  <si>
    <t>(k㎡)</t>
  </si>
  <si>
    <t>(世帯)</t>
  </si>
  <si>
    <t>(人)</t>
  </si>
  <si>
    <t>(k㎡)</t>
  </si>
  <si>
    <t>(戸)</t>
  </si>
  <si>
    <t>(％)</t>
  </si>
  <si>
    <t>資料　「水道事業統計年報」神奈川県企業庁水道電気局業務課</t>
  </si>
  <si>
    <t>(2)有収水量</t>
  </si>
  <si>
    <t>平成20年度</t>
  </si>
  <si>
    <t>区  分</t>
  </si>
  <si>
    <t>家事用</t>
  </si>
  <si>
    <t>営業用</t>
  </si>
  <si>
    <t>公共用</t>
  </si>
  <si>
    <t>工業用</t>
  </si>
  <si>
    <t>浴場用</t>
  </si>
  <si>
    <t>プール用</t>
  </si>
  <si>
    <t>一時用</t>
  </si>
  <si>
    <t>分 水</t>
  </si>
  <si>
    <t>合 計</t>
  </si>
  <si>
    <t>〔相模原水道営業所〕</t>
  </si>
  <si>
    <t>給水延戸数</t>
  </si>
  <si>
    <t>(戸)</t>
  </si>
  <si>
    <t>有収水量</t>
  </si>
  <si>
    <r>
      <t>(m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</si>
  <si>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>一戸１か月当たり有収水量</t>
  </si>
  <si>
    <r>
      <t>(m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</si>
  <si>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>水道料金</t>
  </si>
  <si>
    <t>(円)</t>
  </si>
  <si>
    <t>〔相模原南水道営業所〕</t>
  </si>
  <si>
    <t>〔津久井水道営業所〕</t>
  </si>
  <si>
    <t>（注）1戸1か月当たり有収水量の合計は、分水を除いた数値である。</t>
  </si>
  <si>
    <t>(1)給水量（有効水量）</t>
  </si>
  <si>
    <t>業 　　務 　　用</t>
  </si>
  <si>
    <t>浴　場　用</t>
  </si>
  <si>
    <t>小  計</t>
  </si>
  <si>
    <t>分  水</t>
  </si>
  <si>
    <t>有収水量計</t>
  </si>
  <si>
    <t>無 　　収 　　水 　　量</t>
  </si>
  <si>
    <t>合  計</t>
  </si>
  <si>
    <t>消防用水</t>
  </si>
  <si>
    <t>管　　等
洗浄用水</t>
  </si>
  <si>
    <t>その他</t>
  </si>
  <si>
    <t>計</t>
  </si>
  <si>
    <t>月平均</t>
  </si>
  <si>
    <t>全水量に対する比</t>
  </si>
  <si>
    <t>前年度</t>
  </si>
  <si>
    <t>前年度との比較</t>
  </si>
  <si>
    <t>〔津久井水道営業所〕</t>
  </si>
  <si>
    <t>前年度との比較</t>
  </si>
  <si>
    <t>区  　分</t>
  </si>
  <si>
    <t>メーター
不感水量</t>
  </si>
  <si>
    <r>
      <t>(m</t>
    </r>
    <r>
      <rPr>
        <b/>
        <vertAlign val="superscript"/>
        <sz val="11"/>
        <rFont val="ＭＳ 明朝"/>
        <family val="1"/>
      </rPr>
      <t>3</t>
    </r>
    <r>
      <rPr>
        <b/>
        <sz val="11"/>
        <rFont val="ＭＳ 明朝"/>
        <family val="1"/>
      </rPr>
      <t>)</t>
    </r>
  </si>
  <si>
    <r>
      <t>(m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</si>
  <si>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>(％)</t>
  </si>
  <si>
    <r>
      <t>(m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</si>
  <si>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>(％)</t>
  </si>
  <si>
    <t>〔相模原南水道営業所〕</t>
  </si>
  <si>
    <r>
      <t>(m</t>
    </r>
    <r>
      <rPr>
        <b/>
        <vertAlign val="superscript"/>
        <sz val="11"/>
        <rFont val="ＭＳ 明朝"/>
        <family val="1"/>
      </rPr>
      <t>3</t>
    </r>
    <r>
      <rPr>
        <b/>
        <sz val="11"/>
        <rFont val="ＭＳ 明朝"/>
        <family val="1"/>
      </rPr>
      <t>)</t>
    </r>
  </si>
  <si>
    <r>
      <t>(m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</si>
  <si>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>(％)</t>
  </si>
  <si>
    <t>4 公共下水道普及状況</t>
  </si>
  <si>
    <t>処 理 区 域
面       積</t>
  </si>
  <si>
    <t>処　　理　　区　　域</t>
  </si>
  <si>
    <t>水 洗 便 所 設 置 済</t>
  </si>
  <si>
    <t>戸 数</t>
  </si>
  <si>
    <t>人 口</t>
  </si>
  <si>
    <t>人　口</t>
  </si>
  <si>
    <t>(a)</t>
  </si>
  <si>
    <t>(％)</t>
  </si>
  <si>
    <t>(戸)</t>
  </si>
  <si>
    <t>平成16年度</t>
  </si>
  <si>
    <t>（注）戸数及び人口は、各年4月1日の推計人口及び世帯数を基準にした。</t>
  </si>
  <si>
    <t>資料　都市建設局土木部土木政策課</t>
  </si>
  <si>
    <t>各年度末現在</t>
  </si>
  <si>
    <r>
      <t>年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度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別</t>
    </r>
  </si>
  <si>
    <r>
      <t>下</t>
    </r>
    <r>
      <rPr>
        <sz val="6"/>
        <rFont val="ＭＳ 明朝"/>
        <family val="1"/>
      </rPr>
      <t xml:space="preserve">  </t>
    </r>
    <r>
      <rPr>
        <sz val="10.5"/>
        <rFont val="ＭＳ 明朝"/>
        <family val="1"/>
      </rPr>
      <t>水</t>
    </r>
    <r>
      <rPr>
        <sz val="6"/>
        <rFont val="ＭＳ 明朝"/>
        <family val="1"/>
      </rPr>
      <t xml:space="preserve">  </t>
    </r>
    <r>
      <rPr>
        <sz val="10.5"/>
        <rFont val="ＭＳ 明朝"/>
        <family val="1"/>
      </rPr>
      <t>道</t>
    </r>
    <r>
      <rPr>
        <sz val="6"/>
        <rFont val="ＭＳ 明朝"/>
        <family val="1"/>
      </rPr>
      <t xml:space="preserve">  </t>
    </r>
    <r>
      <rPr>
        <sz val="10.5"/>
        <rFont val="ＭＳ 明朝"/>
        <family val="1"/>
      </rPr>
      <t>法
事業認可面積</t>
    </r>
  </si>
  <si>
    <r>
      <t xml:space="preserve">整 備 済 み
区 域 面 積
</t>
    </r>
    <r>
      <rPr>
        <sz val="9.5"/>
        <rFont val="ＭＳ 明朝"/>
        <family val="1"/>
      </rPr>
      <t>(排水区域面積)</t>
    </r>
  </si>
  <si>
    <r>
      <t>面積整備率</t>
    </r>
    <r>
      <rPr>
        <sz val="10"/>
        <rFont val="ＭＳ 明朝"/>
        <family val="1"/>
      </rPr>
      <t xml:space="preserve">
</t>
    </r>
    <r>
      <rPr>
        <sz val="11"/>
        <rFont val="ＭＳ 明朝"/>
        <family val="1"/>
      </rPr>
      <t>(b/a)
×100</t>
    </r>
  </si>
  <si>
    <r>
      <t>処理区域
面 積 率</t>
    </r>
    <r>
      <rPr>
        <sz val="11"/>
        <rFont val="ＭＳ 明朝"/>
        <family val="1"/>
      </rPr>
      <t xml:space="preserve">
(c/a)
×100</t>
    </r>
  </si>
  <si>
    <t>行 政 区 域
人      口</t>
  </si>
  <si>
    <r>
      <t>人口普及率</t>
    </r>
    <r>
      <rPr>
        <sz val="10"/>
        <rFont val="ＭＳ 明朝"/>
        <family val="1"/>
      </rPr>
      <t xml:space="preserve">
</t>
    </r>
    <r>
      <rPr>
        <sz val="11"/>
        <rFont val="ＭＳ 明朝"/>
        <family val="1"/>
      </rPr>
      <t>(f/d)
×100</t>
    </r>
  </si>
  <si>
    <r>
      <t xml:space="preserve">水洗化人口普及率
</t>
    </r>
    <r>
      <rPr>
        <sz val="11"/>
        <rFont val="ＭＳ 明朝"/>
        <family val="1"/>
      </rPr>
      <t>(h/f)
×100</t>
    </r>
  </si>
  <si>
    <t>(ｂ)</t>
  </si>
  <si>
    <t>(ｃ)</t>
  </si>
  <si>
    <t>(d)</t>
  </si>
  <si>
    <t>(e)</t>
  </si>
  <si>
    <t>(f)</t>
  </si>
  <si>
    <t>(g)</t>
  </si>
  <si>
    <t>(h)</t>
  </si>
  <si>
    <t>(ha)</t>
  </si>
  <si>
    <t>2 簡易水道の給水状況</t>
  </si>
  <si>
    <t>給水区域内
人　　口</t>
  </si>
  <si>
    <t>計画給水
人　　口</t>
  </si>
  <si>
    <t>現在給水
人　　口</t>
  </si>
  <si>
    <t>給　水
普及率</t>
  </si>
  <si>
    <t>年　　　　間　　　　給　　　　水　　　　量　　　</t>
  </si>
  <si>
    <t>年間給水量（㎥）</t>
  </si>
  <si>
    <t>年間有効水量（㎥）</t>
  </si>
  <si>
    <t>有効率（％）</t>
  </si>
  <si>
    <t>有　効　水　量　内　訳</t>
  </si>
  <si>
    <t>無効水量</t>
  </si>
  <si>
    <t>（人）</t>
  </si>
  <si>
    <t>（％）</t>
  </si>
  <si>
    <t>有収水量（㎥）</t>
  </si>
  <si>
    <t>有収率（％）</t>
  </si>
  <si>
    <t>無収水量（㎥）</t>
  </si>
  <si>
    <t>（㎥）</t>
  </si>
  <si>
    <t>平成19年度</t>
  </si>
  <si>
    <t>資料　都市建設局土木部土木政策課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</si>
</sst>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.0_ "/>
    <numFmt numFmtId="179" formatCode="0.0_);[Red]\(0.0\)"/>
    <numFmt numFmtId="180" formatCode="_ * #,##0_ ;_ * \-#,##0_ ;_ * &quot;-&quot;\ "/>
    <numFmt numFmtId="181" formatCode="0.0%"/>
    <numFmt numFmtId="182" formatCode="0.0_ "/>
    <numFmt numFmtId="183" formatCode="0_ "/>
    <numFmt numFmtId="184" formatCode="_ * #,##0_ ;_ * \-#,##0_ ;_ * &quot;-&quot;"/>
    <numFmt numFmtId="185" formatCode="#,##0.0"/>
    <numFmt numFmtId="186" formatCode="#,##0.00_ "/>
    <numFmt numFmtId="187" formatCode="0_);[Red]\(0\)"/>
    <numFmt numFmtId="188" formatCode="#,##0_);[Red]\(#,##0\)"/>
    <numFmt numFmtId="189" formatCode="_ * #,##0.0_ ;_ * \-#,##0.0_ ;_ * &quot;-&quot;?_ ;_ @_ "/>
    <numFmt numFmtId="190" formatCode="#,##0.0_);[Red]\(#,##0.0\)"/>
    <numFmt numFmtId="191" formatCode="_ #,##0_ ;_ \-#,##0_ ;_ &quot;-&quot;_ ;_ @_ "/>
    <numFmt numFmtId="192" formatCode="_ #,##0.0_ ;_ \-#,##0.0_ ;_ &quot;-&quot;_ ;_ @_ 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vertAlign val="superscript"/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6"/>
      <name val="ＭＳ ゴシック"/>
      <family val="3"/>
    </font>
    <font>
      <vertAlign val="superscript"/>
      <sz val="10"/>
      <name val="ＭＳ 明朝"/>
      <family val="1"/>
    </font>
    <font>
      <sz val="10.5"/>
      <name val="ＭＳ 明朝"/>
      <family val="1"/>
    </font>
    <font>
      <sz val="9.5"/>
      <name val="ＭＳ 明朝"/>
      <family val="1"/>
    </font>
    <font>
      <b/>
      <sz val="11"/>
      <name val="ＭＳ Ｐゴシック"/>
      <family val="3"/>
    </font>
    <font>
      <b/>
      <sz val="10.5"/>
      <name val="ＭＳ ゴシック"/>
      <family val="3"/>
    </font>
    <font>
      <b/>
      <vertAlign val="superscript"/>
      <sz val="11"/>
      <name val="ＭＳ 明朝"/>
      <family val="1"/>
    </font>
    <font>
      <b/>
      <sz val="10.5"/>
      <name val="ＭＳ 明朝"/>
      <family val="1"/>
    </font>
    <font>
      <sz val="6"/>
      <name val="ＭＳ 明朝"/>
      <family val="1"/>
    </font>
    <font>
      <sz val="10.5"/>
      <name val="ＭＳ Ｐゴシック"/>
      <family val="3"/>
    </font>
    <font>
      <sz val="9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Continuous"/>
      <protection/>
    </xf>
    <xf numFmtId="0" fontId="4" fillId="0" borderId="3" xfId="0" applyFont="1" applyFill="1" applyBorder="1" applyAlignment="1" applyProtection="1">
      <alignment horizontal="centerContinuous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176" fontId="4" fillId="0" borderId="5" xfId="0" applyNumberFormat="1" applyFont="1" applyFill="1" applyBorder="1" applyAlignment="1" applyProtection="1">
      <alignment horizontal="right" vertical="top"/>
      <protection/>
    </xf>
    <xf numFmtId="176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 vertical="top"/>
      <protection/>
    </xf>
    <xf numFmtId="0" fontId="4" fillId="0" borderId="6" xfId="0" applyFont="1" applyFill="1" applyBorder="1" applyAlignment="1" applyProtection="1">
      <alignment horizontal="centerContinuous"/>
      <protection/>
    </xf>
    <xf numFmtId="0" fontId="4" fillId="0" borderId="7" xfId="0" applyFont="1" applyFill="1" applyBorder="1" applyAlignment="1" applyProtection="1">
      <alignment horizontal="centerContinuous" vertical="center"/>
      <protection/>
    </xf>
    <xf numFmtId="0" fontId="5" fillId="0" borderId="8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top"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top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right" vertical="center"/>
      <protection/>
    </xf>
    <xf numFmtId="176" fontId="5" fillId="0" borderId="8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Border="1" applyAlignment="1">
      <alignment vertical="top"/>
    </xf>
    <xf numFmtId="0" fontId="4" fillId="0" borderId="8" xfId="0" applyFont="1" applyFill="1" applyBorder="1" applyAlignment="1">
      <alignment/>
    </xf>
    <xf numFmtId="0" fontId="12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86" fontId="4" fillId="0" borderId="1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0" fillId="0" borderId="11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14" fillId="0" borderId="1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center"/>
    </xf>
    <xf numFmtId="180" fontId="4" fillId="0" borderId="0" xfId="0" applyNumberFormat="1" applyFont="1" applyFill="1" applyAlignment="1" applyProtection="1">
      <alignment/>
      <protection/>
    </xf>
    <xf numFmtId="187" fontId="4" fillId="0" borderId="0" xfId="0" applyNumberFormat="1" applyFont="1" applyFill="1" applyAlignment="1" applyProtection="1">
      <alignment/>
      <protection/>
    </xf>
    <xf numFmtId="0" fontId="12" fillId="0" borderId="0" xfId="0" applyFont="1" applyFill="1" applyBorder="1" applyAlignment="1">
      <alignment horizontal="distributed"/>
    </xf>
    <xf numFmtId="179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8" fillId="0" borderId="1" xfId="0" applyFont="1" applyFill="1" applyBorder="1" applyAlignment="1" applyProtection="1">
      <alignment horizontal="center"/>
      <protection/>
    </xf>
    <xf numFmtId="188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0" fontId="9" fillId="0" borderId="1" xfId="0" applyFont="1" applyFill="1" applyBorder="1" applyAlignment="1">
      <alignment horizontal="center"/>
    </xf>
    <xf numFmtId="180" fontId="9" fillId="0" borderId="0" xfId="0" applyNumberFormat="1" applyFont="1" applyFill="1" applyAlignment="1" applyProtection="1">
      <alignment/>
      <protection/>
    </xf>
    <xf numFmtId="180" fontId="4" fillId="0" borderId="0" xfId="0" applyNumberFormat="1" applyFont="1" applyFill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>
      <alignment/>
    </xf>
    <xf numFmtId="187" fontId="4" fillId="0" borderId="0" xfId="0" applyNumberFormat="1" applyFont="1" applyFill="1" applyAlignment="1" applyProtection="1">
      <alignment/>
      <protection locked="0"/>
    </xf>
    <xf numFmtId="180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0" fontId="4" fillId="0" borderId="8" xfId="0" applyFont="1" applyFill="1" applyBorder="1" applyAlignment="1">
      <alignment horizontal="distributed" vertical="top"/>
    </xf>
    <xf numFmtId="0" fontId="8" fillId="0" borderId="18" xfId="0" applyFont="1" applyFill="1" applyBorder="1" applyAlignment="1">
      <alignment horizontal="center" vertical="top"/>
    </xf>
    <xf numFmtId="176" fontId="4" fillId="0" borderId="8" xfId="0" applyNumberFormat="1" applyFont="1" applyFill="1" applyBorder="1" applyAlignment="1" applyProtection="1">
      <alignment vertical="top"/>
      <protection locked="0"/>
    </xf>
    <xf numFmtId="187" fontId="4" fillId="0" borderId="8" xfId="0" applyNumberFormat="1" applyFont="1" applyFill="1" applyBorder="1" applyAlignment="1" applyProtection="1">
      <alignment vertical="top"/>
      <protection locked="0"/>
    </xf>
    <xf numFmtId="176" fontId="4" fillId="0" borderId="8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5" fillId="0" borderId="22" xfId="0" applyFont="1" applyFill="1" applyBorder="1" applyAlignment="1">
      <alignment shrinkToFit="1"/>
    </xf>
    <xf numFmtId="0" fontId="5" fillId="0" borderId="13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5" fillId="0" borderId="0" xfId="0" applyFont="1" applyFill="1" applyBorder="1" applyAlignment="1">
      <alignment horizontal="distributed"/>
    </xf>
    <xf numFmtId="3" fontId="15" fillId="0" borderId="0" xfId="0" applyNumberFormat="1" applyFont="1" applyFill="1" applyAlignment="1">
      <alignment/>
    </xf>
    <xf numFmtId="184" fontId="1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18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85" fontId="12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shrinkToFit="1"/>
    </xf>
    <xf numFmtId="0" fontId="0" fillId="0" borderId="1" xfId="0" applyBorder="1" applyAlignment="1">
      <alignment shrinkToFit="1"/>
    </xf>
    <xf numFmtId="176" fontId="15" fillId="0" borderId="0" xfId="0" applyNumberFormat="1" applyFont="1" applyFill="1" applyAlignment="1">
      <alignment/>
    </xf>
    <xf numFmtId="176" fontId="17" fillId="0" borderId="0" xfId="0" applyNumberFormat="1" applyFont="1" applyFill="1" applyAlignment="1">
      <alignment/>
    </xf>
    <xf numFmtId="180" fontId="1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15" fillId="0" borderId="0" xfId="0" applyNumberFormat="1" applyFont="1" applyFill="1" applyAlignment="1" applyProtection="1">
      <alignment/>
      <protection locked="0"/>
    </xf>
    <xf numFmtId="185" fontId="12" fillId="0" borderId="0" xfId="0" applyNumberFormat="1" applyFont="1" applyFill="1" applyAlignment="1" applyProtection="1">
      <alignment/>
      <protection/>
    </xf>
    <xf numFmtId="3" fontId="12" fillId="0" borderId="0" xfId="0" applyNumberFormat="1" applyFont="1" applyFill="1" applyAlignment="1" applyProtection="1">
      <alignment/>
      <protection locked="0"/>
    </xf>
    <xf numFmtId="0" fontId="14" fillId="0" borderId="1" xfId="0" applyFont="1" applyFill="1" applyBorder="1" applyAlignment="1">
      <alignment shrinkToFit="1"/>
    </xf>
    <xf numFmtId="184" fontId="15" fillId="0" borderId="0" xfId="0" applyNumberFormat="1" applyFont="1" applyFill="1" applyAlignment="1" applyProtection="1">
      <alignment/>
      <protection locked="0"/>
    </xf>
    <xf numFmtId="184" fontId="12" fillId="0" borderId="0" xfId="0" applyNumberFormat="1" applyFont="1" applyFill="1" applyAlignment="1" applyProtection="1">
      <alignment/>
      <protection/>
    </xf>
    <xf numFmtId="184" fontId="12" fillId="0" borderId="0" xfId="0" applyNumberFormat="1" applyFont="1" applyFill="1" applyAlignment="1" applyProtection="1">
      <alignment/>
      <protection locked="0"/>
    </xf>
    <xf numFmtId="0" fontId="12" fillId="0" borderId="8" xfId="0" applyFont="1" applyFill="1" applyBorder="1" applyAlignment="1">
      <alignment horizontal="distributed" vertical="top"/>
    </xf>
    <xf numFmtId="0" fontId="4" fillId="0" borderId="1" xfId="0" applyFont="1" applyFill="1" applyBorder="1" applyAlignment="1">
      <alignment horizontal="center" vertical="top"/>
    </xf>
    <xf numFmtId="185" fontId="12" fillId="0" borderId="8" xfId="0" applyNumberFormat="1" applyFont="1" applyFill="1" applyBorder="1" applyAlignment="1">
      <alignment vertical="top"/>
    </xf>
    <xf numFmtId="184" fontId="12" fillId="0" borderId="8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top"/>
    </xf>
    <xf numFmtId="182" fontId="4" fillId="0" borderId="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76" fontId="4" fillId="0" borderId="5" xfId="0" applyNumberFormat="1" applyFont="1" applyFill="1" applyBorder="1" applyAlignment="1">
      <alignment vertical="top"/>
    </xf>
    <xf numFmtId="0" fontId="4" fillId="0" borderId="0" xfId="0" applyFont="1" applyFill="1" applyBorder="1" applyAlignment="1" applyProtection="1">
      <alignment horizontal="center" vertical="center"/>
      <protection/>
    </xf>
    <xf numFmtId="176" fontId="4" fillId="0" borderId="5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82" fontId="5" fillId="0" borderId="8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"/>
  <sheetViews>
    <sheetView showGridLines="0" tabSelected="1" workbookViewId="0" topLeftCell="A1">
      <selection activeCell="A1" sqref="A1"/>
    </sheetView>
  </sheetViews>
  <sheetFormatPr defaultColWidth="9.00390625" defaultRowHeight="13.5" customHeight="1"/>
  <cols>
    <col min="1" max="1" width="3.625" style="1" customWidth="1"/>
    <col min="2" max="2" width="12.875" style="1" customWidth="1"/>
    <col min="3" max="4" width="13.125" style="1" customWidth="1"/>
    <col min="5" max="5" width="13.00390625" style="1" customWidth="1"/>
    <col min="6" max="8" width="12.875" style="1" customWidth="1"/>
    <col min="9" max="14" width="15.125" style="1" customWidth="1"/>
    <col min="15" max="16384" width="8.875" style="1" customWidth="1"/>
  </cols>
  <sheetData>
    <row r="1" ht="18.75" customHeight="1">
      <c r="B1" s="23" t="s">
        <v>11</v>
      </c>
    </row>
    <row r="3" s="2" customFormat="1" ht="13.5">
      <c r="B3" s="3" t="s">
        <v>10</v>
      </c>
    </row>
    <row r="4" spans="2:14" s="2" customFormat="1" ht="14.25" thickBot="1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2:14" ht="18.75" customHeight="1">
      <c r="B5" s="33" t="s">
        <v>0</v>
      </c>
      <c r="C5" s="12" t="s">
        <v>5</v>
      </c>
      <c r="D5" s="11"/>
      <c r="E5" s="11"/>
      <c r="F5" s="11"/>
      <c r="G5" s="11"/>
      <c r="H5" s="19"/>
      <c r="I5" s="20" t="s">
        <v>6</v>
      </c>
      <c r="J5" s="12"/>
      <c r="K5" s="12"/>
      <c r="L5" s="12"/>
      <c r="M5" s="12"/>
      <c r="N5" s="12"/>
    </row>
    <row r="6" spans="2:14" s="7" customFormat="1" ht="13.5" customHeight="1">
      <c r="B6" s="34"/>
      <c r="C6" s="9" t="s">
        <v>7</v>
      </c>
      <c r="D6" s="10" t="s">
        <v>1</v>
      </c>
      <c r="E6" s="9" t="s">
        <v>4</v>
      </c>
      <c r="F6" s="10" t="s">
        <v>8</v>
      </c>
      <c r="G6" s="9" t="s">
        <v>2</v>
      </c>
      <c r="H6" s="13" t="s">
        <v>3</v>
      </c>
      <c r="I6" s="9" t="s">
        <v>7</v>
      </c>
      <c r="J6" s="10" t="s">
        <v>1</v>
      </c>
      <c r="K6" s="9" t="s">
        <v>4</v>
      </c>
      <c r="L6" s="10" t="s">
        <v>8</v>
      </c>
      <c r="M6" s="9" t="s">
        <v>2</v>
      </c>
      <c r="N6" s="10" t="s">
        <v>3</v>
      </c>
    </row>
    <row r="7" spans="2:14" s="18" customFormat="1" ht="13.5" customHeight="1">
      <c r="B7" s="5" t="s">
        <v>13</v>
      </c>
      <c r="C7" s="14">
        <v>126866</v>
      </c>
      <c r="D7" s="15">
        <v>122718</v>
      </c>
      <c r="E7" s="15">
        <v>3097</v>
      </c>
      <c r="F7" s="15">
        <v>640</v>
      </c>
      <c r="G7" s="15">
        <v>281</v>
      </c>
      <c r="H7" s="15">
        <v>130</v>
      </c>
      <c r="I7" s="15">
        <v>15722</v>
      </c>
      <c r="J7" s="15">
        <v>4590</v>
      </c>
      <c r="K7" s="15">
        <v>1521</v>
      </c>
      <c r="L7" s="15">
        <v>904</v>
      </c>
      <c r="M7" s="15">
        <v>182</v>
      </c>
      <c r="N7" s="15">
        <v>8525</v>
      </c>
    </row>
    <row r="8" spans="2:14" s="17" customFormat="1" ht="13.5" customHeight="1">
      <c r="B8" s="16">
        <v>17</v>
      </c>
      <c r="C8" s="14">
        <v>129619</v>
      </c>
      <c r="D8" s="15">
        <v>125305</v>
      </c>
      <c r="E8" s="15">
        <v>3218</v>
      </c>
      <c r="F8" s="15">
        <v>658</v>
      </c>
      <c r="G8" s="15">
        <v>306</v>
      </c>
      <c r="H8" s="15">
        <v>132</v>
      </c>
      <c r="I8" s="15">
        <v>17015</v>
      </c>
      <c r="J8" s="15">
        <v>4871</v>
      </c>
      <c r="K8" s="15">
        <v>1534</v>
      </c>
      <c r="L8" s="15">
        <v>1026</v>
      </c>
      <c r="M8" s="15">
        <v>150</v>
      </c>
      <c r="N8" s="15">
        <v>9433</v>
      </c>
    </row>
    <row r="9" spans="2:14" s="17" customFormat="1" ht="13.5" customHeight="1">
      <c r="B9" s="16">
        <v>18</v>
      </c>
      <c r="C9" s="14">
        <v>131558</v>
      </c>
      <c r="D9" s="15">
        <v>127166</v>
      </c>
      <c r="E9" s="15">
        <v>3262</v>
      </c>
      <c r="F9" s="15">
        <v>673</v>
      </c>
      <c r="G9" s="15">
        <v>319</v>
      </c>
      <c r="H9" s="15">
        <v>138</v>
      </c>
      <c r="I9" s="15">
        <v>17664</v>
      </c>
      <c r="J9" s="15">
        <v>4812</v>
      </c>
      <c r="K9" s="15">
        <v>1616</v>
      </c>
      <c r="L9" s="15">
        <v>1003</v>
      </c>
      <c r="M9" s="15">
        <v>147</v>
      </c>
      <c r="N9" s="15">
        <v>10088</v>
      </c>
    </row>
    <row r="10" spans="2:14" s="17" customFormat="1" ht="13.5" customHeight="1">
      <c r="B10" s="16">
        <v>19</v>
      </c>
      <c r="C10" s="14">
        <v>134490</v>
      </c>
      <c r="D10" s="15">
        <v>129974</v>
      </c>
      <c r="E10" s="15">
        <v>3335</v>
      </c>
      <c r="F10" s="15">
        <v>695</v>
      </c>
      <c r="G10" s="15">
        <v>351</v>
      </c>
      <c r="H10" s="15">
        <v>135</v>
      </c>
      <c r="I10" s="15">
        <v>18753</v>
      </c>
      <c r="J10" s="15">
        <v>4933</v>
      </c>
      <c r="K10" s="15">
        <v>1686</v>
      </c>
      <c r="L10" s="15">
        <v>1111</v>
      </c>
      <c r="M10" s="15">
        <v>173</v>
      </c>
      <c r="N10" s="15">
        <v>10850</v>
      </c>
    </row>
    <row r="11" spans="2:14" s="32" customFormat="1" ht="13.5" customHeight="1" thickBot="1">
      <c r="B11" s="29">
        <v>20</v>
      </c>
      <c r="C11" s="30">
        <v>137235</v>
      </c>
      <c r="D11" s="31">
        <v>132591</v>
      </c>
      <c r="E11" s="31">
        <v>3412</v>
      </c>
      <c r="F11" s="31">
        <v>719</v>
      </c>
      <c r="G11" s="31">
        <v>358</v>
      </c>
      <c r="H11" s="31">
        <v>155</v>
      </c>
      <c r="I11" s="31">
        <v>16264</v>
      </c>
      <c r="J11" s="31">
        <v>4843</v>
      </c>
      <c r="K11" s="31">
        <v>1642</v>
      </c>
      <c r="L11" s="31">
        <v>1036</v>
      </c>
      <c r="M11" s="31">
        <v>201</v>
      </c>
      <c r="N11" s="31">
        <v>8542</v>
      </c>
    </row>
    <row r="12" s="27" customFormat="1" ht="13.5" customHeight="1">
      <c r="B12" s="28" t="s">
        <v>12</v>
      </c>
    </row>
    <row r="13" ht="13.5">
      <c r="B13" s="8"/>
    </row>
    <row r="14" spans="2:14" ht="13.5">
      <c r="B14" s="25" t="s">
        <v>9</v>
      </c>
      <c r="C14" s="26"/>
      <c r="D14" s="26"/>
      <c r="N14" s="4"/>
    </row>
    <row r="16" s="7" customFormat="1" ht="13.5" customHeight="1"/>
    <row r="21" s="6" customFormat="1" ht="13.5" customHeight="1">
      <c r="E21" s="24"/>
    </row>
  </sheetData>
  <mergeCells count="1">
    <mergeCell ref="B5:B6"/>
  </mergeCells>
  <printOptions/>
  <pageMargins left="0.5905511811023623" right="0.5905511811023623" top="0.7874015748031497" bottom="0.3937007874015748" header="0.5118110236220472" footer="0.5118110236220472"/>
  <pageSetup cellComments="asDisplayed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35" customWidth="1"/>
    <col min="2" max="2" width="16.50390625" style="35" customWidth="1"/>
    <col min="3" max="6" width="17.75390625" style="35" customWidth="1"/>
    <col min="7" max="13" width="12.50390625" style="35" customWidth="1"/>
    <col min="14" max="16384" width="9.00390625" style="35" customWidth="1"/>
  </cols>
  <sheetData>
    <row r="1" ht="13.5" customHeight="1"/>
    <row r="2" spans="3:12" ht="13.5" customHeight="1">
      <c r="C2" s="56"/>
      <c r="L2" s="93"/>
    </row>
    <row r="3" spans="2:13" ht="13.5">
      <c r="B3" s="37" t="s">
        <v>116</v>
      </c>
      <c r="C3" s="36"/>
      <c r="D3" s="36"/>
      <c r="E3" s="36"/>
      <c r="F3" s="36"/>
      <c r="G3" s="36"/>
      <c r="H3" s="36"/>
      <c r="I3" s="36"/>
      <c r="J3" s="36"/>
      <c r="K3" s="36"/>
      <c r="M3" s="173"/>
    </row>
    <row r="4" spans="2:12" ht="14.25" thickBot="1"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46"/>
    </row>
    <row r="5" spans="2:13" ht="15" customHeight="1">
      <c r="B5" s="43"/>
      <c r="C5" s="175" t="s">
        <v>117</v>
      </c>
      <c r="D5" s="176" t="s">
        <v>118</v>
      </c>
      <c r="E5" s="175" t="s">
        <v>119</v>
      </c>
      <c r="F5" s="175" t="s">
        <v>120</v>
      </c>
      <c r="G5" s="177" t="s">
        <v>121</v>
      </c>
      <c r="H5" s="178"/>
      <c r="I5" s="178"/>
      <c r="J5" s="178"/>
      <c r="K5" s="178"/>
      <c r="L5" s="178"/>
      <c r="M5" s="179"/>
    </row>
    <row r="6" spans="2:13" ht="15" customHeight="1">
      <c r="B6" s="146" t="s">
        <v>0</v>
      </c>
      <c r="C6" s="180"/>
      <c r="D6" s="181"/>
      <c r="E6" s="180"/>
      <c r="F6" s="180"/>
      <c r="G6" s="182" t="s">
        <v>122</v>
      </c>
      <c r="H6" s="183" t="s">
        <v>123</v>
      </c>
      <c r="I6" s="184" t="s">
        <v>124</v>
      </c>
      <c r="J6" s="185" t="s">
        <v>125</v>
      </c>
      <c r="K6" s="186"/>
      <c r="L6" s="186"/>
      <c r="M6" s="187" t="s">
        <v>126</v>
      </c>
    </row>
    <row r="7" spans="2:13" ht="13.5" customHeight="1">
      <c r="B7" s="146"/>
      <c r="C7" s="154" t="s">
        <v>127</v>
      </c>
      <c r="D7" s="154" t="s">
        <v>127</v>
      </c>
      <c r="E7" s="154" t="s">
        <v>127</v>
      </c>
      <c r="F7" s="154" t="s">
        <v>128</v>
      </c>
      <c r="G7" s="188"/>
      <c r="H7" s="189"/>
      <c r="I7" s="190"/>
      <c r="J7" s="191" t="s">
        <v>129</v>
      </c>
      <c r="K7" s="191" t="s">
        <v>130</v>
      </c>
      <c r="L7" s="191" t="s">
        <v>131</v>
      </c>
      <c r="M7" s="192" t="s">
        <v>132</v>
      </c>
    </row>
    <row r="8" spans="2:13" s="53" customFormat="1" ht="17.25" customHeight="1">
      <c r="B8" s="44" t="s">
        <v>133</v>
      </c>
      <c r="C8" s="193">
        <v>2018</v>
      </c>
      <c r="D8" s="193">
        <v>3395</v>
      </c>
      <c r="E8" s="193">
        <v>1903</v>
      </c>
      <c r="F8" s="194">
        <f>E8/C8*100</f>
        <v>94.30128840436075</v>
      </c>
      <c r="G8" s="193">
        <v>442062</v>
      </c>
      <c r="H8" s="193">
        <f>J8+L8</f>
        <v>341444</v>
      </c>
      <c r="I8" s="194">
        <f>H8/G8*100</f>
        <v>77.23893933430152</v>
      </c>
      <c r="J8" s="193">
        <v>323014</v>
      </c>
      <c r="K8" s="194">
        <f>J8/G8*100</f>
        <v>73.06984088204823</v>
      </c>
      <c r="L8" s="193">
        <v>18430</v>
      </c>
      <c r="M8" s="193">
        <v>52941</v>
      </c>
    </row>
    <row r="9" spans="2:13" s="170" customFormat="1" ht="17.25" customHeight="1" thickBot="1">
      <c r="B9" s="195">
        <v>20</v>
      </c>
      <c r="C9" s="196">
        <v>1996</v>
      </c>
      <c r="D9" s="196">
        <v>3395</v>
      </c>
      <c r="E9" s="196">
        <v>1881</v>
      </c>
      <c r="F9" s="197">
        <f>E9/C9*100</f>
        <v>94.2384769539078</v>
      </c>
      <c r="G9" s="196">
        <v>422179</v>
      </c>
      <c r="H9" s="196">
        <f>J9+L9</f>
        <v>324552</v>
      </c>
      <c r="I9" s="197">
        <f>H9/G9*100</f>
        <v>76.8754485656558</v>
      </c>
      <c r="J9" s="196">
        <v>307445</v>
      </c>
      <c r="K9" s="197">
        <f>J9/G9*100</f>
        <v>72.82337586663476</v>
      </c>
      <c r="L9" s="196">
        <v>17107</v>
      </c>
      <c r="M9" s="196">
        <v>53373</v>
      </c>
    </row>
    <row r="11" spans="2:4" ht="13.5" customHeight="1">
      <c r="B11" s="198" t="s">
        <v>134</v>
      </c>
      <c r="C11" s="199"/>
      <c r="D11" s="199"/>
    </row>
    <row r="12" ht="13.5">
      <c r="B12" s="200"/>
    </row>
    <row r="13" ht="13.5">
      <c r="B13" s="201"/>
    </row>
  </sheetData>
  <mergeCells count="9">
    <mergeCell ref="H6:H7"/>
    <mergeCell ref="G6:G7"/>
    <mergeCell ref="C5:C6"/>
    <mergeCell ref="D5:D6"/>
    <mergeCell ref="E5:E6"/>
    <mergeCell ref="F5:F6"/>
    <mergeCell ref="G5:M5"/>
    <mergeCell ref="J6:L6"/>
    <mergeCell ref="I6:I7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geOrder="overThenDown" paperSize="9" r:id="rId1"/>
  <rowBreaks count="1" manualBreakCount="1">
    <brk id="1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6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.625" style="35" customWidth="1"/>
    <col min="2" max="2" width="15.875" style="35" customWidth="1"/>
    <col min="3" max="3" width="5.125" style="56" bestFit="1" customWidth="1"/>
    <col min="4" max="4" width="11.625" style="35" customWidth="1"/>
    <col min="5" max="7" width="10.625" style="35" customWidth="1"/>
    <col min="8" max="10" width="9.125" style="35" customWidth="1"/>
    <col min="11" max="11" width="11.625" style="35" customWidth="1"/>
    <col min="12" max="12" width="9.75390625" style="35" customWidth="1"/>
    <col min="13" max="13" width="11.625" style="35" customWidth="1"/>
    <col min="14" max="15" width="8.625" style="35" customWidth="1"/>
    <col min="16" max="16" width="10.625" style="35" customWidth="1"/>
    <col min="17" max="17" width="8.625" style="35" customWidth="1"/>
    <col min="18" max="18" width="10.75390625" style="35" customWidth="1"/>
    <col min="19" max="19" width="11.625" style="35" customWidth="1"/>
    <col min="20" max="16384" width="9.00390625" style="35" customWidth="1"/>
  </cols>
  <sheetData>
    <row r="2" spans="2:10" ht="13.5" customHeight="1">
      <c r="B2" s="37" t="s">
        <v>14</v>
      </c>
      <c r="J2" s="93"/>
    </row>
    <row r="3" ht="14.25" customHeight="1">
      <c r="B3" s="94" t="s">
        <v>57</v>
      </c>
    </row>
    <row r="4" spans="11:19" ht="14.25" customHeight="1" thickBot="1">
      <c r="K4" s="95"/>
      <c r="S4" s="58" t="s">
        <v>34</v>
      </c>
    </row>
    <row r="5" spans="2:19" s="63" customFormat="1" ht="15" customHeight="1">
      <c r="B5" s="96" t="s">
        <v>75</v>
      </c>
      <c r="C5" s="97"/>
      <c r="D5" s="98" t="s">
        <v>36</v>
      </c>
      <c r="E5" s="99" t="s">
        <v>58</v>
      </c>
      <c r="F5" s="41"/>
      <c r="G5" s="42"/>
      <c r="H5" s="99" t="s">
        <v>59</v>
      </c>
      <c r="I5" s="42"/>
      <c r="J5" s="98" t="s">
        <v>42</v>
      </c>
      <c r="K5" s="98" t="s">
        <v>60</v>
      </c>
      <c r="L5" s="98" t="s">
        <v>61</v>
      </c>
      <c r="M5" s="98" t="s">
        <v>62</v>
      </c>
      <c r="N5" s="99" t="s">
        <v>63</v>
      </c>
      <c r="O5" s="41"/>
      <c r="P5" s="41"/>
      <c r="Q5" s="41"/>
      <c r="R5" s="42"/>
      <c r="S5" s="100" t="s">
        <v>64</v>
      </c>
    </row>
    <row r="6" spans="2:19" s="63" customFormat="1" ht="30" customHeight="1">
      <c r="B6" s="101"/>
      <c r="C6" s="102"/>
      <c r="D6" s="103"/>
      <c r="E6" s="104" t="s">
        <v>37</v>
      </c>
      <c r="F6" s="104" t="s">
        <v>38</v>
      </c>
      <c r="G6" s="104" t="s">
        <v>39</v>
      </c>
      <c r="H6" s="104" t="s">
        <v>40</v>
      </c>
      <c r="I6" s="104" t="s">
        <v>41</v>
      </c>
      <c r="J6" s="103"/>
      <c r="K6" s="103"/>
      <c r="L6" s="103"/>
      <c r="M6" s="103"/>
      <c r="N6" s="104" t="s">
        <v>65</v>
      </c>
      <c r="O6" s="105" t="s">
        <v>66</v>
      </c>
      <c r="P6" s="105" t="s">
        <v>76</v>
      </c>
      <c r="Q6" s="104" t="s">
        <v>67</v>
      </c>
      <c r="R6" s="104" t="s">
        <v>68</v>
      </c>
      <c r="S6" s="106"/>
    </row>
    <row r="7" spans="2:19" s="111" customFormat="1" ht="18.75" customHeight="1">
      <c r="B7" s="107" t="s">
        <v>45</v>
      </c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P7" s="110"/>
      <c r="Q7" s="109"/>
      <c r="R7" s="109"/>
      <c r="S7" s="109"/>
    </row>
    <row r="8" spans="2:19" s="37" customFormat="1" ht="15.75">
      <c r="B8" s="112" t="s">
        <v>68</v>
      </c>
      <c r="C8" s="77" t="s">
        <v>77</v>
      </c>
      <c r="D8" s="113">
        <v>33786632</v>
      </c>
      <c r="E8" s="113">
        <v>5354256</v>
      </c>
      <c r="F8" s="113">
        <v>1439254</v>
      </c>
      <c r="G8" s="113">
        <v>1926354</v>
      </c>
      <c r="H8" s="113">
        <v>671</v>
      </c>
      <c r="I8" s="113">
        <v>152810</v>
      </c>
      <c r="J8" s="113">
        <v>37284</v>
      </c>
      <c r="K8" s="113">
        <v>42697261</v>
      </c>
      <c r="L8" s="114">
        <v>0</v>
      </c>
      <c r="M8" s="113">
        <v>43549644</v>
      </c>
      <c r="N8" s="113">
        <v>21951</v>
      </c>
      <c r="O8" s="113">
        <v>18061</v>
      </c>
      <c r="P8" s="113">
        <v>2028388</v>
      </c>
      <c r="Q8" s="113">
        <v>108685</v>
      </c>
      <c r="R8" s="113">
        <v>2177085</v>
      </c>
      <c r="S8" s="113">
        <f>D8+E8+F8+G8+H8+I8+J8+R8</f>
        <v>44874346</v>
      </c>
    </row>
    <row r="9" spans="2:19" ht="15.75">
      <c r="B9" s="71" t="s">
        <v>69</v>
      </c>
      <c r="C9" s="68" t="s">
        <v>78</v>
      </c>
      <c r="D9" s="115">
        <f aca="true" t="shared" si="0" ref="D9:S9">D8/12</f>
        <v>2815552.6666666665</v>
      </c>
      <c r="E9" s="115">
        <f t="shared" si="0"/>
        <v>446188</v>
      </c>
      <c r="F9" s="115">
        <f t="shared" si="0"/>
        <v>119937.83333333333</v>
      </c>
      <c r="G9" s="115">
        <f t="shared" si="0"/>
        <v>160529.5</v>
      </c>
      <c r="H9" s="115">
        <f t="shared" si="0"/>
        <v>55.916666666666664</v>
      </c>
      <c r="I9" s="115">
        <f t="shared" si="0"/>
        <v>12734.166666666666</v>
      </c>
      <c r="J9" s="115">
        <f t="shared" si="0"/>
        <v>3107</v>
      </c>
      <c r="K9" s="115">
        <f t="shared" si="0"/>
        <v>3558105.0833333335</v>
      </c>
      <c r="L9" s="116">
        <f t="shared" si="0"/>
        <v>0</v>
      </c>
      <c r="M9" s="115">
        <f t="shared" si="0"/>
        <v>3629137</v>
      </c>
      <c r="N9" s="115">
        <f t="shared" si="0"/>
        <v>1829.25</v>
      </c>
      <c r="O9" s="115">
        <f t="shared" si="0"/>
        <v>1505.0833333333333</v>
      </c>
      <c r="P9" s="115">
        <f t="shared" si="0"/>
        <v>169032.33333333334</v>
      </c>
      <c r="Q9" s="115">
        <f t="shared" si="0"/>
        <v>9057.083333333334</v>
      </c>
      <c r="R9" s="115">
        <f t="shared" si="0"/>
        <v>181423.75</v>
      </c>
      <c r="S9" s="115">
        <f t="shared" si="0"/>
        <v>3739528.8333333335</v>
      </c>
    </row>
    <row r="10" spans="2:19" ht="13.5">
      <c r="B10" s="117" t="s">
        <v>70</v>
      </c>
      <c r="C10" s="68" t="s">
        <v>79</v>
      </c>
      <c r="D10" s="118">
        <v>75.4</v>
      </c>
      <c r="E10" s="118">
        <v>12</v>
      </c>
      <c r="F10" s="118">
        <v>3.2</v>
      </c>
      <c r="G10" s="118">
        <v>4.3</v>
      </c>
      <c r="H10" s="118">
        <f aca="true" t="shared" si="1" ref="H10:S10">H8/$S$8*100</f>
        <v>0.001495286415984759</v>
      </c>
      <c r="I10" s="118">
        <f t="shared" si="1"/>
        <v>0.3405286396820134</v>
      </c>
      <c r="J10" s="118">
        <f t="shared" si="1"/>
        <v>0.0830853334330488</v>
      </c>
      <c r="K10" s="118">
        <v>95.32510925953106</v>
      </c>
      <c r="L10" s="116">
        <f t="shared" si="1"/>
        <v>0</v>
      </c>
      <c r="M10" s="118">
        <v>95.2</v>
      </c>
      <c r="N10" s="118">
        <f t="shared" si="1"/>
        <v>0.048916590338720485</v>
      </c>
      <c r="O10" s="118">
        <f t="shared" si="1"/>
        <v>0.04024794032652866</v>
      </c>
      <c r="P10" s="118">
        <f t="shared" si="1"/>
        <v>4.520150555508931</v>
      </c>
      <c r="Q10" s="118">
        <f t="shared" si="1"/>
        <v>0.24219851582906632</v>
      </c>
      <c r="R10" s="118">
        <f t="shared" si="1"/>
        <v>4.851513602003247</v>
      </c>
      <c r="S10" s="118">
        <f t="shared" si="1"/>
        <v>100</v>
      </c>
    </row>
    <row r="11" spans="2:19" ht="15.75">
      <c r="B11" s="71" t="s">
        <v>71</v>
      </c>
      <c r="C11" s="68" t="s">
        <v>80</v>
      </c>
      <c r="D11" s="115">
        <v>34087652</v>
      </c>
      <c r="E11" s="115">
        <v>5552009</v>
      </c>
      <c r="F11" s="115">
        <v>1507407</v>
      </c>
      <c r="G11" s="115">
        <v>2189803</v>
      </c>
      <c r="H11" s="115">
        <v>770</v>
      </c>
      <c r="I11" s="115">
        <v>160661</v>
      </c>
      <c r="J11" s="115">
        <v>51342</v>
      </c>
      <c r="K11" s="115">
        <v>43549644</v>
      </c>
      <c r="L11" s="116">
        <v>0</v>
      </c>
      <c r="M11" s="115">
        <v>42697261</v>
      </c>
      <c r="N11" s="115">
        <v>20901</v>
      </c>
      <c r="O11" s="115">
        <v>26151</v>
      </c>
      <c r="P11" s="115">
        <v>1990164</v>
      </c>
      <c r="Q11" s="115">
        <v>67654</v>
      </c>
      <c r="R11" s="115">
        <v>2104870</v>
      </c>
      <c r="S11" s="115">
        <v>44802131</v>
      </c>
    </row>
    <row r="12" spans="2:19" ht="13.5">
      <c r="B12" s="71" t="s">
        <v>72</v>
      </c>
      <c r="C12" s="68" t="s">
        <v>81</v>
      </c>
      <c r="D12" s="118">
        <f>D8/D11*100</f>
        <v>99.11692362970615</v>
      </c>
      <c r="E12" s="118">
        <f>E8/E11*100</f>
        <v>96.43817220036928</v>
      </c>
      <c r="F12" s="118">
        <f aca="true" t="shared" si="2" ref="F12:S12">F8/F11*100</f>
        <v>95.47879238984561</v>
      </c>
      <c r="G12" s="118">
        <f t="shared" si="2"/>
        <v>87.9692830816288</v>
      </c>
      <c r="H12" s="118">
        <f t="shared" si="2"/>
        <v>87.14285714285714</v>
      </c>
      <c r="I12" s="118">
        <f t="shared" si="2"/>
        <v>95.11331312515172</v>
      </c>
      <c r="J12" s="118">
        <f t="shared" si="2"/>
        <v>72.61890849596821</v>
      </c>
      <c r="K12" s="118">
        <f t="shared" si="2"/>
        <v>98.04273256516173</v>
      </c>
      <c r="L12" s="116">
        <v>0</v>
      </c>
      <c r="M12" s="118">
        <f t="shared" si="2"/>
        <v>101.99634117045588</v>
      </c>
      <c r="N12" s="118">
        <f t="shared" si="2"/>
        <v>105.02368307736472</v>
      </c>
      <c r="O12" s="118">
        <f t="shared" si="2"/>
        <v>69.06428052464533</v>
      </c>
      <c r="P12" s="118">
        <f t="shared" si="2"/>
        <v>101.92064573572833</v>
      </c>
      <c r="Q12" s="118">
        <f t="shared" si="2"/>
        <v>160.64829869630768</v>
      </c>
      <c r="R12" s="118">
        <f t="shared" si="2"/>
        <v>103.43085321183732</v>
      </c>
      <c r="S12" s="118">
        <f t="shared" si="2"/>
        <v>100.16118652927469</v>
      </c>
    </row>
    <row r="13" spans="2:19" s="124" customFormat="1" ht="21" customHeight="1">
      <c r="B13" s="119" t="s">
        <v>82</v>
      </c>
      <c r="C13" s="120"/>
      <c r="D13" s="121"/>
      <c r="E13" s="121"/>
      <c r="F13" s="121"/>
      <c r="G13" s="121"/>
      <c r="H13" s="121"/>
      <c r="I13" s="121"/>
      <c r="J13" s="122"/>
      <c r="K13" s="122"/>
      <c r="L13" s="123"/>
      <c r="M13" s="122"/>
      <c r="N13" s="122"/>
      <c r="O13" s="122"/>
      <c r="P13" s="122"/>
      <c r="Q13" s="122"/>
      <c r="R13" s="122"/>
      <c r="S13" s="122"/>
    </row>
    <row r="14" spans="2:19" s="37" customFormat="1" ht="15.75">
      <c r="B14" s="112" t="s">
        <v>68</v>
      </c>
      <c r="C14" s="77" t="s">
        <v>83</v>
      </c>
      <c r="D14" s="125">
        <v>22798146</v>
      </c>
      <c r="E14" s="125">
        <v>2304546</v>
      </c>
      <c r="F14" s="125">
        <v>716061</v>
      </c>
      <c r="G14" s="125">
        <v>291524</v>
      </c>
      <c r="H14" s="125">
        <v>5568</v>
      </c>
      <c r="I14" s="125">
        <v>104245</v>
      </c>
      <c r="J14" s="125">
        <v>19572</v>
      </c>
      <c r="K14" s="113">
        <v>26239662</v>
      </c>
      <c r="L14" s="125">
        <v>605197</v>
      </c>
      <c r="M14" s="113">
        <v>26847079</v>
      </c>
      <c r="N14" s="125">
        <v>14657</v>
      </c>
      <c r="O14" s="125">
        <v>13868</v>
      </c>
      <c r="P14" s="125">
        <v>1250576</v>
      </c>
      <c r="Q14" s="125">
        <v>36654</v>
      </c>
      <c r="R14" s="113">
        <v>1315755</v>
      </c>
      <c r="S14" s="113">
        <f>R14+M14</f>
        <v>28162834</v>
      </c>
    </row>
    <row r="15" spans="2:19" ht="15.75">
      <c r="B15" s="71" t="s">
        <v>69</v>
      </c>
      <c r="C15" s="68" t="s">
        <v>84</v>
      </c>
      <c r="D15" s="115">
        <f>D14/12</f>
        <v>1899845.5</v>
      </c>
      <c r="E15" s="115">
        <f aca="true" t="shared" si="3" ref="E15:L15">E14/12</f>
        <v>192045.5</v>
      </c>
      <c r="F15" s="115">
        <f t="shared" si="3"/>
        <v>59671.75</v>
      </c>
      <c r="G15" s="115">
        <f t="shared" si="3"/>
        <v>24293.666666666668</v>
      </c>
      <c r="H15" s="115">
        <f t="shared" si="3"/>
        <v>464</v>
      </c>
      <c r="I15" s="115">
        <f t="shared" si="3"/>
        <v>8687.083333333334</v>
      </c>
      <c r="J15" s="115">
        <f t="shared" si="3"/>
        <v>1631</v>
      </c>
      <c r="K15" s="115">
        <f t="shared" si="3"/>
        <v>2186638.5</v>
      </c>
      <c r="L15" s="115">
        <f t="shared" si="3"/>
        <v>50433.083333333336</v>
      </c>
      <c r="M15" s="115">
        <f aca="true" t="shared" si="4" ref="M15:S15">M14/12</f>
        <v>2237256.5833333335</v>
      </c>
      <c r="N15" s="115">
        <f t="shared" si="4"/>
        <v>1221.4166666666667</v>
      </c>
      <c r="O15" s="115">
        <f t="shared" si="4"/>
        <v>1155.6666666666667</v>
      </c>
      <c r="P15" s="115">
        <f t="shared" si="4"/>
        <v>104214.66666666667</v>
      </c>
      <c r="Q15" s="115">
        <f t="shared" si="4"/>
        <v>3054.5</v>
      </c>
      <c r="R15" s="115">
        <f t="shared" si="4"/>
        <v>109646.25</v>
      </c>
      <c r="S15" s="115">
        <f t="shared" si="4"/>
        <v>2346902.8333333335</v>
      </c>
    </row>
    <row r="16" spans="2:19" ht="13.5">
      <c r="B16" s="117" t="s">
        <v>70</v>
      </c>
      <c r="C16" s="68" t="s">
        <v>79</v>
      </c>
      <c r="D16" s="126">
        <v>81</v>
      </c>
      <c r="E16" s="126">
        <v>8.2</v>
      </c>
      <c r="F16" s="126">
        <v>2.5</v>
      </c>
      <c r="G16" s="126">
        <f aca="true" t="shared" si="5" ref="G16:L16">G14/$S$14*100</f>
        <v>1.035137301878071</v>
      </c>
      <c r="H16" s="126">
        <f t="shared" si="5"/>
        <v>0.019770737561425812</v>
      </c>
      <c r="I16" s="126">
        <f t="shared" si="5"/>
        <v>0.3701509585292446</v>
      </c>
      <c r="J16" s="126">
        <f t="shared" si="5"/>
        <v>0.06949584690233944</v>
      </c>
      <c r="K16" s="126">
        <v>93.2</v>
      </c>
      <c r="L16" s="126">
        <f t="shared" si="5"/>
        <v>2.1489208081828695</v>
      </c>
      <c r="M16" s="126">
        <f aca="true" t="shared" si="6" ref="M16:S16">M14/$S$14*100</f>
        <v>95.3280447557231</v>
      </c>
      <c r="N16" s="126">
        <f t="shared" si="6"/>
        <v>0.052043768038401245</v>
      </c>
      <c r="O16" s="126">
        <f t="shared" si="6"/>
        <v>0.04924220339472938</v>
      </c>
      <c r="P16" s="126">
        <f t="shared" si="6"/>
        <v>4.4405190187890895</v>
      </c>
      <c r="Q16" s="126">
        <f t="shared" si="6"/>
        <v>0.13015025405468783</v>
      </c>
      <c r="R16" s="126">
        <f t="shared" si="6"/>
        <v>4.671955244276908</v>
      </c>
      <c r="S16" s="126">
        <f t="shared" si="6"/>
        <v>100</v>
      </c>
    </row>
    <row r="17" spans="2:19" ht="15.75">
      <c r="B17" s="71" t="s">
        <v>71</v>
      </c>
      <c r="C17" s="68" t="s">
        <v>80</v>
      </c>
      <c r="D17" s="127">
        <v>23064855</v>
      </c>
      <c r="E17" s="127">
        <v>2386200</v>
      </c>
      <c r="F17" s="127">
        <v>739882</v>
      </c>
      <c r="G17" s="127">
        <v>295024</v>
      </c>
      <c r="H17" s="127">
        <v>6486</v>
      </c>
      <c r="I17" s="127">
        <v>128080</v>
      </c>
      <c r="J17" s="127">
        <v>27683</v>
      </c>
      <c r="K17" s="115">
        <v>26648210</v>
      </c>
      <c r="L17" s="127">
        <v>605197</v>
      </c>
      <c r="M17" s="115">
        <v>27253407</v>
      </c>
      <c r="N17" s="127">
        <v>15803</v>
      </c>
      <c r="O17" s="127">
        <v>6057</v>
      </c>
      <c r="P17" s="127">
        <v>1270209</v>
      </c>
      <c r="Q17" s="127">
        <v>46621</v>
      </c>
      <c r="R17" s="115">
        <v>1338690</v>
      </c>
      <c r="S17" s="115">
        <v>28755311</v>
      </c>
    </row>
    <row r="18" spans="2:19" ht="13.5">
      <c r="B18" s="71" t="s">
        <v>72</v>
      </c>
      <c r="C18" s="68" t="s">
        <v>81</v>
      </c>
      <c r="D18" s="118">
        <f>D14/D17*100</f>
        <v>98.84365629005688</v>
      </c>
      <c r="E18" s="118">
        <f aca="true" t="shared" si="7" ref="E18:L18">E14/E17*100</f>
        <v>96.57807392506915</v>
      </c>
      <c r="F18" s="118">
        <f t="shared" si="7"/>
        <v>96.78043255546154</v>
      </c>
      <c r="G18" s="118">
        <f t="shared" si="7"/>
        <v>98.8136558381691</v>
      </c>
      <c r="H18" s="118">
        <f t="shared" si="7"/>
        <v>85.84643848288621</v>
      </c>
      <c r="I18" s="118">
        <f t="shared" si="7"/>
        <v>81.39053716427233</v>
      </c>
      <c r="J18" s="118">
        <f t="shared" si="7"/>
        <v>70.70042986670519</v>
      </c>
      <c r="K18" s="118">
        <f t="shared" si="7"/>
        <v>98.46688389201375</v>
      </c>
      <c r="L18" s="118">
        <f t="shared" si="7"/>
        <v>100</v>
      </c>
      <c r="M18" s="118">
        <f aca="true" t="shared" si="8" ref="M18:S18">M14/M17*100</f>
        <v>98.50907448011912</v>
      </c>
      <c r="N18" s="118">
        <f t="shared" si="8"/>
        <v>92.74821236474087</v>
      </c>
      <c r="O18" s="118">
        <f t="shared" si="8"/>
        <v>228.9582301469374</v>
      </c>
      <c r="P18" s="118">
        <f t="shared" si="8"/>
        <v>98.45434885125204</v>
      </c>
      <c r="Q18" s="118">
        <f t="shared" si="8"/>
        <v>78.62122219600609</v>
      </c>
      <c r="R18" s="118">
        <f t="shared" si="8"/>
        <v>98.28675794993613</v>
      </c>
      <c r="S18" s="118">
        <f t="shared" si="8"/>
        <v>97.93959105502285</v>
      </c>
    </row>
    <row r="19" spans="2:19" s="124" customFormat="1" ht="21" customHeight="1">
      <c r="B19" s="119" t="s">
        <v>73</v>
      </c>
      <c r="C19" s="128"/>
      <c r="D19" s="121"/>
      <c r="E19" s="121"/>
      <c r="F19" s="121"/>
      <c r="G19" s="121"/>
      <c r="H19" s="121"/>
      <c r="I19" s="121"/>
      <c r="J19" s="122"/>
      <c r="K19" s="122"/>
      <c r="L19" s="123"/>
      <c r="M19" s="122"/>
      <c r="N19" s="122"/>
      <c r="O19" s="122"/>
      <c r="P19" s="122"/>
      <c r="Q19" s="122"/>
      <c r="R19" s="122"/>
      <c r="S19" s="122"/>
    </row>
    <row r="20" spans="2:19" s="37" customFormat="1" ht="15.75">
      <c r="B20" s="112" t="s">
        <v>68</v>
      </c>
      <c r="C20" s="77" t="s">
        <v>83</v>
      </c>
      <c r="D20" s="125">
        <v>6245468</v>
      </c>
      <c r="E20" s="125">
        <v>696957</v>
      </c>
      <c r="F20" s="125">
        <v>314268</v>
      </c>
      <c r="G20" s="125">
        <v>162305</v>
      </c>
      <c r="H20" s="125">
        <v>0</v>
      </c>
      <c r="I20" s="125">
        <v>26791</v>
      </c>
      <c r="J20" s="125">
        <v>10314</v>
      </c>
      <c r="K20" s="113">
        <v>7714774</v>
      </c>
      <c r="L20" s="129">
        <v>0</v>
      </c>
      <c r="M20" s="113">
        <v>7714774</v>
      </c>
      <c r="N20" s="125">
        <v>9108</v>
      </c>
      <c r="O20" s="125">
        <v>185363</v>
      </c>
      <c r="P20" s="125">
        <v>360312</v>
      </c>
      <c r="Q20" s="125">
        <v>1864</v>
      </c>
      <c r="R20" s="113">
        <v>556647</v>
      </c>
      <c r="S20" s="113">
        <v>8271421</v>
      </c>
    </row>
    <row r="21" spans="2:19" ht="15.75">
      <c r="B21" s="71" t="s">
        <v>69</v>
      </c>
      <c r="C21" s="68" t="s">
        <v>84</v>
      </c>
      <c r="D21" s="115">
        <f>D20/12</f>
        <v>520455.6666666667</v>
      </c>
      <c r="E21" s="115">
        <f aca="true" t="shared" si="9" ref="E21:S21">E20/12</f>
        <v>58079.75</v>
      </c>
      <c r="F21" s="115">
        <f t="shared" si="9"/>
        <v>26189</v>
      </c>
      <c r="G21" s="115">
        <f t="shared" si="9"/>
        <v>13525.416666666666</v>
      </c>
      <c r="H21" s="116">
        <f t="shared" si="9"/>
        <v>0</v>
      </c>
      <c r="I21" s="115">
        <f t="shared" si="9"/>
        <v>2232.5833333333335</v>
      </c>
      <c r="J21" s="115">
        <f t="shared" si="9"/>
        <v>859.5</v>
      </c>
      <c r="K21" s="115">
        <f t="shared" si="9"/>
        <v>642897.8333333334</v>
      </c>
      <c r="L21" s="116">
        <f t="shared" si="9"/>
        <v>0</v>
      </c>
      <c r="M21" s="115">
        <f t="shared" si="9"/>
        <v>642897.8333333334</v>
      </c>
      <c r="N21" s="115">
        <f t="shared" si="9"/>
        <v>759</v>
      </c>
      <c r="O21" s="115">
        <f t="shared" si="9"/>
        <v>15446.916666666666</v>
      </c>
      <c r="P21" s="115">
        <f t="shared" si="9"/>
        <v>30026</v>
      </c>
      <c r="Q21" s="115">
        <f t="shared" si="9"/>
        <v>155.33333333333334</v>
      </c>
      <c r="R21" s="115">
        <f t="shared" si="9"/>
        <v>46387.25</v>
      </c>
      <c r="S21" s="115">
        <f t="shared" si="9"/>
        <v>689285.0833333334</v>
      </c>
    </row>
    <row r="22" spans="2:19" ht="13.5">
      <c r="B22" s="117" t="s">
        <v>70</v>
      </c>
      <c r="C22" s="68" t="s">
        <v>79</v>
      </c>
      <c r="D22" s="126">
        <v>77.7</v>
      </c>
      <c r="E22" s="126">
        <v>8.7</v>
      </c>
      <c r="F22" s="126">
        <v>4.1</v>
      </c>
      <c r="G22" s="126">
        <f>G20/$S$20*100</f>
        <v>1.962238411029979</v>
      </c>
      <c r="H22" s="130">
        <f>H20/$S$20*100</f>
        <v>0</v>
      </c>
      <c r="I22" s="126">
        <f>I20/$S$20*100</f>
        <v>0.3238983966600177</v>
      </c>
      <c r="J22" s="126">
        <f>J20/$S$20*100</f>
        <v>0.12469441465982689</v>
      </c>
      <c r="K22" s="126">
        <v>92.91083122234981</v>
      </c>
      <c r="L22" s="130">
        <f>L20/$S$20*100</f>
        <v>0</v>
      </c>
      <c r="M22" s="126">
        <v>93.3</v>
      </c>
      <c r="N22" s="126">
        <f aca="true" t="shared" si="10" ref="N22:S22">N20/$S$20*100</f>
        <v>0.11011409043258709</v>
      </c>
      <c r="O22" s="126">
        <f t="shared" si="10"/>
        <v>2.2410055055836233</v>
      </c>
      <c r="P22" s="126">
        <f t="shared" si="10"/>
        <v>4.356107614399026</v>
      </c>
      <c r="Q22" s="126">
        <f t="shared" si="10"/>
        <v>0.02253542650047676</v>
      </c>
      <c r="R22" s="126">
        <f t="shared" si="10"/>
        <v>6.729762636915712</v>
      </c>
      <c r="S22" s="126">
        <f t="shared" si="10"/>
        <v>100</v>
      </c>
    </row>
    <row r="23" spans="2:19" ht="15.75">
      <c r="B23" s="71" t="s">
        <v>71</v>
      </c>
      <c r="C23" s="68" t="s">
        <v>80</v>
      </c>
      <c r="D23" s="127">
        <v>6371046</v>
      </c>
      <c r="E23" s="127">
        <v>769476</v>
      </c>
      <c r="F23" s="127">
        <v>342898</v>
      </c>
      <c r="G23" s="127">
        <v>193560</v>
      </c>
      <c r="H23" s="127">
        <v>0</v>
      </c>
      <c r="I23" s="127">
        <v>35155</v>
      </c>
      <c r="J23" s="127">
        <v>2639</v>
      </c>
      <c r="K23" s="115">
        <v>7714774</v>
      </c>
      <c r="L23" s="131">
        <v>0</v>
      </c>
      <c r="M23" s="115">
        <v>7456103</v>
      </c>
      <c r="N23" s="127">
        <v>8307</v>
      </c>
      <c r="O23" s="127">
        <v>218927</v>
      </c>
      <c r="P23" s="127">
        <v>348256</v>
      </c>
      <c r="Q23" s="127">
        <v>1697</v>
      </c>
      <c r="R23" s="115">
        <v>577187</v>
      </c>
      <c r="S23" s="115">
        <f>M23+R23</f>
        <v>8033290</v>
      </c>
    </row>
    <row r="24" spans="2:19" s="91" customFormat="1" ht="18.75" customHeight="1" thickBot="1">
      <c r="B24" s="132" t="s">
        <v>74</v>
      </c>
      <c r="C24" s="133" t="s">
        <v>85</v>
      </c>
      <c r="D24" s="134">
        <f>D20/D23*100</f>
        <v>98.02892649024979</v>
      </c>
      <c r="E24" s="134">
        <f aca="true" t="shared" si="11" ref="E24:S24">E20/E23*100</f>
        <v>90.57553451959515</v>
      </c>
      <c r="F24" s="134">
        <f t="shared" si="11"/>
        <v>91.6505783060852</v>
      </c>
      <c r="G24" s="134">
        <f t="shared" si="11"/>
        <v>83.85255218020252</v>
      </c>
      <c r="H24" s="135">
        <v>0</v>
      </c>
      <c r="I24" s="134">
        <f t="shared" si="11"/>
        <v>76.2082207367373</v>
      </c>
      <c r="J24" s="134">
        <f t="shared" si="11"/>
        <v>390.82985979537705</v>
      </c>
      <c r="K24" s="134">
        <f t="shared" si="11"/>
        <v>100</v>
      </c>
      <c r="L24" s="135">
        <v>0</v>
      </c>
      <c r="M24" s="134">
        <f t="shared" si="11"/>
        <v>103.46925196714692</v>
      </c>
      <c r="N24" s="134">
        <f t="shared" si="11"/>
        <v>109.6424702058505</v>
      </c>
      <c r="O24" s="134">
        <f t="shared" si="11"/>
        <v>84.66886222348089</v>
      </c>
      <c r="P24" s="134">
        <f t="shared" si="11"/>
        <v>103.46182118901038</v>
      </c>
      <c r="Q24" s="134">
        <f t="shared" si="11"/>
        <v>109.84089569829109</v>
      </c>
      <c r="R24" s="134">
        <f t="shared" si="11"/>
        <v>96.44136129192098</v>
      </c>
      <c r="S24" s="134">
        <f t="shared" si="11"/>
        <v>102.96430229706633</v>
      </c>
    </row>
    <row r="25" spans="2:6" ht="3.75" customHeight="1">
      <c r="B25" s="136"/>
      <c r="C25" s="137"/>
      <c r="D25" s="138"/>
      <c r="F25" s="138"/>
    </row>
    <row r="26" ht="13.5" customHeight="1">
      <c r="B26" s="55" t="s">
        <v>32</v>
      </c>
    </row>
  </sheetData>
  <mergeCells count="10">
    <mergeCell ref="S5:S6"/>
    <mergeCell ref="B13:C13"/>
    <mergeCell ref="B19:C19"/>
    <mergeCell ref="B7:C7"/>
    <mergeCell ref="B5:C6"/>
    <mergeCell ref="D5:D6"/>
    <mergeCell ref="J5:J6"/>
    <mergeCell ref="K5:K6"/>
    <mergeCell ref="L5:L6"/>
    <mergeCell ref="M5:M6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65" r:id="rId1"/>
  <colBreaks count="1" manualBreakCount="1">
    <brk id="10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5" customWidth="1"/>
    <col min="2" max="2" width="24.25390625" style="35" customWidth="1"/>
    <col min="3" max="3" width="6.125" style="56" customWidth="1"/>
    <col min="4" max="7" width="15.50390625" style="35" customWidth="1"/>
    <col min="8" max="12" width="18.375" style="35" customWidth="1"/>
    <col min="13" max="19" width="9.50390625" style="35" customWidth="1"/>
    <col min="20" max="16384" width="9.00390625" style="35" customWidth="1"/>
  </cols>
  <sheetData>
    <row r="1" ht="13.5" customHeight="1"/>
    <row r="2" ht="13.5" customHeight="1"/>
    <row r="3" ht="13.5" customHeight="1">
      <c r="B3" s="37" t="s">
        <v>14</v>
      </c>
    </row>
    <row r="4" ht="14.25" customHeight="1">
      <c r="B4" s="57" t="s">
        <v>33</v>
      </c>
    </row>
    <row r="5" ht="14.25" customHeight="1" thickBot="1">
      <c r="L5" s="58" t="s">
        <v>34</v>
      </c>
    </row>
    <row r="6" spans="2:12" s="63" customFormat="1" ht="15" customHeight="1">
      <c r="B6" s="41" t="s">
        <v>35</v>
      </c>
      <c r="C6" s="59"/>
      <c r="D6" s="60" t="s">
        <v>36</v>
      </c>
      <c r="E6" s="61" t="s">
        <v>37</v>
      </c>
      <c r="F6" s="61" t="s">
        <v>38</v>
      </c>
      <c r="G6" s="61" t="s">
        <v>39</v>
      </c>
      <c r="H6" s="61" t="s">
        <v>40</v>
      </c>
      <c r="I6" s="61" t="s">
        <v>41</v>
      </c>
      <c r="J6" s="61" t="s">
        <v>42</v>
      </c>
      <c r="K6" s="61" t="s">
        <v>43</v>
      </c>
      <c r="L6" s="62" t="s">
        <v>44</v>
      </c>
    </row>
    <row r="7" spans="2:12" s="63" customFormat="1" ht="18.75" customHeight="1">
      <c r="B7" s="64" t="s">
        <v>45</v>
      </c>
      <c r="C7" s="65"/>
      <c r="D7" s="66"/>
      <c r="E7" s="66"/>
      <c r="F7" s="66"/>
      <c r="G7" s="66"/>
      <c r="H7" s="66"/>
      <c r="I7" s="66"/>
      <c r="J7" s="66"/>
      <c r="K7" s="66"/>
      <c r="L7" s="66"/>
    </row>
    <row r="8" spans="2:12" ht="15.75" customHeight="1">
      <c r="B8" s="67" t="s">
        <v>46</v>
      </c>
      <c r="C8" s="68" t="s">
        <v>47</v>
      </c>
      <c r="D8" s="69">
        <v>1963318</v>
      </c>
      <c r="E8" s="69">
        <v>96006</v>
      </c>
      <c r="F8" s="69">
        <v>8316</v>
      </c>
      <c r="G8" s="69">
        <v>9661</v>
      </c>
      <c r="H8" s="69">
        <v>24</v>
      </c>
      <c r="I8" s="69">
        <v>659</v>
      </c>
      <c r="J8" s="69">
        <v>2315</v>
      </c>
      <c r="K8" s="70">
        <v>0</v>
      </c>
      <c r="L8" s="69">
        <f>SUM(D8:K8)</f>
        <v>2080299</v>
      </c>
    </row>
    <row r="9" spans="2:12" ht="15.75" customHeight="1">
      <c r="B9" s="67" t="s">
        <v>48</v>
      </c>
      <c r="C9" s="68" t="s">
        <v>49</v>
      </c>
      <c r="D9" s="69">
        <v>33786632</v>
      </c>
      <c r="E9" s="69">
        <v>5354256</v>
      </c>
      <c r="F9" s="69">
        <v>1439254</v>
      </c>
      <c r="G9" s="69">
        <v>1926354</v>
      </c>
      <c r="H9" s="69">
        <v>671</v>
      </c>
      <c r="I9" s="69">
        <v>152810</v>
      </c>
      <c r="J9" s="69">
        <v>37284</v>
      </c>
      <c r="K9" s="70">
        <v>0</v>
      </c>
      <c r="L9" s="69">
        <f>SUM(D9:K9)</f>
        <v>42697261</v>
      </c>
    </row>
    <row r="10" spans="2:12" ht="15.75" customHeight="1">
      <c r="B10" s="71" t="s">
        <v>50</v>
      </c>
      <c r="C10" s="68" t="s">
        <v>51</v>
      </c>
      <c r="D10" s="72">
        <f aca="true" t="shared" si="0" ref="D10:J10">D9/D8</f>
        <v>17.208945265107335</v>
      </c>
      <c r="E10" s="72">
        <f t="shared" si="0"/>
        <v>55.77001437410162</v>
      </c>
      <c r="F10" s="72">
        <f t="shared" si="0"/>
        <v>173.07046657046658</v>
      </c>
      <c r="G10" s="72">
        <f t="shared" si="0"/>
        <v>199.39488665769588</v>
      </c>
      <c r="H10" s="72">
        <f t="shared" si="0"/>
        <v>27.958333333333332</v>
      </c>
      <c r="I10" s="72">
        <f t="shared" si="0"/>
        <v>231.88163884673747</v>
      </c>
      <c r="J10" s="72">
        <f t="shared" si="0"/>
        <v>16.105399568034557</v>
      </c>
      <c r="K10" s="69">
        <v>0</v>
      </c>
      <c r="L10" s="72">
        <f>(L9-K9)/(L8-K8)</f>
        <v>20.524578918703515</v>
      </c>
    </row>
    <row r="11" spans="2:12" s="1" customFormat="1" ht="15.75" customHeight="1">
      <c r="B11" s="73" t="s">
        <v>52</v>
      </c>
      <c r="C11" s="74" t="s">
        <v>53</v>
      </c>
      <c r="D11" s="75">
        <v>4660606377</v>
      </c>
      <c r="E11" s="76">
        <v>1458439430</v>
      </c>
      <c r="F11" s="76">
        <v>484366868</v>
      </c>
      <c r="G11" s="76">
        <v>690505107</v>
      </c>
      <c r="H11" s="76">
        <v>46554</v>
      </c>
      <c r="I11" s="76">
        <v>9508805</v>
      </c>
      <c r="J11" s="76">
        <v>21190854</v>
      </c>
      <c r="K11" s="70">
        <v>0</v>
      </c>
      <c r="L11" s="69">
        <f>SUM(D11:K11)</f>
        <v>7324663995</v>
      </c>
    </row>
    <row r="12" spans="2:12" ht="21" customHeight="1">
      <c r="B12" s="64" t="s">
        <v>54</v>
      </c>
      <c r="C12" s="77"/>
      <c r="D12" s="78"/>
      <c r="E12" s="78"/>
      <c r="F12" s="78"/>
      <c r="G12" s="78"/>
      <c r="H12" s="78"/>
      <c r="I12" s="78"/>
      <c r="J12" s="78"/>
      <c r="K12" s="78"/>
      <c r="L12" s="78"/>
    </row>
    <row r="13" spans="2:12" ht="15.75" customHeight="1">
      <c r="B13" s="67" t="s">
        <v>46</v>
      </c>
      <c r="C13" s="68" t="s">
        <v>47</v>
      </c>
      <c r="D13" s="79">
        <v>1393171</v>
      </c>
      <c r="E13" s="79">
        <v>50923</v>
      </c>
      <c r="F13" s="79">
        <v>4544</v>
      </c>
      <c r="G13" s="79">
        <v>1025</v>
      </c>
      <c r="H13" s="79">
        <v>60</v>
      </c>
      <c r="I13" s="79">
        <v>465</v>
      </c>
      <c r="J13" s="79">
        <v>1562</v>
      </c>
      <c r="K13" s="79">
        <v>12</v>
      </c>
      <c r="L13" s="69">
        <f>SUM(D13:K13)</f>
        <v>1451762</v>
      </c>
    </row>
    <row r="14" spans="2:12" ht="15.75" customHeight="1">
      <c r="B14" s="67" t="s">
        <v>48</v>
      </c>
      <c r="C14" s="68" t="s">
        <v>49</v>
      </c>
      <c r="D14" s="79">
        <v>22798146</v>
      </c>
      <c r="E14" s="79">
        <v>2304546</v>
      </c>
      <c r="F14" s="79">
        <v>716061</v>
      </c>
      <c r="G14" s="79">
        <v>291524</v>
      </c>
      <c r="H14" s="79">
        <v>5568</v>
      </c>
      <c r="I14" s="79">
        <v>104245</v>
      </c>
      <c r="J14" s="79">
        <v>19572</v>
      </c>
      <c r="K14" s="79">
        <v>607417</v>
      </c>
      <c r="L14" s="69">
        <f>SUM(D14:K14)</f>
        <v>26847079</v>
      </c>
    </row>
    <row r="15" spans="2:12" ht="15.75" customHeight="1">
      <c r="B15" s="71" t="s">
        <v>50</v>
      </c>
      <c r="C15" s="68" t="s">
        <v>51</v>
      </c>
      <c r="D15" s="72">
        <f aca="true" t="shared" si="1" ref="D15:I15">D14/D13</f>
        <v>16.364212289805057</v>
      </c>
      <c r="E15" s="72">
        <f t="shared" si="1"/>
        <v>45.25550340710485</v>
      </c>
      <c r="F15" s="72">
        <f t="shared" si="1"/>
        <v>157.58384683098592</v>
      </c>
      <c r="G15" s="72">
        <f t="shared" si="1"/>
        <v>284.4136585365854</v>
      </c>
      <c r="H15" s="72">
        <f t="shared" si="1"/>
        <v>92.8</v>
      </c>
      <c r="I15" s="72">
        <f t="shared" si="1"/>
        <v>224.18279569892474</v>
      </c>
      <c r="J15" s="72">
        <f>J14/J13</f>
        <v>12.530089628681178</v>
      </c>
      <c r="K15" s="69">
        <v>0</v>
      </c>
      <c r="L15" s="72">
        <f>(L14-K14)/(L13-K13)</f>
        <v>18.074504563457896</v>
      </c>
    </row>
    <row r="16" spans="2:12" ht="15.75" customHeight="1">
      <c r="B16" s="67" t="s">
        <v>52</v>
      </c>
      <c r="C16" s="80" t="s">
        <v>53</v>
      </c>
      <c r="D16" s="81">
        <v>3110040288</v>
      </c>
      <c r="E16" s="81">
        <v>585910069</v>
      </c>
      <c r="F16" s="81">
        <v>238484735</v>
      </c>
      <c r="G16" s="81">
        <v>107227082</v>
      </c>
      <c r="H16" s="81">
        <v>360070</v>
      </c>
      <c r="I16" s="81">
        <v>6489366</v>
      </c>
      <c r="J16" s="81">
        <v>10746131</v>
      </c>
      <c r="K16" s="79">
        <v>136337552</v>
      </c>
      <c r="L16" s="82">
        <f>SUM(D16:K16)</f>
        <v>4195595293</v>
      </c>
    </row>
    <row r="17" spans="2:12" ht="21" customHeight="1">
      <c r="B17" s="64" t="s">
        <v>55</v>
      </c>
      <c r="C17" s="77"/>
      <c r="D17" s="78"/>
      <c r="E17" s="78"/>
      <c r="F17" s="78"/>
      <c r="G17" s="78"/>
      <c r="H17" s="78"/>
      <c r="I17" s="78"/>
      <c r="J17" s="78"/>
      <c r="K17" s="78"/>
      <c r="L17" s="78"/>
    </row>
    <row r="18" spans="2:14" ht="15.75" customHeight="1">
      <c r="B18" s="67" t="s">
        <v>46</v>
      </c>
      <c r="C18" s="68" t="s">
        <v>47</v>
      </c>
      <c r="D18" s="79">
        <v>309172</v>
      </c>
      <c r="E18" s="79">
        <v>14582</v>
      </c>
      <c r="F18" s="79">
        <v>4108</v>
      </c>
      <c r="G18" s="79">
        <v>1471</v>
      </c>
      <c r="H18" s="83">
        <v>0</v>
      </c>
      <c r="I18" s="79">
        <v>288</v>
      </c>
      <c r="J18" s="79">
        <v>503</v>
      </c>
      <c r="K18" s="83">
        <v>0</v>
      </c>
      <c r="L18" s="69">
        <f>SUM(D18:K18)</f>
        <v>330124</v>
      </c>
      <c r="M18" s="84"/>
      <c r="N18" s="84"/>
    </row>
    <row r="19" spans="2:14" ht="15.75" customHeight="1">
      <c r="B19" s="67" t="s">
        <v>48</v>
      </c>
      <c r="C19" s="68" t="s">
        <v>49</v>
      </c>
      <c r="D19" s="79">
        <v>6245468</v>
      </c>
      <c r="E19" s="79">
        <v>696957</v>
      </c>
      <c r="F19" s="79">
        <v>314268</v>
      </c>
      <c r="G19" s="79">
        <v>162305</v>
      </c>
      <c r="H19" s="83">
        <v>0</v>
      </c>
      <c r="I19" s="79">
        <v>26791</v>
      </c>
      <c r="J19" s="79">
        <v>10314</v>
      </c>
      <c r="K19" s="83">
        <v>0</v>
      </c>
      <c r="L19" s="69">
        <f>SUM(D19:K19)</f>
        <v>7456103</v>
      </c>
      <c r="M19" s="84"/>
      <c r="N19" s="84"/>
    </row>
    <row r="20" spans="2:13" ht="15.75" customHeight="1">
      <c r="B20" s="71" t="s">
        <v>50</v>
      </c>
      <c r="C20" s="68" t="s">
        <v>51</v>
      </c>
      <c r="D20" s="72">
        <f aca="true" t="shared" si="2" ref="D20:J20">D19/D18</f>
        <v>20.20062618865874</v>
      </c>
      <c r="E20" s="72">
        <f t="shared" si="2"/>
        <v>47.79570703607187</v>
      </c>
      <c r="F20" s="72">
        <f t="shared" si="2"/>
        <v>76.50146056475171</v>
      </c>
      <c r="G20" s="72">
        <f t="shared" si="2"/>
        <v>110.33650577838205</v>
      </c>
      <c r="H20" s="79">
        <v>0</v>
      </c>
      <c r="I20" s="72">
        <f t="shared" si="2"/>
        <v>93.02430555555556</v>
      </c>
      <c r="J20" s="72">
        <f t="shared" si="2"/>
        <v>20.504970178926442</v>
      </c>
      <c r="K20" s="79">
        <v>0</v>
      </c>
      <c r="L20" s="72">
        <f>(L19-K19)/(L18-K18)</f>
        <v>22.585764742945074</v>
      </c>
      <c r="M20" s="85"/>
    </row>
    <row r="21" spans="2:12" s="91" customFormat="1" ht="18.75" customHeight="1" thickBot="1">
      <c r="B21" s="86" t="s">
        <v>52</v>
      </c>
      <c r="C21" s="87" t="s">
        <v>53</v>
      </c>
      <c r="D21" s="88">
        <v>889796063</v>
      </c>
      <c r="E21" s="88">
        <v>178643120</v>
      </c>
      <c r="F21" s="88">
        <v>95919028</v>
      </c>
      <c r="G21" s="88">
        <v>49664664</v>
      </c>
      <c r="H21" s="89">
        <v>0</v>
      </c>
      <c r="I21" s="88">
        <v>1768694</v>
      </c>
      <c r="J21" s="88">
        <v>6117392</v>
      </c>
      <c r="K21" s="88">
        <v>0</v>
      </c>
      <c r="L21" s="90">
        <f>SUM(D21:K21)</f>
        <v>1221908961</v>
      </c>
    </row>
    <row r="22" ht="13.5" customHeight="1">
      <c r="B22" s="92" t="s">
        <v>56</v>
      </c>
    </row>
    <row r="23" ht="13.5" customHeight="1">
      <c r="B23" s="55" t="s">
        <v>32</v>
      </c>
    </row>
  </sheetData>
  <printOptions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5" customWidth="1"/>
    <col min="2" max="10" width="10.125" style="35" customWidth="1"/>
    <col min="11" max="16384" width="9.00390625" style="35" customWidth="1"/>
  </cols>
  <sheetData>
    <row r="1" spans="3:10" ht="13.5">
      <c r="C1" s="36"/>
      <c r="D1" s="36"/>
      <c r="E1" s="36"/>
      <c r="F1" s="36"/>
      <c r="G1" s="36"/>
      <c r="H1" s="36"/>
      <c r="I1" s="36"/>
      <c r="J1" s="36"/>
    </row>
    <row r="2" spans="3:10" ht="13.5">
      <c r="C2" s="36"/>
      <c r="D2" s="36"/>
      <c r="E2" s="36"/>
      <c r="F2" s="36"/>
      <c r="G2" s="36"/>
      <c r="H2" s="36"/>
      <c r="I2" s="36"/>
      <c r="J2" s="36"/>
    </row>
    <row r="3" spans="2:10" ht="13.5">
      <c r="B3" s="37" t="s">
        <v>14</v>
      </c>
      <c r="C3" s="36"/>
      <c r="D3" s="36"/>
      <c r="E3" s="36"/>
      <c r="F3" s="36"/>
      <c r="G3" s="36"/>
      <c r="H3" s="36"/>
      <c r="I3" s="36"/>
      <c r="J3" s="36"/>
    </row>
    <row r="4" spans="2:9" ht="14.25" customHeight="1">
      <c r="B4" s="38" t="s">
        <v>15</v>
      </c>
      <c r="C4" s="36"/>
      <c r="D4" s="36"/>
      <c r="E4" s="36"/>
      <c r="F4" s="36"/>
      <c r="G4" s="36"/>
      <c r="H4" s="36"/>
      <c r="I4" s="36"/>
    </row>
    <row r="5" spans="2:10" ht="14.25" customHeight="1" thickBot="1">
      <c r="B5" s="36"/>
      <c r="C5" s="39"/>
      <c r="D5" s="39"/>
      <c r="E5" s="39"/>
      <c r="F5" s="39"/>
      <c r="G5" s="39"/>
      <c r="H5" s="39"/>
      <c r="I5" s="39"/>
      <c r="J5" s="40" t="s">
        <v>16</v>
      </c>
    </row>
    <row r="6" spans="2:10" ht="15" customHeight="1">
      <c r="B6" s="41" t="s">
        <v>17</v>
      </c>
      <c r="C6" s="41"/>
      <c r="D6" s="42"/>
      <c r="E6" s="41" t="s">
        <v>18</v>
      </c>
      <c r="F6" s="41"/>
      <c r="G6" s="42"/>
      <c r="H6" s="41" t="s">
        <v>19</v>
      </c>
      <c r="I6" s="42"/>
      <c r="J6" s="43" t="s">
        <v>20</v>
      </c>
    </row>
    <row r="7" spans="2:10" ht="15" customHeight="1">
      <c r="B7" s="44" t="s">
        <v>21</v>
      </c>
      <c r="C7" s="45" t="s">
        <v>22</v>
      </c>
      <c r="D7" s="45" t="s">
        <v>23</v>
      </c>
      <c r="E7" s="45" t="s">
        <v>21</v>
      </c>
      <c r="F7" s="45" t="s">
        <v>22</v>
      </c>
      <c r="G7" s="45" t="s">
        <v>23</v>
      </c>
      <c r="H7" s="45" t="s">
        <v>24</v>
      </c>
      <c r="I7" s="45" t="s">
        <v>23</v>
      </c>
      <c r="J7" s="46" t="s">
        <v>25</v>
      </c>
    </row>
    <row r="8" spans="2:10" ht="15" customHeight="1">
      <c r="B8" s="47" t="s">
        <v>26</v>
      </c>
      <c r="C8" s="48" t="s">
        <v>27</v>
      </c>
      <c r="D8" s="48" t="s">
        <v>28</v>
      </c>
      <c r="E8" s="48" t="s">
        <v>29</v>
      </c>
      <c r="F8" s="48" t="s">
        <v>27</v>
      </c>
      <c r="G8" s="48" t="s">
        <v>28</v>
      </c>
      <c r="H8" s="48" t="s">
        <v>30</v>
      </c>
      <c r="I8" s="48" t="s">
        <v>28</v>
      </c>
      <c r="J8" s="49" t="s">
        <v>31</v>
      </c>
    </row>
    <row r="9" spans="2:10" s="53" customFormat="1" ht="21" customHeight="1" thickBot="1">
      <c r="B9" s="50">
        <v>328.84</v>
      </c>
      <c r="C9" s="51">
        <v>296789</v>
      </c>
      <c r="D9" s="51">
        <v>710336</v>
      </c>
      <c r="E9" s="50">
        <v>249.57</v>
      </c>
      <c r="F9" s="51">
        <v>295846</v>
      </c>
      <c r="G9" s="51">
        <v>707325</v>
      </c>
      <c r="H9" s="51">
        <v>321185</v>
      </c>
      <c r="I9" s="51">
        <v>705882</v>
      </c>
      <c r="J9" s="52">
        <v>99.8</v>
      </c>
    </row>
    <row r="10" ht="3.75" customHeight="1">
      <c r="B10" s="54"/>
    </row>
    <row r="11" ht="13.5">
      <c r="B11" s="55" t="s">
        <v>32</v>
      </c>
    </row>
  </sheetData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4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3.625" style="35" customWidth="1"/>
    <col min="2" max="2" width="12.875" style="35" customWidth="1"/>
    <col min="3" max="4" width="13.125" style="35" customWidth="1"/>
    <col min="5" max="7" width="12.875" style="35" customWidth="1"/>
    <col min="8" max="8" width="13.00390625" style="35" customWidth="1"/>
    <col min="9" max="13" width="15.00390625" style="35" customWidth="1"/>
    <col min="14" max="14" width="15.75390625" style="35" customWidth="1"/>
    <col min="15" max="16384" width="9.00390625" style="35" customWidth="1"/>
  </cols>
  <sheetData>
    <row r="2" ht="13.5">
      <c r="B2" s="3" t="s">
        <v>86</v>
      </c>
    </row>
    <row r="3" spans="2:14" ht="17.25" customHeight="1" thickBot="1">
      <c r="B3" s="1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140" t="s">
        <v>99</v>
      </c>
    </row>
    <row r="4" spans="2:15" s="147" customFormat="1" ht="30" customHeight="1">
      <c r="B4" s="141" t="s">
        <v>100</v>
      </c>
      <c r="C4" s="142" t="s">
        <v>101</v>
      </c>
      <c r="D4" s="142" t="s">
        <v>102</v>
      </c>
      <c r="E4" s="142" t="s">
        <v>87</v>
      </c>
      <c r="F4" s="142" t="s">
        <v>103</v>
      </c>
      <c r="G4" s="142" t="s">
        <v>104</v>
      </c>
      <c r="H4" s="142" t="s">
        <v>105</v>
      </c>
      <c r="I4" s="143" t="s">
        <v>88</v>
      </c>
      <c r="J4" s="144"/>
      <c r="K4" s="143" t="s">
        <v>89</v>
      </c>
      <c r="L4" s="144"/>
      <c r="M4" s="142" t="s">
        <v>106</v>
      </c>
      <c r="N4" s="145" t="s">
        <v>107</v>
      </c>
      <c r="O4" s="146"/>
    </row>
    <row r="5" spans="2:15" s="147" customFormat="1" ht="15" customHeight="1">
      <c r="B5" s="148"/>
      <c r="C5" s="149"/>
      <c r="D5" s="149"/>
      <c r="E5" s="149"/>
      <c r="F5" s="150"/>
      <c r="G5" s="150"/>
      <c r="H5" s="151"/>
      <c r="I5" s="152" t="s">
        <v>90</v>
      </c>
      <c r="J5" s="152" t="s">
        <v>91</v>
      </c>
      <c r="K5" s="152" t="s">
        <v>90</v>
      </c>
      <c r="L5" s="152" t="s">
        <v>92</v>
      </c>
      <c r="M5" s="150"/>
      <c r="N5" s="153"/>
      <c r="O5" s="146"/>
    </row>
    <row r="6" spans="2:15" s="147" customFormat="1" ht="15" customHeight="1">
      <c r="B6" s="148"/>
      <c r="C6" s="147" t="s">
        <v>93</v>
      </c>
      <c r="D6" s="154" t="s">
        <v>108</v>
      </c>
      <c r="E6" s="154" t="s">
        <v>109</v>
      </c>
      <c r="F6" s="150"/>
      <c r="G6" s="150"/>
      <c r="H6" s="154" t="s">
        <v>110</v>
      </c>
      <c r="I6" s="154" t="s">
        <v>111</v>
      </c>
      <c r="J6" s="154" t="s">
        <v>112</v>
      </c>
      <c r="K6" s="154" t="s">
        <v>113</v>
      </c>
      <c r="L6" s="147" t="s">
        <v>114</v>
      </c>
      <c r="M6" s="150"/>
      <c r="N6" s="153"/>
      <c r="O6" s="146"/>
    </row>
    <row r="7" spans="2:15" s="147" customFormat="1" ht="15" customHeight="1">
      <c r="B7" s="155"/>
      <c r="C7" s="156" t="s">
        <v>115</v>
      </c>
      <c r="D7" s="156" t="s">
        <v>115</v>
      </c>
      <c r="E7" s="156" t="s">
        <v>115</v>
      </c>
      <c r="F7" s="156" t="s">
        <v>94</v>
      </c>
      <c r="G7" s="156" t="s">
        <v>94</v>
      </c>
      <c r="H7" s="156" t="s">
        <v>28</v>
      </c>
      <c r="I7" s="156" t="s">
        <v>30</v>
      </c>
      <c r="J7" s="156" t="s">
        <v>28</v>
      </c>
      <c r="K7" s="156" t="s">
        <v>95</v>
      </c>
      <c r="L7" s="156" t="s">
        <v>28</v>
      </c>
      <c r="M7" s="156" t="s">
        <v>94</v>
      </c>
      <c r="N7" s="157" t="s">
        <v>94</v>
      </c>
      <c r="O7" s="146"/>
    </row>
    <row r="8" spans="2:14" s="160" customFormat="1" ht="13.5" customHeight="1">
      <c r="B8" s="5" t="s">
        <v>96</v>
      </c>
      <c r="C8" s="158">
        <v>7048</v>
      </c>
      <c r="D8" s="158">
        <v>6610.8</v>
      </c>
      <c r="E8" s="158">
        <v>6600.8</v>
      </c>
      <c r="F8" s="159">
        <v>93.79682179341657</v>
      </c>
      <c r="G8" s="159">
        <v>93.65493757094211</v>
      </c>
      <c r="H8" s="158">
        <v>662744</v>
      </c>
      <c r="I8" s="158">
        <v>257089</v>
      </c>
      <c r="J8" s="158">
        <v>625300</v>
      </c>
      <c r="K8" s="158">
        <v>250357</v>
      </c>
      <c r="L8" s="158">
        <v>608300</v>
      </c>
      <c r="M8" s="159">
        <v>94.35015631978561</v>
      </c>
      <c r="N8" s="159">
        <v>97.28130497361266</v>
      </c>
    </row>
    <row r="9" spans="2:14" s="91" customFormat="1" ht="13.5" customHeight="1">
      <c r="B9" s="16">
        <v>17</v>
      </c>
      <c r="C9" s="161">
        <v>7048</v>
      </c>
      <c r="D9" s="158">
        <v>6698</v>
      </c>
      <c r="E9" s="158">
        <v>6656</v>
      </c>
      <c r="F9" s="159">
        <v>95.03405221339388</v>
      </c>
      <c r="G9" s="159">
        <v>94.43813847900114</v>
      </c>
      <c r="H9" s="158">
        <v>667193</v>
      </c>
      <c r="I9" s="158">
        <v>261736</v>
      </c>
      <c r="J9" s="158">
        <v>633482</v>
      </c>
      <c r="K9" s="158">
        <v>255295</v>
      </c>
      <c r="L9" s="158">
        <v>616127</v>
      </c>
      <c r="M9" s="159">
        <v>94.94733907579965</v>
      </c>
      <c r="N9" s="159">
        <v>97.26037993186863</v>
      </c>
    </row>
    <row r="10" spans="2:14" s="53" customFormat="1" ht="13.5" customHeight="1">
      <c r="B10" s="162">
        <v>18</v>
      </c>
      <c r="C10" s="163">
        <v>7619</v>
      </c>
      <c r="D10" s="164">
        <v>7192</v>
      </c>
      <c r="E10" s="164">
        <v>7192</v>
      </c>
      <c r="F10" s="165">
        <v>94.39558997243734</v>
      </c>
      <c r="G10" s="165">
        <v>94.39558997243734</v>
      </c>
      <c r="H10" s="164">
        <v>703178</v>
      </c>
      <c r="I10" s="164">
        <v>274020</v>
      </c>
      <c r="J10" s="164">
        <v>661850</v>
      </c>
      <c r="K10" s="164">
        <v>267560</v>
      </c>
      <c r="L10" s="164">
        <v>644860</v>
      </c>
      <c r="M10" s="165">
        <v>94.12268301909332</v>
      </c>
      <c r="N10" s="165">
        <v>97.4329530860467</v>
      </c>
    </row>
    <row r="11" spans="2:14" s="53" customFormat="1" ht="13.5" customHeight="1">
      <c r="B11" s="162">
        <v>19</v>
      </c>
      <c r="C11" s="163">
        <v>7619</v>
      </c>
      <c r="D11" s="164">
        <v>7274</v>
      </c>
      <c r="E11" s="164">
        <v>7268</v>
      </c>
      <c r="F11" s="165">
        <v>95.47184669904188</v>
      </c>
      <c r="G11" s="165">
        <v>95.3930962068513</v>
      </c>
      <c r="H11" s="164">
        <v>706295</v>
      </c>
      <c r="I11" s="164">
        <v>280232</v>
      </c>
      <c r="J11" s="164">
        <v>668727</v>
      </c>
      <c r="K11" s="164">
        <v>274064</v>
      </c>
      <c r="L11" s="164">
        <v>652120</v>
      </c>
      <c r="M11" s="165">
        <v>94.68097607940025</v>
      </c>
      <c r="N11" s="165">
        <v>97.51662487083668</v>
      </c>
    </row>
    <row r="12" spans="2:14" s="170" customFormat="1" ht="13.5" customHeight="1" thickBot="1">
      <c r="B12" s="166">
        <v>20</v>
      </c>
      <c r="C12" s="167">
        <v>7619</v>
      </c>
      <c r="D12" s="168">
        <v>7354</v>
      </c>
      <c r="E12" s="168">
        <v>7320</v>
      </c>
      <c r="F12" s="169">
        <f>+D12/C12*100</f>
        <v>96.52185326158288</v>
      </c>
      <c r="G12" s="169">
        <f>+E12/C12*100</f>
        <v>96.07560047250296</v>
      </c>
      <c r="H12" s="168">
        <v>710336</v>
      </c>
      <c r="I12" s="168">
        <v>284075</v>
      </c>
      <c r="J12" s="168">
        <v>675341</v>
      </c>
      <c r="K12" s="168">
        <v>278940</v>
      </c>
      <c r="L12" s="168">
        <v>662007</v>
      </c>
      <c r="M12" s="169">
        <f>+J12/H12*100</f>
        <v>95.07345819443192</v>
      </c>
      <c r="N12" s="169">
        <f>+L12/J12*100</f>
        <v>98.02559003525626</v>
      </c>
    </row>
    <row r="13" ht="13.5">
      <c r="B13" s="171" t="s">
        <v>97</v>
      </c>
    </row>
    <row r="14" spans="2:4" ht="13.5">
      <c r="B14" s="172" t="s">
        <v>98</v>
      </c>
      <c r="C14" s="94"/>
      <c r="D14" s="94"/>
    </row>
  </sheetData>
  <mergeCells count="11">
    <mergeCell ref="K4:L4"/>
    <mergeCell ref="M4:M6"/>
    <mergeCell ref="N4:N6"/>
    <mergeCell ref="F4:F6"/>
    <mergeCell ref="G4:G6"/>
    <mergeCell ref="H4:H5"/>
    <mergeCell ref="I4:J4"/>
    <mergeCell ref="B4:B7"/>
    <mergeCell ref="C4:C5"/>
    <mergeCell ref="D4:D5"/>
    <mergeCell ref="E4:E5"/>
  </mergeCells>
  <printOptions/>
  <pageMargins left="0.5905511811023623" right="0.5905511811023623" top="0.7874015748031497" bottom="0.984251968503937" header="0.5118110236220472" footer="0.5118110236220472"/>
  <pageSetup cellComments="asDisplayed" fitToHeight="1" fitToWidth="1" horizontalDpi="600" verticalDpi="600" orientation="landscape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koho04</cp:lastModifiedBy>
  <cp:lastPrinted>2009-10-01T02:41:37Z</cp:lastPrinted>
  <dcterms:created xsi:type="dcterms:W3CDTF">1997-01-08T22:48:59Z</dcterms:created>
  <dcterms:modified xsi:type="dcterms:W3CDTF">2010-04-08T07:15:36Z</dcterms:modified>
  <cp:category/>
  <cp:version/>
  <cp:contentType/>
  <cp:contentStatus/>
</cp:coreProperties>
</file>