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000" activeTab="0"/>
  </bookViews>
  <sheets>
    <sheet name="2-1" sheetId="1" r:id="rId1"/>
    <sheet name="2-2" sheetId="2" r:id="rId2"/>
  </sheets>
  <definedNames>
    <definedName name="_xlnm.Print_Area" localSheetId="0">'2-1'!$A$1:$S$70</definedName>
    <definedName name="_xlnm.Print_Area" localSheetId="1">'2-2'!$A$1:$AP$48</definedName>
  </definedNames>
  <calcPr fullCalcOnLoad="1"/>
</workbook>
</file>

<file path=xl/sharedStrings.xml><?xml version="1.0" encoding="utf-8"?>
<sst xmlns="http://schemas.openxmlformats.org/spreadsheetml/2006/main" count="259" uniqueCount="80">
  <si>
    <t>２人以下</t>
  </si>
  <si>
    <t>１００人以上</t>
  </si>
  <si>
    <t>小売業計</t>
  </si>
  <si>
    <t>産業小分類別</t>
  </si>
  <si>
    <t>年間商品</t>
  </si>
  <si>
    <t>販売額</t>
  </si>
  <si>
    <t>（万円）</t>
  </si>
  <si>
    <t>（㎡）</t>
  </si>
  <si>
    <t>売場</t>
  </si>
  <si>
    <t>面積</t>
  </si>
  <si>
    <t>従業者数
（人）</t>
  </si>
  <si>
    <t>総   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</si>
  <si>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</si>
  <si>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</si>
  <si>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</si>
  <si>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</si>
  <si>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</si>
  <si>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</si>
  <si>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563 婦人・子供服</t>
  </si>
  <si>
    <t>562 男子服</t>
  </si>
  <si>
    <t>561 呉服・服地・寝具</t>
  </si>
  <si>
    <t>564 靴・履物</t>
  </si>
  <si>
    <t>569 その他の織物・衣服・身の回り品</t>
  </si>
  <si>
    <t>551 百貨店、総合スーパー</t>
  </si>
  <si>
    <t>571 各種食料品</t>
  </si>
  <si>
    <t>572 酒</t>
  </si>
  <si>
    <t>573 食肉</t>
  </si>
  <si>
    <t>574 鮮魚</t>
  </si>
  <si>
    <t>575 野菜・果実</t>
  </si>
  <si>
    <t>576 菓子・パン</t>
  </si>
  <si>
    <t>577 米穀類</t>
  </si>
  <si>
    <t>579 その他の飲食料品</t>
  </si>
  <si>
    <t>581 自動車</t>
  </si>
  <si>
    <t>582 自転車</t>
  </si>
  <si>
    <t>591 家具・建具・畳</t>
  </si>
  <si>
    <t>592 機械器具</t>
  </si>
  <si>
    <t>599 その他のじゅう器</t>
  </si>
  <si>
    <t>601 医薬品・化粧品</t>
  </si>
  <si>
    <t>602 農耕用品</t>
  </si>
  <si>
    <t>603 燃料</t>
  </si>
  <si>
    <t>604書籍・文具類</t>
  </si>
  <si>
    <t>605 スポーツ用品・がん具・娯楽用品・楽器</t>
  </si>
  <si>
    <t>606 写真機・写真材料</t>
  </si>
  <si>
    <t>607 時計・眼鏡・光学機械</t>
  </si>
  <si>
    <t>総     数</t>
  </si>
  <si>
    <t>卸売業計</t>
  </si>
  <si>
    <t>502 衣服・身の回り品</t>
  </si>
  <si>
    <t>511 農畜産物・水産物</t>
  </si>
  <si>
    <t>512 食料・飲料</t>
  </si>
  <si>
    <t>521 建築材料</t>
  </si>
  <si>
    <t>522 化学製品</t>
  </si>
  <si>
    <t>523 鉱物・金属材料</t>
  </si>
  <si>
    <t>524 再生資源</t>
  </si>
  <si>
    <t>531 一般機械器具</t>
  </si>
  <si>
    <t>532 自動車</t>
  </si>
  <si>
    <t>533 電気機械器具</t>
  </si>
  <si>
    <t>539 その他の機械器具</t>
  </si>
  <si>
    <t>541 家具・建具・じゅう器等</t>
  </si>
  <si>
    <t>542 医薬品・化粧品等</t>
  </si>
  <si>
    <t>501 繊維品</t>
  </si>
  <si>
    <t>49 各種商品</t>
  </si>
  <si>
    <t>50 繊維・衣服等</t>
  </si>
  <si>
    <t>51 飲食料品</t>
  </si>
  <si>
    <t>52 建築材料、鉱物・金属材料等</t>
  </si>
  <si>
    <t>53 機械器具</t>
  </si>
  <si>
    <t>54 その他</t>
  </si>
  <si>
    <t>549 他に分類されない</t>
  </si>
  <si>
    <t>559 その他各種商品</t>
  </si>
  <si>
    <t>55 各種商品</t>
  </si>
  <si>
    <t>56 織物・衣服・身の回り品</t>
  </si>
  <si>
    <t>57 飲食料品</t>
  </si>
  <si>
    <t>58 自動車・自転車</t>
  </si>
  <si>
    <t>59 家具・じゅう器・機械器具</t>
  </si>
  <si>
    <t>60 その他</t>
  </si>
  <si>
    <t>609 他に分類されない</t>
  </si>
  <si>
    <t>事業所数
（店）</t>
  </si>
  <si>
    <t>２　産業小分類別、従業者規模別、事業所数・従業者数・年間商品販売額及び売場面積（卸売業）</t>
  </si>
  <si>
    <t>２　産業小分類別、従業者規模別、事業所数・従業者数・年間商品販売額及び売場面積（小売業）</t>
  </si>
  <si>
    <t>事業所数
（店）</t>
  </si>
  <si>
    <t>―　その２　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</si>
</sst>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▲ &quot;0.0"/>
    <numFmt numFmtId="179" formatCode="#,##0_);[Red]\(#,##0\)"/>
    <numFmt numFmtId="180" formatCode="\-"/>
    <numFmt numFmtId="181" formatCode="\X"/>
    <numFmt numFmtId="182" formatCode="\-_ "/>
  </numFmts>
  <fonts count="5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distributed"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distributed"/>
    </xf>
    <xf numFmtId="176" fontId="0" fillId="0" borderId="7" xfId="0" applyNumberFormat="1" applyBorder="1" applyAlignment="1">
      <alignment horizontal="distributed"/>
    </xf>
    <xf numFmtId="176" fontId="0" fillId="0" borderId="8" xfId="0" applyNumberFormat="1" applyBorder="1" applyAlignment="1">
      <alignment horizontal="center"/>
    </xf>
    <xf numFmtId="180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2" fontId="0" fillId="0" borderId="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5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4" fillId="0" borderId="0" xfId="0" applyNumberFormat="1" applyFont="1" applyAlignment="1">
      <alignment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.37890625" style="0" customWidth="1"/>
    <col min="3" max="3" width="34.375" style="0" customWidth="1"/>
    <col min="4" max="4" width="12.00390625" style="6" customWidth="1"/>
    <col min="5" max="5" width="11.625" style="6" customWidth="1"/>
    <col min="6" max="6" width="15.625" style="6" customWidth="1"/>
    <col min="7" max="7" width="11.00390625" style="6" customWidth="1"/>
    <col min="8" max="8" width="10.625" style="6" customWidth="1"/>
    <col min="9" max="9" width="14.00390625" style="6" customWidth="1"/>
    <col min="10" max="10" width="10.875" style="6" customWidth="1"/>
    <col min="11" max="11" width="11.00390625" style="6" customWidth="1"/>
    <col min="12" max="12" width="12.875" style="6" customWidth="1"/>
    <col min="13" max="13" width="11.375" style="6" customWidth="1"/>
    <col min="14" max="14" width="11.125" style="6" customWidth="1"/>
    <col min="15" max="15" width="12.875" style="6" customWidth="1"/>
    <col min="16" max="16" width="11.50390625" style="6" customWidth="1"/>
    <col min="17" max="17" width="11.125" style="6" customWidth="1"/>
    <col min="18" max="18" width="14.875" style="6" customWidth="1"/>
    <col min="19" max="19" width="1.37890625" style="0" customWidth="1"/>
  </cols>
  <sheetData>
    <row r="1" ht="11.25">
      <c r="A1" s="55" t="s">
        <v>76</v>
      </c>
    </row>
    <row r="2" ht="5.25" customHeight="1"/>
    <row r="3" spans="1:19" ht="11.25">
      <c r="A3" s="69" t="s">
        <v>3</v>
      </c>
      <c r="B3" s="70"/>
      <c r="C3" s="71"/>
      <c r="D3" s="67" t="s">
        <v>11</v>
      </c>
      <c r="E3" s="68"/>
      <c r="F3" s="68"/>
      <c r="G3" s="67" t="s">
        <v>0</v>
      </c>
      <c r="H3" s="68"/>
      <c r="I3" s="68"/>
      <c r="J3" s="67" t="s">
        <v>12</v>
      </c>
      <c r="K3" s="68"/>
      <c r="L3" s="68"/>
      <c r="M3" s="67" t="s">
        <v>13</v>
      </c>
      <c r="N3" s="68"/>
      <c r="O3" s="68"/>
      <c r="P3" s="67" t="s">
        <v>14</v>
      </c>
      <c r="Q3" s="68"/>
      <c r="R3" s="68"/>
      <c r="S3" s="2"/>
    </row>
    <row r="4" spans="1:19" ht="11.25" customHeight="1">
      <c r="A4" s="72"/>
      <c r="B4" s="73"/>
      <c r="C4" s="74"/>
      <c r="D4" s="60" t="s">
        <v>75</v>
      </c>
      <c r="E4" s="60" t="s">
        <v>10</v>
      </c>
      <c r="F4" s="19" t="s">
        <v>4</v>
      </c>
      <c r="G4" s="60" t="s">
        <v>75</v>
      </c>
      <c r="H4" s="64" t="s">
        <v>10</v>
      </c>
      <c r="I4" s="19" t="s">
        <v>4</v>
      </c>
      <c r="J4" s="60" t="s">
        <v>75</v>
      </c>
      <c r="K4" s="60" t="s">
        <v>10</v>
      </c>
      <c r="L4" s="7" t="s">
        <v>4</v>
      </c>
      <c r="M4" s="60" t="s">
        <v>75</v>
      </c>
      <c r="N4" s="63" t="s">
        <v>10</v>
      </c>
      <c r="O4" s="7" t="s">
        <v>4</v>
      </c>
      <c r="P4" s="60" t="s">
        <v>75</v>
      </c>
      <c r="Q4" s="63" t="s">
        <v>10</v>
      </c>
      <c r="R4" s="7" t="s">
        <v>4</v>
      </c>
      <c r="S4" s="2"/>
    </row>
    <row r="5" spans="1:19" ht="11.25">
      <c r="A5" s="72"/>
      <c r="B5" s="73"/>
      <c r="C5" s="74"/>
      <c r="D5" s="61"/>
      <c r="E5" s="61"/>
      <c r="F5" s="20" t="s">
        <v>5</v>
      </c>
      <c r="G5" s="61"/>
      <c r="H5" s="65"/>
      <c r="I5" s="20" t="s">
        <v>5</v>
      </c>
      <c r="J5" s="61"/>
      <c r="K5" s="61"/>
      <c r="L5" s="7" t="s">
        <v>5</v>
      </c>
      <c r="M5" s="61"/>
      <c r="N5" s="61"/>
      <c r="O5" s="7" t="s">
        <v>5</v>
      </c>
      <c r="P5" s="61"/>
      <c r="Q5" s="61"/>
      <c r="R5" s="7" t="s">
        <v>5</v>
      </c>
      <c r="S5" s="2"/>
    </row>
    <row r="6" spans="1:19" ht="11.25">
      <c r="A6" s="75"/>
      <c r="B6" s="76"/>
      <c r="C6" s="77"/>
      <c r="D6" s="62"/>
      <c r="E6" s="62"/>
      <c r="F6" s="21" t="s">
        <v>6</v>
      </c>
      <c r="G6" s="62"/>
      <c r="H6" s="66"/>
      <c r="I6" s="21" t="s">
        <v>6</v>
      </c>
      <c r="J6" s="62"/>
      <c r="K6" s="62"/>
      <c r="L6" s="18" t="s">
        <v>6</v>
      </c>
      <c r="M6" s="62"/>
      <c r="N6" s="62"/>
      <c r="O6" s="18" t="s">
        <v>6</v>
      </c>
      <c r="P6" s="62"/>
      <c r="Q6" s="62"/>
      <c r="R6" s="18" t="s">
        <v>6</v>
      </c>
      <c r="S6" s="2"/>
    </row>
    <row r="7" spans="1:19" ht="11.25">
      <c r="A7" s="15" t="s">
        <v>44</v>
      </c>
      <c r="B7" s="12"/>
      <c r="C7" s="5"/>
      <c r="D7" s="16">
        <v>5203</v>
      </c>
      <c r="E7" s="17">
        <v>44844</v>
      </c>
      <c r="F7" s="17">
        <v>120505935</v>
      </c>
      <c r="G7" s="16">
        <f>G8+'2-2'!H8</f>
        <v>1722</v>
      </c>
      <c r="H7" s="17">
        <f>H8+'2-2'!I8</f>
        <v>2812</v>
      </c>
      <c r="I7" s="17">
        <f>I8+'2-2'!J8</f>
        <v>5868896</v>
      </c>
      <c r="J7" s="16">
        <f>J8+'2-2'!L8</f>
        <v>1195</v>
      </c>
      <c r="K7" s="17">
        <f>K8+'2-2'!M8</f>
        <v>4082</v>
      </c>
      <c r="L7" s="17">
        <f>L8+'2-2'!N8</f>
        <v>7835108</v>
      </c>
      <c r="M7" s="16">
        <f>M8+'2-2'!P8</f>
        <v>1100</v>
      </c>
      <c r="N7" s="17">
        <f>N8+'2-2'!Q8</f>
        <v>7167</v>
      </c>
      <c r="O7" s="17">
        <f>O8+'2-2'!R8</f>
        <v>20177070</v>
      </c>
      <c r="P7" s="16">
        <f>P8+'2-2'!T8</f>
        <v>715</v>
      </c>
      <c r="Q7" s="17">
        <f>Q8+'2-2'!U8</f>
        <v>9711</v>
      </c>
      <c r="R7" s="17">
        <f>R8+'2-2'!V8</f>
        <v>31233276</v>
      </c>
      <c r="S7" s="2"/>
    </row>
    <row r="8" spans="1:19" ht="11.25">
      <c r="A8" s="2" t="s">
        <v>45</v>
      </c>
      <c r="B8" s="13"/>
      <c r="C8" s="1"/>
      <c r="D8" s="8">
        <v>1113</v>
      </c>
      <c r="E8" s="9">
        <v>9734</v>
      </c>
      <c r="F8" s="9">
        <v>61947753</v>
      </c>
      <c r="G8" s="8">
        <f aca="true" t="shared" si="0" ref="G8:R8">G10+G12+G16+G20+G26+G32</f>
        <v>249</v>
      </c>
      <c r="H8" s="9">
        <f t="shared" si="0"/>
        <v>417</v>
      </c>
      <c r="I8" s="9">
        <f t="shared" si="0"/>
        <v>3490313</v>
      </c>
      <c r="J8" s="8">
        <f t="shared" si="0"/>
        <v>251</v>
      </c>
      <c r="K8" s="9">
        <f t="shared" si="0"/>
        <v>867</v>
      </c>
      <c r="L8" s="9">
        <f t="shared" si="0"/>
        <v>3410231</v>
      </c>
      <c r="M8" s="8">
        <f t="shared" si="0"/>
        <v>316</v>
      </c>
      <c r="N8" s="9">
        <f t="shared" si="0"/>
        <v>2062</v>
      </c>
      <c r="O8" s="9">
        <f t="shared" si="0"/>
        <v>12398312</v>
      </c>
      <c r="P8" s="8">
        <f t="shared" si="0"/>
        <v>193</v>
      </c>
      <c r="Q8" s="9">
        <f t="shared" si="0"/>
        <v>2552</v>
      </c>
      <c r="R8" s="9">
        <f t="shared" si="0"/>
        <v>18930317</v>
      </c>
      <c r="S8" s="2"/>
    </row>
    <row r="9" spans="1:19" ht="11.25">
      <c r="A9" s="2"/>
      <c r="B9" s="13"/>
      <c r="C9" s="1"/>
      <c r="D9" s="8"/>
      <c r="E9" s="9"/>
      <c r="F9" s="9"/>
      <c r="G9" s="8"/>
      <c r="H9" s="9"/>
      <c r="I9" s="9"/>
      <c r="J9" s="8"/>
      <c r="K9" s="9"/>
      <c r="L9" s="9"/>
      <c r="M9" s="8"/>
      <c r="N9" s="9"/>
      <c r="O9" s="9"/>
      <c r="P9" s="8"/>
      <c r="Q9" s="9"/>
      <c r="R9" s="9"/>
      <c r="S9" s="2"/>
    </row>
    <row r="10" spans="1:19" ht="11.25">
      <c r="A10" s="2"/>
      <c r="B10" s="13" t="s">
        <v>60</v>
      </c>
      <c r="C10" s="1"/>
      <c r="D10" s="8">
        <v>2</v>
      </c>
      <c r="E10" s="9">
        <v>16</v>
      </c>
      <c r="F10" s="24">
        <v>56000</v>
      </c>
      <c r="G10" s="22">
        <v>0</v>
      </c>
      <c r="H10" s="23">
        <v>0</v>
      </c>
      <c r="I10" s="23">
        <v>0</v>
      </c>
      <c r="J10" s="22">
        <v>0</v>
      </c>
      <c r="K10" s="23">
        <v>0</v>
      </c>
      <c r="L10" s="23">
        <v>0</v>
      </c>
      <c r="M10" s="8">
        <v>2</v>
      </c>
      <c r="N10" s="9">
        <v>16</v>
      </c>
      <c r="O10" s="24">
        <v>56000</v>
      </c>
      <c r="P10" s="22">
        <v>0</v>
      </c>
      <c r="Q10" s="23">
        <v>0</v>
      </c>
      <c r="R10" s="23">
        <v>0</v>
      </c>
      <c r="S10" s="2"/>
    </row>
    <row r="11" spans="1:19" ht="11.25">
      <c r="A11" s="2"/>
      <c r="B11" s="13"/>
      <c r="C11" s="1"/>
      <c r="D11" s="8"/>
      <c r="E11" s="9"/>
      <c r="F11" s="9"/>
      <c r="G11" s="8"/>
      <c r="H11" s="9"/>
      <c r="I11" s="9"/>
      <c r="J11" s="8"/>
      <c r="K11" s="9"/>
      <c r="L11" s="9"/>
      <c r="M11" s="8"/>
      <c r="N11" s="9"/>
      <c r="O11" s="9"/>
      <c r="P11" s="8"/>
      <c r="Q11" s="9"/>
      <c r="R11" s="9"/>
      <c r="S11" s="2"/>
    </row>
    <row r="12" spans="1:19" ht="11.25">
      <c r="A12" s="2"/>
      <c r="B12" s="13" t="s">
        <v>61</v>
      </c>
      <c r="C12" s="1"/>
      <c r="D12" s="8">
        <v>38</v>
      </c>
      <c r="E12" s="9">
        <v>203</v>
      </c>
      <c r="F12" s="24">
        <v>594514</v>
      </c>
      <c r="G12" s="8">
        <f aca="true" t="shared" si="1" ref="G12:R12">SUM(G13:G14)</f>
        <v>11</v>
      </c>
      <c r="H12" s="9">
        <f t="shared" si="1"/>
        <v>18</v>
      </c>
      <c r="I12" s="24">
        <f t="shared" si="1"/>
        <v>28843</v>
      </c>
      <c r="J12" s="8">
        <f t="shared" si="1"/>
        <v>14</v>
      </c>
      <c r="K12" s="9">
        <f t="shared" si="1"/>
        <v>46</v>
      </c>
      <c r="L12" s="9">
        <f t="shared" si="1"/>
        <v>102380</v>
      </c>
      <c r="M12" s="8">
        <f t="shared" si="1"/>
        <v>8</v>
      </c>
      <c r="N12" s="9">
        <f t="shared" si="1"/>
        <v>49</v>
      </c>
      <c r="O12" s="9">
        <f t="shared" si="1"/>
        <v>107449</v>
      </c>
      <c r="P12" s="8">
        <f t="shared" si="1"/>
        <v>3</v>
      </c>
      <c r="Q12" s="9">
        <f t="shared" si="1"/>
        <v>43</v>
      </c>
      <c r="R12" s="9">
        <f t="shared" si="1"/>
        <v>130394</v>
      </c>
      <c r="S12" s="2"/>
    </row>
    <row r="13" spans="1:19" ht="11.25">
      <c r="A13" s="2"/>
      <c r="B13" s="13"/>
      <c r="C13" s="1" t="s">
        <v>59</v>
      </c>
      <c r="D13" s="8">
        <v>1</v>
      </c>
      <c r="E13" s="9">
        <v>2</v>
      </c>
      <c r="F13" s="24">
        <v>3800</v>
      </c>
      <c r="G13" s="8">
        <v>1</v>
      </c>
      <c r="H13" s="9">
        <v>2</v>
      </c>
      <c r="I13" s="24">
        <v>3800</v>
      </c>
      <c r="J13" s="22">
        <v>0</v>
      </c>
      <c r="K13" s="23">
        <v>0</v>
      </c>
      <c r="L13" s="23">
        <v>0</v>
      </c>
      <c r="M13" s="22">
        <v>0</v>
      </c>
      <c r="N13" s="23">
        <v>0</v>
      </c>
      <c r="O13" s="23">
        <v>0</v>
      </c>
      <c r="P13" s="22">
        <v>0</v>
      </c>
      <c r="Q13" s="23">
        <v>0</v>
      </c>
      <c r="R13" s="23">
        <v>0</v>
      </c>
      <c r="S13" s="2"/>
    </row>
    <row r="14" spans="1:19" ht="11.25">
      <c r="A14" s="2"/>
      <c r="B14" s="13"/>
      <c r="C14" s="1" t="s">
        <v>46</v>
      </c>
      <c r="D14" s="8">
        <v>37</v>
      </c>
      <c r="E14" s="9">
        <v>201</v>
      </c>
      <c r="F14" s="9">
        <v>590714</v>
      </c>
      <c r="G14" s="8">
        <v>10</v>
      </c>
      <c r="H14" s="9">
        <v>16</v>
      </c>
      <c r="I14" s="9">
        <v>25043</v>
      </c>
      <c r="J14" s="8">
        <v>14</v>
      </c>
      <c r="K14" s="9">
        <v>46</v>
      </c>
      <c r="L14" s="9">
        <v>102380</v>
      </c>
      <c r="M14" s="8">
        <v>8</v>
      </c>
      <c r="N14" s="9">
        <v>49</v>
      </c>
      <c r="O14" s="9">
        <v>107449</v>
      </c>
      <c r="P14" s="8">
        <v>3</v>
      </c>
      <c r="Q14" s="9">
        <v>43</v>
      </c>
      <c r="R14" s="9">
        <v>130394</v>
      </c>
      <c r="S14" s="2"/>
    </row>
    <row r="15" spans="1:19" ht="11.25">
      <c r="A15" s="2"/>
      <c r="B15" s="13"/>
      <c r="C15" s="1"/>
      <c r="D15" s="8"/>
      <c r="E15" s="9"/>
      <c r="F15" s="9"/>
      <c r="G15" s="8"/>
      <c r="H15" s="9"/>
      <c r="I15" s="9"/>
      <c r="J15" s="8"/>
      <c r="K15" s="9"/>
      <c r="L15" s="9"/>
      <c r="M15" s="8"/>
      <c r="N15" s="9"/>
      <c r="O15" s="9"/>
      <c r="P15" s="8"/>
      <c r="Q15" s="9"/>
      <c r="R15" s="9"/>
      <c r="S15" s="2"/>
    </row>
    <row r="16" spans="1:19" ht="11.25">
      <c r="A16" s="2"/>
      <c r="B16" s="13" t="s">
        <v>62</v>
      </c>
      <c r="C16" s="1"/>
      <c r="D16" s="8">
        <v>216</v>
      </c>
      <c r="E16" s="9">
        <v>2348</v>
      </c>
      <c r="F16" s="9">
        <v>15299493</v>
      </c>
      <c r="G16" s="8">
        <f aca="true" t="shared" si="2" ref="G16:R16">SUM(G17:G18)</f>
        <v>49</v>
      </c>
      <c r="H16" s="9">
        <f t="shared" si="2"/>
        <v>79</v>
      </c>
      <c r="I16" s="9">
        <f t="shared" si="2"/>
        <v>2327386</v>
      </c>
      <c r="J16" s="8">
        <f t="shared" si="2"/>
        <v>50</v>
      </c>
      <c r="K16" s="9">
        <f t="shared" si="2"/>
        <v>175</v>
      </c>
      <c r="L16" s="9">
        <f t="shared" si="2"/>
        <v>327069</v>
      </c>
      <c r="M16" s="8">
        <f t="shared" si="2"/>
        <v>55</v>
      </c>
      <c r="N16" s="9">
        <f t="shared" si="2"/>
        <v>364</v>
      </c>
      <c r="O16" s="9">
        <f t="shared" si="2"/>
        <v>2384136</v>
      </c>
      <c r="P16" s="8">
        <f t="shared" si="2"/>
        <v>30</v>
      </c>
      <c r="Q16" s="9">
        <f t="shared" si="2"/>
        <v>404</v>
      </c>
      <c r="R16" s="9">
        <f t="shared" si="2"/>
        <v>1558580</v>
      </c>
      <c r="S16" s="2"/>
    </row>
    <row r="17" spans="1:19" ht="11.25">
      <c r="A17" s="2"/>
      <c r="B17" s="13"/>
      <c r="C17" s="1" t="s">
        <v>47</v>
      </c>
      <c r="D17" s="8">
        <v>84</v>
      </c>
      <c r="E17" s="9">
        <v>803</v>
      </c>
      <c r="F17" s="9">
        <v>4896154</v>
      </c>
      <c r="G17" s="8">
        <v>19</v>
      </c>
      <c r="H17" s="9">
        <v>30</v>
      </c>
      <c r="I17" s="9">
        <v>143004</v>
      </c>
      <c r="J17" s="8">
        <v>20</v>
      </c>
      <c r="K17" s="9">
        <v>72</v>
      </c>
      <c r="L17" s="9">
        <v>150254</v>
      </c>
      <c r="M17" s="8">
        <v>22</v>
      </c>
      <c r="N17" s="9">
        <v>141</v>
      </c>
      <c r="O17" s="9">
        <v>554319</v>
      </c>
      <c r="P17" s="8">
        <v>12</v>
      </c>
      <c r="Q17" s="9">
        <v>157</v>
      </c>
      <c r="R17" s="9">
        <v>576893</v>
      </c>
      <c r="S17" s="2"/>
    </row>
    <row r="18" spans="1:19" ht="11.25">
      <c r="A18" s="2"/>
      <c r="B18" s="13"/>
      <c r="C18" s="1" t="s">
        <v>48</v>
      </c>
      <c r="D18" s="8">
        <v>132</v>
      </c>
      <c r="E18" s="9">
        <v>1545</v>
      </c>
      <c r="F18" s="9">
        <v>10403339</v>
      </c>
      <c r="G18" s="8">
        <v>30</v>
      </c>
      <c r="H18" s="9">
        <v>49</v>
      </c>
      <c r="I18" s="9">
        <f>2437+2181945</f>
        <v>2184382</v>
      </c>
      <c r="J18" s="8">
        <v>30</v>
      </c>
      <c r="K18" s="9">
        <v>103</v>
      </c>
      <c r="L18" s="9">
        <v>176815</v>
      </c>
      <c r="M18" s="8">
        <v>33</v>
      </c>
      <c r="N18" s="9">
        <v>223</v>
      </c>
      <c r="O18" s="9">
        <v>1829817</v>
      </c>
      <c r="P18" s="8">
        <v>18</v>
      </c>
      <c r="Q18" s="9">
        <v>247</v>
      </c>
      <c r="R18" s="9">
        <v>981687</v>
      </c>
      <c r="S18" s="2"/>
    </row>
    <row r="19" spans="1:19" ht="11.25">
      <c r="A19" s="2"/>
      <c r="B19" s="13"/>
      <c r="C19" s="1"/>
      <c r="D19" s="8"/>
      <c r="E19" s="9"/>
      <c r="F19" s="9"/>
      <c r="G19" s="8"/>
      <c r="H19" s="9"/>
      <c r="I19" s="9"/>
      <c r="J19" s="8"/>
      <c r="K19" s="9"/>
      <c r="L19" s="9"/>
      <c r="M19" s="8"/>
      <c r="N19" s="9"/>
      <c r="O19" s="9"/>
      <c r="P19" s="8"/>
      <c r="Q19" s="9"/>
      <c r="R19" s="9"/>
      <c r="S19" s="2"/>
    </row>
    <row r="20" spans="1:19" ht="11.25">
      <c r="A20" s="2"/>
      <c r="B20" s="13" t="s">
        <v>63</v>
      </c>
      <c r="C20" s="1"/>
      <c r="D20" s="8">
        <v>348</v>
      </c>
      <c r="E20" s="9">
        <v>2852</v>
      </c>
      <c r="F20" s="9">
        <v>16379296</v>
      </c>
      <c r="G20" s="8">
        <f aca="true" t="shared" si="3" ref="G20:R20">SUM(G21:G24)</f>
        <v>73</v>
      </c>
      <c r="H20" s="9">
        <f t="shared" si="3"/>
        <v>123</v>
      </c>
      <c r="I20" s="9">
        <f t="shared" si="3"/>
        <v>359204</v>
      </c>
      <c r="J20" s="8">
        <f t="shared" si="3"/>
        <v>74</v>
      </c>
      <c r="K20" s="9">
        <f t="shared" si="3"/>
        <v>252</v>
      </c>
      <c r="L20" s="9">
        <f t="shared" si="3"/>
        <v>939209</v>
      </c>
      <c r="M20" s="8">
        <f t="shared" si="3"/>
        <v>100</v>
      </c>
      <c r="N20" s="9">
        <f t="shared" si="3"/>
        <v>648</v>
      </c>
      <c r="O20" s="9">
        <f t="shared" si="3"/>
        <v>3891563</v>
      </c>
      <c r="P20" s="8">
        <f t="shared" si="3"/>
        <v>72</v>
      </c>
      <c r="Q20" s="9">
        <f t="shared" si="3"/>
        <v>926</v>
      </c>
      <c r="R20" s="9">
        <f t="shared" si="3"/>
        <v>7364285</v>
      </c>
      <c r="S20" s="2"/>
    </row>
    <row r="21" spans="1:19" ht="11.25">
      <c r="A21" s="2"/>
      <c r="B21" s="13"/>
      <c r="C21" s="1" t="s">
        <v>49</v>
      </c>
      <c r="D21" s="8">
        <v>197</v>
      </c>
      <c r="E21" s="9">
        <v>1395</v>
      </c>
      <c r="F21" s="9">
        <v>9220921</v>
      </c>
      <c r="G21" s="8">
        <v>42</v>
      </c>
      <c r="H21" s="9">
        <v>74</v>
      </c>
      <c r="I21" s="9">
        <v>271378</v>
      </c>
      <c r="J21" s="8">
        <v>47</v>
      </c>
      <c r="K21" s="9">
        <v>163</v>
      </c>
      <c r="L21" s="9">
        <v>520277</v>
      </c>
      <c r="M21" s="8">
        <v>61</v>
      </c>
      <c r="N21" s="9">
        <v>390</v>
      </c>
      <c r="O21" s="9">
        <v>2378378</v>
      </c>
      <c r="P21" s="8">
        <v>37</v>
      </c>
      <c r="Q21" s="9">
        <v>493</v>
      </c>
      <c r="R21" s="9">
        <v>4677955</v>
      </c>
      <c r="S21" s="2"/>
    </row>
    <row r="22" spans="1:19" ht="11.25">
      <c r="A22" s="2"/>
      <c r="B22" s="13"/>
      <c r="C22" s="1" t="s">
        <v>50</v>
      </c>
      <c r="D22" s="8">
        <v>47</v>
      </c>
      <c r="E22" s="9">
        <v>466</v>
      </c>
      <c r="F22" s="9">
        <v>2210681</v>
      </c>
      <c r="G22" s="8">
        <v>6</v>
      </c>
      <c r="H22" s="9">
        <v>10</v>
      </c>
      <c r="I22" s="9">
        <v>23954</v>
      </c>
      <c r="J22" s="8">
        <v>10</v>
      </c>
      <c r="K22" s="9">
        <v>33</v>
      </c>
      <c r="L22" s="9">
        <v>153479</v>
      </c>
      <c r="M22" s="8">
        <v>14</v>
      </c>
      <c r="N22" s="9">
        <v>93</v>
      </c>
      <c r="O22" s="9">
        <v>351474</v>
      </c>
      <c r="P22" s="8">
        <v>11</v>
      </c>
      <c r="Q22" s="9">
        <v>144</v>
      </c>
      <c r="R22" s="9">
        <v>814053</v>
      </c>
      <c r="S22" s="2"/>
    </row>
    <row r="23" spans="1:19" ht="11.25">
      <c r="A23" s="2"/>
      <c r="B23" s="13"/>
      <c r="C23" s="1" t="s">
        <v>51</v>
      </c>
      <c r="D23" s="8">
        <v>52</v>
      </c>
      <c r="E23" s="9">
        <v>640</v>
      </c>
      <c r="F23" s="9">
        <v>3951721</v>
      </c>
      <c r="G23" s="8">
        <v>8</v>
      </c>
      <c r="H23" s="9">
        <v>15</v>
      </c>
      <c r="I23" s="9">
        <v>25726</v>
      </c>
      <c r="J23" s="8">
        <v>9</v>
      </c>
      <c r="K23" s="9">
        <v>30</v>
      </c>
      <c r="L23" s="9">
        <v>244615</v>
      </c>
      <c r="M23" s="8">
        <v>13</v>
      </c>
      <c r="N23" s="9">
        <v>85</v>
      </c>
      <c r="O23" s="9">
        <v>857719</v>
      </c>
      <c r="P23" s="8">
        <v>12</v>
      </c>
      <c r="Q23" s="9">
        <v>139</v>
      </c>
      <c r="R23" s="9">
        <v>1294729</v>
      </c>
      <c r="S23" s="2"/>
    </row>
    <row r="24" spans="1:19" ht="11.25">
      <c r="A24" s="2"/>
      <c r="B24" s="13"/>
      <c r="C24" s="1" t="s">
        <v>52</v>
      </c>
      <c r="D24" s="8">
        <v>52</v>
      </c>
      <c r="E24" s="9">
        <v>351</v>
      </c>
      <c r="F24" s="9">
        <v>995973</v>
      </c>
      <c r="G24" s="8">
        <v>17</v>
      </c>
      <c r="H24" s="9">
        <v>24</v>
      </c>
      <c r="I24" s="9">
        <f>3051+35095</f>
        <v>38146</v>
      </c>
      <c r="J24" s="8">
        <v>8</v>
      </c>
      <c r="K24" s="9">
        <v>26</v>
      </c>
      <c r="L24" s="9">
        <v>20838</v>
      </c>
      <c r="M24" s="8">
        <v>12</v>
      </c>
      <c r="N24" s="9">
        <v>80</v>
      </c>
      <c r="O24" s="9">
        <v>303992</v>
      </c>
      <c r="P24" s="8">
        <v>12</v>
      </c>
      <c r="Q24" s="9">
        <v>150</v>
      </c>
      <c r="R24" s="9">
        <v>577548</v>
      </c>
      <c r="S24" s="2"/>
    </row>
    <row r="25" spans="1:19" ht="11.25">
      <c r="A25" s="2"/>
      <c r="B25" s="13"/>
      <c r="C25" s="1"/>
      <c r="D25" s="8"/>
      <c r="E25" s="9"/>
      <c r="F25" s="9"/>
      <c r="G25" s="8"/>
      <c r="H25" s="9"/>
      <c r="I25" s="9"/>
      <c r="J25" s="8"/>
      <c r="K25" s="9"/>
      <c r="L25" s="9"/>
      <c r="M25" s="8"/>
      <c r="N25" s="9"/>
      <c r="O25" s="9"/>
      <c r="P25" s="8"/>
      <c r="Q25" s="9"/>
      <c r="R25" s="9"/>
      <c r="S25" s="2"/>
    </row>
    <row r="26" spans="1:19" ht="11.25">
      <c r="A26" s="2"/>
      <c r="B26" s="13" t="s">
        <v>64</v>
      </c>
      <c r="C26" s="1"/>
      <c r="D26" s="8">
        <v>293</v>
      </c>
      <c r="E26" s="9">
        <v>2547</v>
      </c>
      <c r="F26" s="9">
        <v>17428627</v>
      </c>
      <c r="G26" s="8">
        <f aca="true" t="shared" si="4" ref="G26:R26">SUM(G27:G30)</f>
        <v>52</v>
      </c>
      <c r="H26" s="9">
        <f t="shared" si="4"/>
        <v>87</v>
      </c>
      <c r="I26" s="9">
        <f t="shared" si="4"/>
        <v>470010</v>
      </c>
      <c r="J26" s="8">
        <f t="shared" si="4"/>
        <v>65</v>
      </c>
      <c r="K26" s="9">
        <f t="shared" si="4"/>
        <v>228</v>
      </c>
      <c r="L26" s="9">
        <f t="shared" si="4"/>
        <v>1147425</v>
      </c>
      <c r="M26" s="8">
        <f t="shared" si="4"/>
        <v>103</v>
      </c>
      <c r="N26" s="9">
        <f t="shared" si="4"/>
        <v>665</v>
      </c>
      <c r="O26" s="9">
        <f t="shared" si="4"/>
        <v>4692568</v>
      </c>
      <c r="P26" s="8">
        <f t="shared" si="4"/>
        <v>50</v>
      </c>
      <c r="Q26" s="9">
        <f t="shared" si="4"/>
        <v>658</v>
      </c>
      <c r="R26" s="9">
        <f t="shared" si="4"/>
        <v>5094571</v>
      </c>
      <c r="S26" s="2"/>
    </row>
    <row r="27" spans="1:19" ht="11.25">
      <c r="A27" s="2"/>
      <c r="B27" s="13"/>
      <c r="C27" s="1" t="s">
        <v>53</v>
      </c>
      <c r="D27" s="8">
        <v>111</v>
      </c>
      <c r="E27" s="9">
        <v>853</v>
      </c>
      <c r="F27" s="9">
        <v>5089860</v>
      </c>
      <c r="G27" s="8">
        <v>21</v>
      </c>
      <c r="H27" s="9">
        <v>34</v>
      </c>
      <c r="I27" s="9">
        <v>281527</v>
      </c>
      <c r="J27" s="8">
        <v>28</v>
      </c>
      <c r="K27" s="9">
        <v>99</v>
      </c>
      <c r="L27" s="9">
        <v>256511</v>
      </c>
      <c r="M27" s="8">
        <v>41</v>
      </c>
      <c r="N27" s="9">
        <v>264</v>
      </c>
      <c r="O27" s="9">
        <v>1806821</v>
      </c>
      <c r="P27" s="8">
        <v>16</v>
      </c>
      <c r="Q27" s="9">
        <v>204</v>
      </c>
      <c r="R27" s="9">
        <v>1702602</v>
      </c>
      <c r="S27" s="2"/>
    </row>
    <row r="28" spans="1:19" ht="11.25">
      <c r="A28" s="2"/>
      <c r="B28" s="13"/>
      <c r="C28" s="1" t="s">
        <v>54</v>
      </c>
      <c r="D28" s="8">
        <v>61</v>
      </c>
      <c r="E28" s="9">
        <v>540</v>
      </c>
      <c r="F28" s="9">
        <v>2914702</v>
      </c>
      <c r="G28" s="8">
        <v>9</v>
      </c>
      <c r="H28" s="9">
        <v>15</v>
      </c>
      <c r="I28" s="9">
        <v>24319</v>
      </c>
      <c r="J28" s="8">
        <v>11</v>
      </c>
      <c r="K28" s="9">
        <v>40</v>
      </c>
      <c r="L28" s="9">
        <v>485333</v>
      </c>
      <c r="M28" s="8">
        <v>22</v>
      </c>
      <c r="N28" s="9">
        <v>130</v>
      </c>
      <c r="O28" s="9">
        <v>728236</v>
      </c>
      <c r="P28" s="8">
        <v>15</v>
      </c>
      <c r="Q28" s="9">
        <v>197</v>
      </c>
      <c r="R28" s="9">
        <v>1169408</v>
      </c>
      <c r="S28" s="2"/>
    </row>
    <row r="29" spans="1:19" ht="11.25">
      <c r="A29" s="2"/>
      <c r="B29" s="13"/>
      <c r="C29" s="1" t="s">
        <v>55</v>
      </c>
      <c r="D29" s="8">
        <v>84</v>
      </c>
      <c r="E29" s="9">
        <v>832</v>
      </c>
      <c r="F29" s="9">
        <v>6467350</v>
      </c>
      <c r="G29" s="8">
        <v>13</v>
      </c>
      <c r="H29" s="9">
        <v>22</v>
      </c>
      <c r="I29" s="9">
        <f>3200+128262</f>
        <v>131462</v>
      </c>
      <c r="J29" s="8">
        <v>20</v>
      </c>
      <c r="K29" s="9">
        <v>69</v>
      </c>
      <c r="L29" s="9">
        <v>346785</v>
      </c>
      <c r="M29" s="8">
        <v>29</v>
      </c>
      <c r="N29" s="9">
        <v>203</v>
      </c>
      <c r="O29" s="9">
        <v>1831095</v>
      </c>
      <c r="P29" s="8">
        <v>13</v>
      </c>
      <c r="Q29" s="9">
        <v>172</v>
      </c>
      <c r="R29" s="9">
        <v>1911958</v>
      </c>
      <c r="S29" s="2"/>
    </row>
    <row r="30" spans="1:19" ht="11.25">
      <c r="A30" s="2"/>
      <c r="B30" s="13"/>
      <c r="C30" s="1" t="s">
        <v>56</v>
      </c>
      <c r="D30" s="8">
        <v>37</v>
      </c>
      <c r="E30" s="9">
        <v>322</v>
      </c>
      <c r="F30" s="9">
        <v>2956715</v>
      </c>
      <c r="G30" s="8">
        <v>9</v>
      </c>
      <c r="H30" s="9">
        <v>16</v>
      </c>
      <c r="I30" s="9">
        <v>32702</v>
      </c>
      <c r="J30" s="8">
        <v>6</v>
      </c>
      <c r="K30" s="9">
        <v>20</v>
      </c>
      <c r="L30" s="9">
        <v>58796</v>
      </c>
      <c r="M30" s="8">
        <v>11</v>
      </c>
      <c r="N30" s="9">
        <v>68</v>
      </c>
      <c r="O30" s="9">
        <v>326416</v>
      </c>
      <c r="P30" s="8">
        <v>6</v>
      </c>
      <c r="Q30" s="9">
        <v>85</v>
      </c>
      <c r="R30" s="9">
        <v>310603</v>
      </c>
      <c r="S30" s="2"/>
    </row>
    <row r="31" spans="1:19" ht="11.25">
      <c r="A31" s="2"/>
      <c r="B31" s="13"/>
      <c r="C31" s="1"/>
      <c r="D31" s="8"/>
      <c r="E31" s="9"/>
      <c r="F31" s="9"/>
      <c r="G31" s="8"/>
      <c r="H31" s="9"/>
      <c r="I31" s="9"/>
      <c r="J31" s="8"/>
      <c r="K31" s="9"/>
      <c r="L31" s="9"/>
      <c r="M31" s="8"/>
      <c r="N31" s="9"/>
      <c r="O31" s="9"/>
      <c r="P31" s="8"/>
      <c r="Q31" s="9"/>
      <c r="R31" s="9"/>
      <c r="S31" s="2"/>
    </row>
    <row r="32" spans="1:19" ht="11.25">
      <c r="A32" s="2"/>
      <c r="B32" s="13" t="s">
        <v>65</v>
      </c>
      <c r="C32" s="1"/>
      <c r="D32" s="8">
        <v>216</v>
      </c>
      <c r="E32" s="9">
        <v>1768</v>
      </c>
      <c r="F32" s="9">
        <v>12189823</v>
      </c>
      <c r="G32" s="8">
        <f aca="true" t="shared" si="5" ref="G32:R32">SUM(G33:G35)</f>
        <v>64</v>
      </c>
      <c r="H32" s="9">
        <f t="shared" si="5"/>
        <v>110</v>
      </c>
      <c r="I32" s="9">
        <f t="shared" si="5"/>
        <v>304870</v>
      </c>
      <c r="J32" s="8">
        <f t="shared" si="5"/>
        <v>48</v>
      </c>
      <c r="K32" s="9">
        <f t="shared" si="5"/>
        <v>166</v>
      </c>
      <c r="L32" s="9">
        <f t="shared" si="5"/>
        <v>894148</v>
      </c>
      <c r="M32" s="8">
        <f t="shared" si="5"/>
        <v>48</v>
      </c>
      <c r="N32" s="9">
        <f t="shared" si="5"/>
        <v>320</v>
      </c>
      <c r="O32" s="9">
        <f t="shared" si="5"/>
        <v>1266596</v>
      </c>
      <c r="P32" s="8">
        <f t="shared" si="5"/>
        <v>38</v>
      </c>
      <c r="Q32" s="9">
        <f t="shared" si="5"/>
        <v>521</v>
      </c>
      <c r="R32" s="9">
        <f t="shared" si="5"/>
        <v>4782487</v>
      </c>
      <c r="S32" s="2"/>
    </row>
    <row r="33" spans="1:19" ht="11.25">
      <c r="A33" s="2"/>
      <c r="B33" s="13"/>
      <c r="C33" s="1" t="s">
        <v>57</v>
      </c>
      <c r="D33" s="8">
        <v>48</v>
      </c>
      <c r="E33" s="9">
        <v>411</v>
      </c>
      <c r="F33" s="9">
        <v>1831155</v>
      </c>
      <c r="G33" s="8">
        <v>10</v>
      </c>
      <c r="H33" s="9">
        <v>17</v>
      </c>
      <c r="I33" s="9">
        <v>63733</v>
      </c>
      <c r="J33" s="8">
        <v>14</v>
      </c>
      <c r="K33" s="9">
        <v>48</v>
      </c>
      <c r="L33" s="9">
        <v>435094</v>
      </c>
      <c r="M33" s="8">
        <v>10</v>
      </c>
      <c r="N33" s="9">
        <v>72</v>
      </c>
      <c r="O33" s="9">
        <v>383287</v>
      </c>
      <c r="P33" s="8">
        <v>9</v>
      </c>
      <c r="Q33" s="9">
        <v>107</v>
      </c>
      <c r="R33" s="9">
        <v>571816</v>
      </c>
      <c r="S33" s="2"/>
    </row>
    <row r="34" spans="1:19" ht="11.25">
      <c r="A34" s="2"/>
      <c r="B34" s="13"/>
      <c r="C34" s="1" t="s">
        <v>58</v>
      </c>
      <c r="D34" s="8">
        <v>46</v>
      </c>
      <c r="E34" s="9">
        <v>370</v>
      </c>
      <c r="F34" s="9">
        <v>3729641</v>
      </c>
      <c r="G34" s="8">
        <v>16</v>
      </c>
      <c r="H34" s="9">
        <v>23</v>
      </c>
      <c r="I34" s="9">
        <v>50443</v>
      </c>
      <c r="J34" s="8">
        <v>8</v>
      </c>
      <c r="K34" s="9">
        <v>27</v>
      </c>
      <c r="L34" s="9">
        <v>69544</v>
      </c>
      <c r="M34" s="8">
        <v>8</v>
      </c>
      <c r="N34" s="9">
        <v>55</v>
      </c>
      <c r="O34" s="9">
        <v>166625</v>
      </c>
      <c r="P34" s="8">
        <v>9</v>
      </c>
      <c r="Q34" s="9">
        <v>115</v>
      </c>
      <c r="R34" s="9">
        <v>671780</v>
      </c>
      <c r="S34" s="2"/>
    </row>
    <row r="35" spans="1:19" ht="11.25">
      <c r="A35" s="3"/>
      <c r="B35" s="14"/>
      <c r="C35" s="4" t="s">
        <v>66</v>
      </c>
      <c r="D35" s="10">
        <v>122</v>
      </c>
      <c r="E35" s="11">
        <v>987</v>
      </c>
      <c r="F35" s="11">
        <v>6629027</v>
      </c>
      <c r="G35" s="10">
        <v>38</v>
      </c>
      <c r="H35" s="11">
        <v>70</v>
      </c>
      <c r="I35" s="11">
        <v>190694</v>
      </c>
      <c r="J35" s="10">
        <v>26</v>
      </c>
      <c r="K35" s="11">
        <v>91</v>
      </c>
      <c r="L35" s="11">
        <v>389510</v>
      </c>
      <c r="M35" s="10">
        <v>30</v>
      </c>
      <c r="N35" s="11">
        <v>193</v>
      </c>
      <c r="O35" s="11">
        <v>716684</v>
      </c>
      <c r="P35" s="10">
        <v>20</v>
      </c>
      <c r="Q35" s="11">
        <v>299</v>
      </c>
      <c r="R35" s="11">
        <v>3538891</v>
      </c>
      <c r="S35" s="2"/>
    </row>
    <row r="36" ht="26.25" customHeight="1"/>
    <row r="37" spans="1:16" ht="11.25">
      <c r="A37" s="69" t="s">
        <v>3</v>
      </c>
      <c r="B37" s="70"/>
      <c r="C37" s="71"/>
      <c r="D37" s="67" t="s">
        <v>15</v>
      </c>
      <c r="E37" s="68"/>
      <c r="F37" s="68"/>
      <c r="G37" s="67" t="s">
        <v>16</v>
      </c>
      <c r="H37" s="68"/>
      <c r="I37" s="68"/>
      <c r="J37" s="67" t="s">
        <v>17</v>
      </c>
      <c r="K37" s="68"/>
      <c r="L37" s="68"/>
      <c r="M37" s="67" t="s">
        <v>1</v>
      </c>
      <c r="N37" s="68"/>
      <c r="O37" s="68"/>
      <c r="P37" s="8"/>
    </row>
    <row r="38" spans="1:16" ht="11.25">
      <c r="A38" s="72"/>
      <c r="B38" s="73"/>
      <c r="C38" s="74"/>
      <c r="D38" s="60" t="s">
        <v>75</v>
      </c>
      <c r="E38" s="60" t="s">
        <v>10</v>
      </c>
      <c r="F38" s="7" t="s">
        <v>4</v>
      </c>
      <c r="G38" s="60" t="s">
        <v>75</v>
      </c>
      <c r="H38" s="60" t="s">
        <v>10</v>
      </c>
      <c r="I38" s="7" t="s">
        <v>4</v>
      </c>
      <c r="J38" s="60" t="s">
        <v>75</v>
      </c>
      <c r="K38" s="60" t="s">
        <v>10</v>
      </c>
      <c r="L38" s="7" t="s">
        <v>4</v>
      </c>
      <c r="M38" s="60" t="s">
        <v>75</v>
      </c>
      <c r="N38" s="60" t="s">
        <v>10</v>
      </c>
      <c r="O38" s="7" t="s">
        <v>4</v>
      </c>
      <c r="P38" s="8"/>
    </row>
    <row r="39" spans="1:16" ht="11.25">
      <c r="A39" s="72"/>
      <c r="B39" s="73"/>
      <c r="C39" s="74"/>
      <c r="D39" s="61"/>
      <c r="E39" s="61"/>
      <c r="F39" s="7" t="s">
        <v>5</v>
      </c>
      <c r="G39" s="61"/>
      <c r="H39" s="61"/>
      <c r="I39" s="7" t="s">
        <v>5</v>
      </c>
      <c r="J39" s="61"/>
      <c r="K39" s="61"/>
      <c r="L39" s="7" t="s">
        <v>5</v>
      </c>
      <c r="M39" s="61"/>
      <c r="N39" s="61"/>
      <c r="O39" s="7" t="s">
        <v>5</v>
      </c>
      <c r="P39" s="8"/>
    </row>
    <row r="40" spans="1:16" ht="11.25">
      <c r="A40" s="75"/>
      <c r="B40" s="76"/>
      <c r="C40" s="77"/>
      <c r="D40" s="62"/>
      <c r="E40" s="62"/>
      <c r="F40" s="18" t="s">
        <v>6</v>
      </c>
      <c r="G40" s="62"/>
      <c r="H40" s="62"/>
      <c r="I40" s="18" t="s">
        <v>6</v>
      </c>
      <c r="J40" s="62"/>
      <c r="K40" s="62"/>
      <c r="L40" s="18" t="s">
        <v>6</v>
      </c>
      <c r="M40" s="62"/>
      <c r="N40" s="62"/>
      <c r="O40" s="18" t="s">
        <v>6</v>
      </c>
      <c r="P40" s="8"/>
    </row>
    <row r="41" spans="1:16" ht="11.25">
      <c r="A41" s="15" t="s">
        <v>44</v>
      </c>
      <c r="B41" s="12"/>
      <c r="C41" s="5"/>
      <c r="D41" s="16">
        <f>D42+'2-2'!D42</f>
        <v>80</v>
      </c>
      <c r="E41" s="17">
        <f>E42+'2-2'!E42</f>
        <v>1503</v>
      </c>
      <c r="F41" s="17">
        <f>F42+'2-2'!F42</f>
        <v>10162183</v>
      </c>
      <c r="G41" s="16">
        <f>G42+'2-2'!H42</f>
        <v>27</v>
      </c>
      <c r="H41" s="17">
        <f>H42+'2-2'!I42</f>
        <v>966</v>
      </c>
      <c r="I41" s="17">
        <f>I42+'2-2'!J42</f>
        <v>4972938</v>
      </c>
      <c r="J41" s="16">
        <f>J42+'2-2'!L42</f>
        <v>26</v>
      </c>
      <c r="K41" s="17">
        <f>K42+'2-2'!M42</f>
        <v>1122</v>
      </c>
      <c r="L41" s="17">
        <f>L42+'2-2'!N42</f>
        <v>7881168</v>
      </c>
      <c r="M41" s="16">
        <f>M42+'2-2'!P42</f>
        <v>10</v>
      </c>
      <c r="N41" s="17">
        <f>N42+'2-2'!Q42</f>
        <v>419</v>
      </c>
      <c r="O41" s="17">
        <f>O42+'2-2'!R42</f>
        <v>925399</v>
      </c>
      <c r="P41" s="8"/>
    </row>
    <row r="42" spans="1:16" ht="11.25">
      <c r="A42" s="2" t="s">
        <v>45</v>
      </c>
      <c r="B42" s="13"/>
      <c r="C42" s="1"/>
      <c r="D42" s="8">
        <f aca="true" t="shared" si="6" ref="D42:O42">D44+D46+D50+D54+D60+D66</f>
        <v>60</v>
      </c>
      <c r="E42" s="9">
        <f t="shared" si="6"/>
        <v>1408</v>
      </c>
      <c r="F42" s="9">
        <f t="shared" si="6"/>
        <v>10040829</v>
      </c>
      <c r="G42" s="8">
        <f t="shared" si="6"/>
        <v>24</v>
      </c>
      <c r="H42" s="9">
        <f t="shared" si="6"/>
        <v>960</v>
      </c>
      <c r="I42" s="9">
        <f t="shared" si="6"/>
        <v>4966786</v>
      </c>
      <c r="J42" s="8">
        <f t="shared" si="6"/>
        <v>17</v>
      </c>
      <c r="K42" s="9">
        <f t="shared" si="6"/>
        <v>1091</v>
      </c>
      <c r="L42" s="9">
        <f t="shared" si="6"/>
        <v>7840910</v>
      </c>
      <c r="M42" s="8">
        <f t="shared" si="6"/>
        <v>3</v>
      </c>
      <c r="N42" s="9">
        <f t="shared" si="6"/>
        <v>377</v>
      </c>
      <c r="O42" s="9">
        <f t="shared" si="6"/>
        <v>870055</v>
      </c>
      <c r="P42" s="8"/>
    </row>
    <row r="43" spans="1:16" ht="11.25">
      <c r="A43" s="2"/>
      <c r="B43" s="13"/>
      <c r="C43" s="1"/>
      <c r="D43" s="8"/>
      <c r="E43" s="9"/>
      <c r="F43" s="9"/>
      <c r="G43" s="8"/>
      <c r="H43" s="9"/>
      <c r="I43" s="9"/>
      <c r="J43" s="8"/>
      <c r="K43" s="9"/>
      <c r="L43" s="9"/>
      <c r="M43" s="8"/>
      <c r="N43" s="9"/>
      <c r="O43" s="9"/>
      <c r="P43" s="8"/>
    </row>
    <row r="44" spans="1:16" ht="11.25">
      <c r="A44" s="2"/>
      <c r="B44" s="13" t="s">
        <v>60</v>
      </c>
      <c r="C44" s="1"/>
      <c r="D44" s="22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2">
        <v>0</v>
      </c>
      <c r="N44" s="23">
        <v>0</v>
      </c>
      <c r="O44" s="23">
        <v>0</v>
      </c>
      <c r="P44" s="8"/>
    </row>
    <row r="45" spans="1:16" ht="11.25">
      <c r="A45" s="2"/>
      <c r="B45" s="13"/>
      <c r="C45" s="1"/>
      <c r="D45" s="8"/>
      <c r="E45" s="9"/>
      <c r="F45" s="9"/>
      <c r="G45" s="8"/>
      <c r="H45" s="9"/>
      <c r="I45" s="9"/>
      <c r="J45" s="8"/>
      <c r="K45" s="9"/>
      <c r="L45" s="9"/>
      <c r="M45" s="8"/>
      <c r="N45" s="9"/>
      <c r="O45" s="9"/>
      <c r="P45" s="8"/>
    </row>
    <row r="46" spans="1:16" ht="11.25">
      <c r="A46" s="2"/>
      <c r="B46" s="13" t="s">
        <v>61</v>
      </c>
      <c r="C46" s="1"/>
      <c r="D46" s="8">
        <f aca="true" t="shared" si="7" ref="D46:O46">SUM(D47:D48)</f>
        <v>2</v>
      </c>
      <c r="E46" s="9">
        <f t="shared" si="7"/>
        <v>47</v>
      </c>
      <c r="F46" s="24">
        <f t="shared" si="7"/>
        <v>225448</v>
      </c>
      <c r="G46" s="22">
        <f t="shared" si="7"/>
        <v>0</v>
      </c>
      <c r="H46" s="23">
        <f t="shared" si="7"/>
        <v>0</v>
      </c>
      <c r="I46" s="23">
        <f t="shared" si="7"/>
        <v>0</v>
      </c>
      <c r="J46" s="22">
        <f t="shared" si="7"/>
        <v>0</v>
      </c>
      <c r="K46" s="23">
        <f t="shared" si="7"/>
        <v>0</v>
      </c>
      <c r="L46" s="23">
        <f t="shared" si="7"/>
        <v>0</v>
      </c>
      <c r="M46" s="22">
        <f t="shared" si="7"/>
        <v>0</v>
      </c>
      <c r="N46" s="23">
        <f t="shared" si="7"/>
        <v>0</v>
      </c>
      <c r="O46" s="23">
        <f t="shared" si="7"/>
        <v>0</v>
      </c>
      <c r="P46" s="8"/>
    </row>
    <row r="47" spans="1:16" ht="11.25">
      <c r="A47" s="2"/>
      <c r="B47" s="13"/>
      <c r="C47" s="1" t="s">
        <v>59</v>
      </c>
      <c r="D47" s="22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2">
        <v>0</v>
      </c>
      <c r="K47" s="23">
        <v>0</v>
      </c>
      <c r="L47" s="23">
        <v>0</v>
      </c>
      <c r="M47" s="22">
        <v>0</v>
      </c>
      <c r="N47" s="23">
        <v>0</v>
      </c>
      <c r="O47" s="23">
        <v>0</v>
      </c>
      <c r="P47" s="8"/>
    </row>
    <row r="48" spans="1:16" ht="11.25">
      <c r="A48" s="2"/>
      <c r="B48" s="13"/>
      <c r="C48" s="1" t="s">
        <v>46</v>
      </c>
      <c r="D48" s="8">
        <v>2</v>
      </c>
      <c r="E48" s="9">
        <v>47</v>
      </c>
      <c r="F48" s="24">
        <v>225448</v>
      </c>
      <c r="G48" s="22">
        <v>0</v>
      </c>
      <c r="H48" s="23">
        <v>0</v>
      </c>
      <c r="I48" s="23">
        <v>0</v>
      </c>
      <c r="J48" s="22">
        <v>0</v>
      </c>
      <c r="K48" s="23">
        <v>0</v>
      </c>
      <c r="L48" s="23">
        <v>0</v>
      </c>
      <c r="M48" s="22">
        <v>0</v>
      </c>
      <c r="N48" s="23">
        <v>0</v>
      </c>
      <c r="O48" s="23">
        <v>0</v>
      </c>
      <c r="P48" s="8"/>
    </row>
    <row r="49" spans="1:16" ht="11.25">
      <c r="A49" s="2"/>
      <c r="B49" s="13"/>
      <c r="C49" s="1"/>
      <c r="D49" s="8"/>
      <c r="E49" s="9"/>
      <c r="F49" s="9"/>
      <c r="G49" s="8"/>
      <c r="H49" s="9"/>
      <c r="I49" s="9"/>
      <c r="J49" s="8"/>
      <c r="K49" s="9"/>
      <c r="L49" s="9"/>
      <c r="M49" s="8"/>
      <c r="N49" s="9"/>
      <c r="O49" s="9"/>
      <c r="P49" s="8"/>
    </row>
    <row r="50" spans="1:16" ht="11.25">
      <c r="A50" s="2"/>
      <c r="B50" s="13" t="s">
        <v>62</v>
      </c>
      <c r="C50" s="1"/>
      <c r="D50" s="8">
        <f aca="true" t="shared" si="8" ref="D50:O50">SUM(D51:D52)</f>
        <v>18</v>
      </c>
      <c r="E50" s="9">
        <f t="shared" si="8"/>
        <v>421</v>
      </c>
      <c r="F50" s="9">
        <f t="shared" si="8"/>
        <v>2114437</v>
      </c>
      <c r="G50" s="8">
        <f t="shared" si="8"/>
        <v>5</v>
      </c>
      <c r="H50" s="9">
        <f t="shared" si="8"/>
        <v>201</v>
      </c>
      <c r="I50" s="9">
        <f t="shared" si="8"/>
        <v>755604</v>
      </c>
      <c r="J50" s="8">
        <f t="shared" si="8"/>
        <v>7</v>
      </c>
      <c r="K50" s="9">
        <f t="shared" si="8"/>
        <v>450</v>
      </c>
      <c r="L50" s="9">
        <f t="shared" si="8"/>
        <v>5332702</v>
      </c>
      <c r="M50" s="8">
        <f t="shared" si="8"/>
        <v>2</v>
      </c>
      <c r="N50" s="9">
        <f t="shared" si="8"/>
        <v>254</v>
      </c>
      <c r="O50" s="24">
        <f t="shared" si="8"/>
        <v>499579</v>
      </c>
      <c r="P50" s="8"/>
    </row>
    <row r="51" spans="1:16" ht="11.25">
      <c r="A51" s="2"/>
      <c r="B51" s="13"/>
      <c r="C51" s="1" t="s">
        <v>47</v>
      </c>
      <c r="D51" s="8">
        <v>7</v>
      </c>
      <c r="E51" s="9">
        <v>165</v>
      </c>
      <c r="F51" s="9">
        <v>630472</v>
      </c>
      <c r="G51" s="22">
        <v>0</v>
      </c>
      <c r="H51" s="23">
        <v>0</v>
      </c>
      <c r="I51" s="23">
        <v>0</v>
      </c>
      <c r="J51" s="8">
        <v>4</v>
      </c>
      <c r="K51" s="9">
        <v>238</v>
      </c>
      <c r="L51" s="9">
        <v>2841212</v>
      </c>
      <c r="M51" s="22">
        <v>0</v>
      </c>
      <c r="N51" s="23">
        <v>0</v>
      </c>
      <c r="O51" s="23">
        <v>0</v>
      </c>
      <c r="P51" s="8"/>
    </row>
    <row r="52" spans="1:16" ht="11.25">
      <c r="A52" s="2"/>
      <c r="B52" s="13"/>
      <c r="C52" s="1" t="s">
        <v>48</v>
      </c>
      <c r="D52" s="8">
        <v>11</v>
      </c>
      <c r="E52" s="9">
        <v>256</v>
      </c>
      <c r="F52" s="9">
        <v>1483965</v>
      </c>
      <c r="G52" s="8">
        <v>5</v>
      </c>
      <c r="H52" s="9">
        <v>201</v>
      </c>
      <c r="I52" s="9">
        <v>755604</v>
      </c>
      <c r="J52" s="8">
        <v>3</v>
      </c>
      <c r="K52" s="9">
        <v>212</v>
      </c>
      <c r="L52" s="9">
        <v>2491490</v>
      </c>
      <c r="M52" s="8">
        <v>2</v>
      </c>
      <c r="N52" s="9">
        <v>254</v>
      </c>
      <c r="O52" s="24">
        <v>499579</v>
      </c>
      <c r="P52" s="8"/>
    </row>
    <row r="53" spans="1:16" ht="11.25">
      <c r="A53" s="2"/>
      <c r="B53" s="13"/>
      <c r="C53" s="1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</row>
    <row r="54" spans="1:16" ht="11.25">
      <c r="A54" s="2"/>
      <c r="B54" s="13" t="s">
        <v>63</v>
      </c>
      <c r="C54" s="1"/>
      <c r="D54" s="8">
        <f aca="true" t="shared" si="9" ref="D54:O54">SUM(D55:D58)</f>
        <v>20</v>
      </c>
      <c r="E54" s="9">
        <f t="shared" si="9"/>
        <v>474</v>
      </c>
      <c r="F54" s="9">
        <f t="shared" si="9"/>
        <v>2276070</v>
      </c>
      <c r="G54" s="8">
        <f t="shared" si="9"/>
        <v>6</v>
      </c>
      <c r="H54" s="9">
        <f t="shared" si="9"/>
        <v>236</v>
      </c>
      <c r="I54" s="9">
        <f t="shared" si="9"/>
        <v>849130</v>
      </c>
      <c r="J54" s="8">
        <f t="shared" si="9"/>
        <v>3</v>
      </c>
      <c r="K54" s="9">
        <f t="shared" si="9"/>
        <v>193</v>
      </c>
      <c r="L54" s="9">
        <f t="shared" si="9"/>
        <v>699835</v>
      </c>
      <c r="M54" s="22">
        <f t="shared" si="9"/>
        <v>0</v>
      </c>
      <c r="N54" s="23">
        <f t="shared" si="9"/>
        <v>0</v>
      </c>
      <c r="O54" s="23">
        <f t="shared" si="9"/>
        <v>0</v>
      </c>
      <c r="P54" s="8"/>
    </row>
    <row r="55" spans="1:16" ht="11.25">
      <c r="A55" s="2"/>
      <c r="B55" s="13"/>
      <c r="C55" s="1" t="s">
        <v>49</v>
      </c>
      <c r="D55" s="8">
        <v>7</v>
      </c>
      <c r="E55" s="9">
        <v>167</v>
      </c>
      <c r="F55" s="9">
        <v>885413</v>
      </c>
      <c r="G55" s="8">
        <v>3</v>
      </c>
      <c r="H55" s="9">
        <v>108</v>
      </c>
      <c r="I55" s="9">
        <v>487520</v>
      </c>
      <c r="J55" s="22">
        <v>0</v>
      </c>
      <c r="K55" s="23">
        <v>0</v>
      </c>
      <c r="L55" s="23">
        <v>0</v>
      </c>
      <c r="M55" s="22">
        <v>0</v>
      </c>
      <c r="N55" s="23">
        <v>0</v>
      </c>
      <c r="O55" s="23">
        <v>0</v>
      </c>
      <c r="P55" s="8"/>
    </row>
    <row r="56" spans="1:16" ht="11.25">
      <c r="A56" s="2"/>
      <c r="B56" s="13"/>
      <c r="C56" s="1" t="s">
        <v>50</v>
      </c>
      <c r="D56" s="8">
        <v>4</v>
      </c>
      <c r="E56" s="9">
        <v>91</v>
      </c>
      <c r="F56" s="9">
        <v>551111</v>
      </c>
      <c r="G56" s="8">
        <v>2</v>
      </c>
      <c r="H56" s="9">
        <v>95</v>
      </c>
      <c r="I56" s="24">
        <v>316610</v>
      </c>
      <c r="J56" s="22">
        <v>0</v>
      </c>
      <c r="K56" s="23">
        <v>0</v>
      </c>
      <c r="L56" s="23">
        <v>0</v>
      </c>
      <c r="M56" s="22">
        <v>0</v>
      </c>
      <c r="N56" s="23">
        <v>0</v>
      </c>
      <c r="O56" s="23">
        <v>0</v>
      </c>
      <c r="P56" s="8"/>
    </row>
    <row r="57" spans="1:16" ht="11.25">
      <c r="A57" s="2"/>
      <c r="B57" s="13"/>
      <c r="C57" s="1" t="s">
        <v>51</v>
      </c>
      <c r="D57" s="8">
        <v>6</v>
      </c>
      <c r="E57" s="9">
        <v>145</v>
      </c>
      <c r="F57" s="9">
        <v>784097</v>
      </c>
      <c r="G57" s="8">
        <v>1</v>
      </c>
      <c r="H57" s="9">
        <v>33</v>
      </c>
      <c r="I57" s="24">
        <v>45000</v>
      </c>
      <c r="J57" s="8">
        <v>3</v>
      </c>
      <c r="K57" s="9">
        <v>193</v>
      </c>
      <c r="L57" s="9">
        <v>699835</v>
      </c>
      <c r="M57" s="22">
        <v>0</v>
      </c>
      <c r="N57" s="23">
        <v>0</v>
      </c>
      <c r="O57" s="23">
        <v>0</v>
      </c>
      <c r="P57" s="8"/>
    </row>
    <row r="58" spans="1:16" ht="11.25">
      <c r="A58" s="2"/>
      <c r="B58" s="13"/>
      <c r="C58" s="1" t="s">
        <v>52</v>
      </c>
      <c r="D58" s="8">
        <v>3</v>
      </c>
      <c r="E58" s="9">
        <v>71</v>
      </c>
      <c r="F58" s="9">
        <v>55449</v>
      </c>
      <c r="G58" s="22">
        <v>0</v>
      </c>
      <c r="H58" s="23">
        <v>0</v>
      </c>
      <c r="I58" s="23">
        <v>0</v>
      </c>
      <c r="J58" s="22">
        <v>0</v>
      </c>
      <c r="K58" s="23">
        <v>0</v>
      </c>
      <c r="L58" s="23">
        <v>0</v>
      </c>
      <c r="M58" s="22">
        <v>0</v>
      </c>
      <c r="N58" s="23">
        <v>0</v>
      </c>
      <c r="O58" s="23">
        <v>0</v>
      </c>
      <c r="P58" s="8"/>
    </row>
    <row r="59" spans="1:16" ht="11.25">
      <c r="A59" s="2"/>
      <c r="B59" s="13"/>
      <c r="C59" s="1"/>
      <c r="D59" s="8"/>
      <c r="E59" s="9"/>
      <c r="F59" s="9"/>
      <c r="G59" s="8"/>
      <c r="H59" s="9"/>
      <c r="I59" s="9"/>
      <c r="J59" s="8"/>
      <c r="K59" s="9"/>
      <c r="L59" s="9"/>
      <c r="M59" s="8"/>
      <c r="N59" s="9"/>
      <c r="O59" s="9"/>
      <c r="P59" s="8"/>
    </row>
    <row r="60" spans="1:16" ht="11.25">
      <c r="A60" s="2"/>
      <c r="B60" s="13" t="s">
        <v>64</v>
      </c>
      <c r="C60" s="1"/>
      <c r="D60" s="8">
        <f aca="true" t="shared" si="10" ref="D60:O60">SUM(D61:D64)</f>
        <v>10</v>
      </c>
      <c r="E60" s="9">
        <f t="shared" si="10"/>
        <v>236</v>
      </c>
      <c r="F60" s="9">
        <f t="shared" si="10"/>
        <v>3288944</v>
      </c>
      <c r="G60" s="8">
        <f t="shared" si="10"/>
        <v>9</v>
      </c>
      <c r="H60" s="9">
        <f t="shared" si="10"/>
        <v>355</v>
      </c>
      <c r="I60" s="9">
        <f t="shared" si="10"/>
        <v>1763836</v>
      </c>
      <c r="J60" s="8">
        <f t="shared" si="10"/>
        <v>3</v>
      </c>
      <c r="K60" s="9">
        <f t="shared" si="10"/>
        <v>195</v>
      </c>
      <c r="L60" s="9">
        <f t="shared" si="10"/>
        <v>600797</v>
      </c>
      <c r="M60" s="8">
        <f t="shared" si="10"/>
        <v>1</v>
      </c>
      <c r="N60" s="9">
        <f t="shared" si="10"/>
        <v>123</v>
      </c>
      <c r="O60" s="24">
        <f t="shared" si="10"/>
        <v>370476</v>
      </c>
      <c r="P60" s="8"/>
    </row>
    <row r="61" spans="1:16" ht="11.25">
      <c r="A61" s="2"/>
      <c r="B61" s="13"/>
      <c r="C61" s="1" t="s">
        <v>53</v>
      </c>
      <c r="D61" s="8">
        <v>1</v>
      </c>
      <c r="E61" s="9">
        <v>21</v>
      </c>
      <c r="F61" s="24">
        <v>22200</v>
      </c>
      <c r="G61" s="8">
        <v>3</v>
      </c>
      <c r="H61" s="9">
        <v>108</v>
      </c>
      <c r="I61" s="9">
        <v>649723</v>
      </c>
      <c r="J61" s="22">
        <v>0</v>
      </c>
      <c r="K61" s="23">
        <v>0</v>
      </c>
      <c r="L61" s="23">
        <v>0</v>
      </c>
      <c r="M61" s="8">
        <v>1</v>
      </c>
      <c r="N61" s="9">
        <v>123</v>
      </c>
      <c r="O61" s="24">
        <v>370476</v>
      </c>
      <c r="P61" s="8"/>
    </row>
    <row r="62" spans="1:16" ht="11.25">
      <c r="A62" s="2"/>
      <c r="B62" s="13"/>
      <c r="C62" s="1" t="s">
        <v>54</v>
      </c>
      <c r="D62" s="8">
        <v>1</v>
      </c>
      <c r="E62" s="9">
        <v>25</v>
      </c>
      <c r="F62" s="24">
        <v>130216</v>
      </c>
      <c r="G62" s="8">
        <v>3</v>
      </c>
      <c r="H62" s="9">
        <v>133</v>
      </c>
      <c r="I62" s="9">
        <v>377190</v>
      </c>
      <c r="J62" s="22">
        <v>0</v>
      </c>
      <c r="K62" s="23">
        <v>0</v>
      </c>
      <c r="L62" s="23">
        <v>0</v>
      </c>
      <c r="M62" s="22">
        <v>0</v>
      </c>
      <c r="N62" s="23">
        <v>0</v>
      </c>
      <c r="O62" s="23">
        <v>0</v>
      </c>
      <c r="P62" s="8"/>
    </row>
    <row r="63" spans="1:16" ht="11.25">
      <c r="A63" s="2"/>
      <c r="B63" s="13"/>
      <c r="C63" s="1" t="s">
        <v>55</v>
      </c>
      <c r="D63" s="8">
        <v>4</v>
      </c>
      <c r="E63" s="9">
        <v>98</v>
      </c>
      <c r="F63" s="24">
        <v>1293330</v>
      </c>
      <c r="G63" s="8">
        <v>2</v>
      </c>
      <c r="H63" s="9">
        <v>73</v>
      </c>
      <c r="I63" s="24">
        <v>351923</v>
      </c>
      <c r="J63" s="8">
        <v>3</v>
      </c>
      <c r="K63" s="9">
        <v>195</v>
      </c>
      <c r="L63" s="9">
        <v>600797</v>
      </c>
      <c r="M63" s="22">
        <v>0</v>
      </c>
      <c r="N63" s="23">
        <v>0</v>
      </c>
      <c r="O63" s="23">
        <v>0</v>
      </c>
      <c r="P63" s="8"/>
    </row>
    <row r="64" spans="1:16" ht="11.25">
      <c r="A64" s="2"/>
      <c r="B64" s="13"/>
      <c r="C64" s="1" t="s">
        <v>56</v>
      </c>
      <c r="D64" s="8">
        <v>4</v>
      </c>
      <c r="E64" s="9">
        <v>92</v>
      </c>
      <c r="F64" s="9">
        <v>1843198</v>
      </c>
      <c r="G64" s="8">
        <v>1</v>
      </c>
      <c r="H64" s="9">
        <v>41</v>
      </c>
      <c r="I64" s="24">
        <v>385000</v>
      </c>
      <c r="J64" s="22">
        <v>0</v>
      </c>
      <c r="K64" s="23">
        <v>0</v>
      </c>
      <c r="L64" s="23">
        <v>0</v>
      </c>
      <c r="M64" s="22">
        <v>0</v>
      </c>
      <c r="N64" s="23">
        <v>0</v>
      </c>
      <c r="O64" s="23">
        <v>0</v>
      </c>
      <c r="P64" s="8"/>
    </row>
    <row r="65" spans="1:16" ht="11.25">
      <c r="A65" s="2"/>
      <c r="B65" s="13"/>
      <c r="C65" s="1"/>
      <c r="D65" s="8"/>
      <c r="E65" s="9"/>
      <c r="F65" s="9"/>
      <c r="G65" s="8"/>
      <c r="H65" s="9"/>
      <c r="I65" s="9"/>
      <c r="J65" s="8"/>
      <c r="K65" s="9"/>
      <c r="L65" s="9"/>
      <c r="M65" s="8"/>
      <c r="N65" s="9"/>
      <c r="O65" s="9"/>
      <c r="P65" s="8"/>
    </row>
    <row r="66" spans="1:16" ht="11.25">
      <c r="A66" s="2"/>
      <c r="B66" s="13" t="s">
        <v>65</v>
      </c>
      <c r="C66" s="1"/>
      <c r="D66" s="8">
        <f aca="true" t="shared" si="11" ref="D66:O66">SUM(D67:D69)</f>
        <v>10</v>
      </c>
      <c r="E66" s="9">
        <f t="shared" si="11"/>
        <v>230</v>
      </c>
      <c r="F66" s="9">
        <f t="shared" si="11"/>
        <v>2135930</v>
      </c>
      <c r="G66" s="8">
        <f t="shared" si="11"/>
        <v>4</v>
      </c>
      <c r="H66" s="9">
        <f t="shared" si="11"/>
        <v>168</v>
      </c>
      <c r="I66" s="9">
        <f t="shared" si="11"/>
        <v>1598216</v>
      </c>
      <c r="J66" s="8">
        <f t="shared" si="11"/>
        <v>4</v>
      </c>
      <c r="K66" s="9">
        <f t="shared" si="11"/>
        <v>253</v>
      </c>
      <c r="L66" s="9">
        <f t="shared" si="11"/>
        <v>1207576</v>
      </c>
      <c r="M66" s="26">
        <f t="shared" si="11"/>
        <v>0</v>
      </c>
      <c r="N66" s="27">
        <f t="shared" si="11"/>
        <v>0</v>
      </c>
      <c r="O66" s="27">
        <f t="shared" si="11"/>
        <v>0</v>
      </c>
      <c r="P66" s="8"/>
    </row>
    <row r="67" spans="1:16" ht="11.25">
      <c r="A67" s="2"/>
      <c r="B67" s="13"/>
      <c r="C67" s="1" t="s">
        <v>57</v>
      </c>
      <c r="D67" s="8">
        <v>3</v>
      </c>
      <c r="E67" s="9">
        <v>62</v>
      </c>
      <c r="F67" s="9">
        <v>128481</v>
      </c>
      <c r="G67" s="8">
        <v>1</v>
      </c>
      <c r="H67" s="9">
        <v>46</v>
      </c>
      <c r="I67" s="24">
        <v>166233</v>
      </c>
      <c r="J67" s="8">
        <v>1</v>
      </c>
      <c r="K67" s="9">
        <v>59</v>
      </c>
      <c r="L67" s="24">
        <v>82511</v>
      </c>
      <c r="M67" s="26">
        <v>0</v>
      </c>
      <c r="N67" s="27">
        <v>0</v>
      </c>
      <c r="O67" s="27">
        <v>0</v>
      </c>
      <c r="P67" s="8"/>
    </row>
    <row r="68" spans="1:16" ht="11.25">
      <c r="A68" s="2"/>
      <c r="B68" s="13"/>
      <c r="C68" s="1" t="s">
        <v>58</v>
      </c>
      <c r="D68" s="8">
        <v>4</v>
      </c>
      <c r="E68" s="9">
        <v>93</v>
      </c>
      <c r="F68" s="9">
        <v>1859449</v>
      </c>
      <c r="G68" s="22">
        <v>0</v>
      </c>
      <c r="H68" s="23">
        <v>0</v>
      </c>
      <c r="I68" s="23">
        <v>0</v>
      </c>
      <c r="J68" s="8">
        <v>1</v>
      </c>
      <c r="K68" s="9">
        <v>57</v>
      </c>
      <c r="L68" s="24">
        <v>911800</v>
      </c>
      <c r="M68" s="26">
        <v>0</v>
      </c>
      <c r="N68" s="27">
        <v>0</v>
      </c>
      <c r="O68" s="27">
        <v>0</v>
      </c>
      <c r="P68" s="8"/>
    </row>
    <row r="69" spans="1:16" ht="11.25">
      <c r="A69" s="3"/>
      <c r="B69" s="14"/>
      <c r="C69" s="4" t="s">
        <v>66</v>
      </c>
      <c r="D69" s="10">
        <v>3</v>
      </c>
      <c r="E69" s="11">
        <v>75</v>
      </c>
      <c r="F69" s="11">
        <v>148000</v>
      </c>
      <c r="G69" s="10">
        <v>3</v>
      </c>
      <c r="H69" s="11">
        <v>122</v>
      </c>
      <c r="I69" s="25">
        <v>1431983</v>
      </c>
      <c r="J69" s="10">
        <v>2</v>
      </c>
      <c r="K69" s="11">
        <v>137</v>
      </c>
      <c r="L69" s="25">
        <v>213265</v>
      </c>
      <c r="M69" s="28">
        <v>0</v>
      </c>
      <c r="N69" s="29">
        <v>0</v>
      </c>
      <c r="O69" s="29">
        <v>0</v>
      </c>
      <c r="P69" s="8"/>
    </row>
    <row r="70" ht="5.25" customHeight="1"/>
  </sheetData>
  <mergeCells count="29">
    <mergeCell ref="M37:O37"/>
    <mergeCell ref="D38:D40"/>
    <mergeCell ref="E38:E40"/>
    <mergeCell ref="G38:G40"/>
    <mergeCell ref="H38:H40"/>
    <mergeCell ref="J38:J40"/>
    <mergeCell ref="K38:K40"/>
    <mergeCell ref="M38:M40"/>
    <mergeCell ref="N38:N40"/>
    <mergeCell ref="A37:C40"/>
    <mergeCell ref="D37:F37"/>
    <mergeCell ref="G37:I37"/>
    <mergeCell ref="J37:L37"/>
    <mergeCell ref="M3:O3"/>
    <mergeCell ref="P3:R3"/>
    <mergeCell ref="A3:C6"/>
    <mergeCell ref="D3:F3"/>
    <mergeCell ref="G3:I3"/>
    <mergeCell ref="J3:L3"/>
    <mergeCell ref="P4:P6"/>
    <mergeCell ref="Q4:Q6"/>
    <mergeCell ref="D4:D6"/>
    <mergeCell ref="E4:E6"/>
    <mergeCell ref="G4:G6"/>
    <mergeCell ref="H4:H6"/>
    <mergeCell ref="J4:J6"/>
    <mergeCell ref="K4:K6"/>
    <mergeCell ref="M4:M6"/>
    <mergeCell ref="N4:N6"/>
  </mergeCells>
  <printOptions/>
  <pageMargins left="0.77" right="0.42" top="1" bottom="1" header="0.512" footer="0.512"/>
  <pageSetup firstPageNumber="67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8"/>
  <sheetViews>
    <sheetView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.37890625" style="0" customWidth="1"/>
    <col min="3" max="3" width="43.875" style="0" customWidth="1"/>
    <col min="4" max="4" width="9.625" style="6" bestFit="1" customWidth="1"/>
    <col min="5" max="5" width="10.50390625" style="6" bestFit="1" customWidth="1"/>
    <col min="6" max="6" width="13.125" style="6" customWidth="1"/>
    <col min="7" max="7" width="11.50390625" style="6" bestFit="1" customWidth="1"/>
    <col min="8" max="9" width="9.625" style="6" bestFit="1" customWidth="1"/>
    <col min="10" max="10" width="12.125" style="6" customWidth="1"/>
    <col min="11" max="11" width="10.50390625" style="6" bestFit="1" customWidth="1"/>
    <col min="12" max="13" width="9.625" style="6" bestFit="1" customWidth="1"/>
    <col min="14" max="14" width="11.00390625" style="6" customWidth="1"/>
    <col min="15" max="15" width="10.50390625" style="6" bestFit="1" customWidth="1"/>
    <col min="16" max="17" width="9.625" style="6" bestFit="1" customWidth="1"/>
    <col min="18" max="18" width="11.00390625" style="6" customWidth="1"/>
    <col min="19" max="19" width="10.50390625" style="6" bestFit="1" customWidth="1"/>
    <col min="20" max="21" width="9.625" style="6" bestFit="1" customWidth="1"/>
    <col min="22" max="22" width="15.50390625" style="6" bestFit="1" customWidth="1"/>
    <col min="23" max="23" width="10.50390625" style="6" bestFit="1" customWidth="1"/>
    <col min="24" max="24" width="2.875" style="6" customWidth="1"/>
    <col min="25" max="25" width="1.37890625" style="6" customWidth="1"/>
    <col min="26" max="26" width="43.875" style="6" customWidth="1"/>
    <col min="27" max="28" width="9.50390625" style="6" bestFit="1" customWidth="1"/>
    <col min="29" max="29" width="11.50390625" style="6" customWidth="1"/>
    <col min="30" max="32" width="9.50390625" style="6" bestFit="1" customWidth="1"/>
    <col min="33" max="33" width="11.50390625" style="6" customWidth="1"/>
    <col min="34" max="36" width="9.50390625" style="6" bestFit="1" customWidth="1"/>
    <col min="37" max="37" width="12.125" style="6" bestFit="1" customWidth="1"/>
    <col min="38" max="40" width="9.50390625" style="6" bestFit="1" customWidth="1"/>
    <col min="41" max="41" width="12.125" style="6" bestFit="1" customWidth="1"/>
    <col min="42" max="42" width="10.00390625" style="6" bestFit="1" customWidth="1"/>
  </cols>
  <sheetData>
    <row r="1" spans="1:35" ht="12" customHeight="1">
      <c r="A1" s="55" t="s">
        <v>77</v>
      </c>
      <c r="X1" s="55" t="s">
        <v>77</v>
      </c>
      <c r="Y1"/>
      <c r="Z1"/>
      <c r="AI1" s="59" t="s">
        <v>79</v>
      </c>
    </row>
    <row r="2" spans="1:26" ht="9.75" customHeight="1">
      <c r="A2" s="55"/>
      <c r="X2" s="55"/>
      <c r="Y2"/>
      <c r="Z2"/>
    </row>
    <row r="3" spans="1:42" ht="11.25">
      <c r="A3" s="69" t="s">
        <v>3</v>
      </c>
      <c r="B3" s="70"/>
      <c r="C3" s="71"/>
      <c r="D3" s="67" t="s">
        <v>11</v>
      </c>
      <c r="E3" s="68"/>
      <c r="F3" s="68"/>
      <c r="G3" s="81"/>
      <c r="H3" s="78" t="s">
        <v>0</v>
      </c>
      <c r="I3" s="79"/>
      <c r="J3" s="79"/>
      <c r="K3" s="80"/>
      <c r="L3" s="78" t="s">
        <v>12</v>
      </c>
      <c r="M3" s="79"/>
      <c r="N3" s="79"/>
      <c r="O3" s="80"/>
      <c r="P3" s="78" t="s">
        <v>13</v>
      </c>
      <c r="Q3" s="79"/>
      <c r="R3" s="79"/>
      <c r="S3" s="80"/>
      <c r="T3" s="78" t="s">
        <v>14</v>
      </c>
      <c r="U3" s="79"/>
      <c r="V3" s="79"/>
      <c r="W3" s="80"/>
      <c r="X3" s="69" t="s">
        <v>3</v>
      </c>
      <c r="Y3" s="70"/>
      <c r="Z3" s="71"/>
      <c r="AA3" s="78" t="s">
        <v>15</v>
      </c>
      <c r="AB3" s="79"/>
      <c r="AC3" s="79"/>
      <c r="AD3" s="80"/>
      <c r="AE3" s="78" t="s">
        <v>16</v>
      </c>
      <c r="AF3" s="79"/>
      <c r="AG3" s="79"/>
      <c r="AH3" s="80"/>
      <c r="AI3" s="78" t="s">
        <v>17</v>
      </c>
      <c r="AJ3" s="79"/>
      <c r="AK3" s="79"/>
      <c r="AL3" s="80"/>
      <c r="AM3" s="78" t="s">
        <v>1</v>
      </c>
      <c r="AN3" s="79"/>
      <c r="AO3" s="79"/>
      <c r="AP3" s="80"/>
    </row>
    <row r="4" spans="1:42" ht="11.25" customHeight="1">
      <c r="A4" s="72"/>
      <c r="B4" s="73"/>
      <c r="C4" s="74"/>
      <c r="D4" s="60" t="s">
        <v>78</v>
      </c>
      <c r="E4" s="60" t="s">
        <v>10</v>
      </c>
      <c r="F4" s="19" t="s">
        <v>4</v>
      </c>
      <c r="G4" s="19" t="s">
        <v>8</v>
      </c>
      <c r="H4" s="60" t="s">
        <v>78</v>
      </c>
      <c r="I4" s="60" t="s">
        <v>10</v>
      </c>
      <c r="J4" s="19" t="s">
        <v>4</v>
      </c>
      <c r="K4" s="19" t="s">
        <v>8</v>
      </c>
      <c r="L4" s="60" t="s">
        <v>78</v>
      </c>
      <c r="M4" s="60" t="s">
        <v>10</v>
      </c>
      <c r="N4" s="19" t="s">
        <v>4</v>
      </c>
      <c r="O4" s="19" t="s">
        <v>8</v>
      </c>
      <c r="P4" s="60" t="s">
        <v>78</v>
      </c>
      <c r="Q4" s="60" t="s">
        <v>10</v>
      </c>
      <c r="R4" s="19" t="s">
        <v>4</v>
      </c>
      <c r="S4" s="19" t="s">
        <v>8</v>
      </c>
      <c r="T4" s="60" t="s">
        <v>78</v>
      </c>
      <c r="U4" s="60" t="s">
        <v>10</v>
      </c>
      <c r="V4" s="19" t="s">
        <v>4</v>
      </c>
      <c r="W4" s="19" t="s">
        <v>8</v>
      </c>
      <c r="X4" s="72"/>
      <c r="Y4" s="73"/>
      <c r="Z4" s="74"/>
      <c r="AA4" s="60" t="s">
        <v>78</v>
      </c>
      <c r="AB4" s="60" t="s">
        <v>10</v>
      </c>
      <c r="AC4" s="19" t="s">
        <v>4</v>
      </c>
      <c r="AD4" s="19" t="s">
        <v>8</v>
      </c>
      <c r="AE4" s="60" t="s">
        <v>78</v>
      </c>
      <c r="AF4" s="60" t="s">
        <v>10</v>
      </c>
      <c r="AG4" s="19" t="s">
        <v>4</v>
      </c>
      <c r="AH4" s="19" t="s">
        <v>8</v>
      </c>
      <c r="AI4" s="60" t="s">
        <v>78</v>
      </c>
      <c r="AJ4" s="60" t="s">
        <v>10</v>
      </c>
      <c r="AK4" s="19" t="s">
        <v>4</v>
      </c>
      <c r="AL4" s="19" t="s">
        <v>8</v>
      </c>
      <c r="AM4" s="60" t="s">
        <v>78</v>
      </c>
      <c r="AN4" s="60" t="s">
        <v>10</v>
      </c>
      <c r="AO4" s="19" t="s">
        <v>4</v>
      </c>
      <c r="AP4" s="19" t="s">
        <v>8</v>
      </c>
    </row>
    <row r="5" spans="1:42" ht="11.25">
      <c r="A5" s="72"/>
      <c r="B5" s="73"/>
      <c r="C5" s="74"/>
      <c r="D5" s="61"/>
      <c r="E5" s="61"/>
      <c r="F5" s="20" t="s">
        <v>5</v>
      </c>
      <c r="G5" s="20" t="s">
        <v>9</v>
      </c>
      <c r="H5" s="61"/>
      <c r="I5" s="61"/>
      <c r="J5" s="20" t="s">
        <v>5</v>
      </c>
      <c r="K5" s="20" t="s">
        <v>9</v>
      </c>
      <c r="L5" s="61"/>
      <c r="M5" s="61"/>
      <c r="N5" s="20" t="s">
        <v>5</v>
      </c>
      <c r="O5" s="20" t="s">
        <v>9</v>
      </c>
      <c r="P5" s="61"/>
      <c r="Q5" s="61"/>
      <c r="R5" s="20" t="s">
        <v>5</v>
      </c>
      <c r="S5" s="20" t="s">
        <v>9</v>
      </c>
      <c r="T5" s="61"/>
      <c r="U5" s="61"/>
      <c r="V5" s="20" t="s">
        <v>5</v>
      </c>
      <c r="W5" s="20" t="s">
        <v>9</v>
      </c>
      <c r="X5" s="72"/>
      <c r="Y5" s="73"/>
      <c r="Z5" s="74"/>
      <c r="AA5" s="61"/>
      <c r="AB5" s="61"/>
      <c r="AC5" s="20" t="s">
        <v>5</v>
      </c>
      <c r="AD5" s="20" t="s">
        <v>9</v>
      </c>
      <c r="AE5" s="61"/>
      <c r="AF5" s="61"/>
      <c r="AG5" s="20" t="s">
        <v>5</v>
      </c>
      <c r="AH5" s="20" t="s">
        <v>9</v>
      </c>
      <c r="AI5" s="61"/>
      <c r="AJ5" s="61"/>
      <c r="AK5" s="20" t="s">
        <v>5</v>
      </c>
      <c r="AL5" s="20" t="s">
        <v>9</v>
      </c>
      <c r="AM5" s="61"/>
      <c r="AN5" s="61"/>
      <c r="AO5" s="20" t="s">
        <v>5</v>
      </c>
      <c r="AP5" s="20" t="s">
        <v>9</v>
      </c>
    </row>
    <row r="6" spans="1:42" ht="11.25">
      <c r="A6" s="75"/>
      <c r="B6" s="76"/>
      <c r="C6" s="77"/>
      <c r="D6" s="62"/>
      <c r="E6" s="62"/>
      <c r="F6" s="21" t="s">
        <v>6</v>
      </c>
      <c r="G6" s="21" t="s">
        <v>7</v>
      </c>
      <c r="H6" s="62"/>
      <c r="I6" s="62"/>
      <c r="J6" s="21" t="s">
        <v>6</v>
      </c>
      <c r="K6" s="21" t="s">
        <v>7</v>
      </c>
      <c r="L6" s="62"/>
      <c r="M6" s="62"/>
      <c r="N6" s="21" t="s">
        <v>6</v>
      </c>
      <c r="O6" s="21" t="s">
        <v>7</v>
      </c>
      <c r="P6" s="62"/>
      <c r="Q6" s="62"/>
      <c r="R6" s="21" t="s">
        <v>6</v>
      </c>
      <c r="S6" s="21" t="s">
        <v>7</v>
      </c>
      <c r="T6" s="62"/>
      <c r="U6" s="62"/>
      <c r="V6" s="21" t="s">
        <v>6</v>
      </c>
      <c r="W6" s="21" t="s">
        <v>7</v>
      </c>
      <c r="X6" s="75"/>
      <c r="Y6" s="76"/>
      <c r="Z6" s="77"/>
      <c r="AA6" s="62"/>
      <c r="AB6" s="62"/>
      <c r="AC6" s="21" t="s">
        <v>6</v>
      </c>
      <c r="AD6" s="21" t="s">
        <v>7</v>
      </c>
      <c r="AE6" s="62"/>
      <c r="AF6" s="62"/>
      <c r="AG6" s="21" t="s">
        <v>6</v>
      </c>
      <c r="AH6" s="21" t="s">
        <v>7</v>
      </c>
      <c r="AI6" s="62"/>
      <c r="AJ6" s="62"/>
      <c r="AK6" s="21" t="s">
        <v>6</v>
      </c>
      <c r="AL6" s="21" t="s">
        <v>7</v>
      </c>
      <c r="AM6" s="62"/>
      <c r="AN6" s="62"/>
      <c r="AO6" s="21" t="s">
        <v>6</v>
      </c>
      <c r="AP6" s="21" t="s">
        <v>7</v>
      </c>
    </row>
    <row r="7" spans="1:42" ht="5.25" customHeight="1">
      <c r="A7" s="53"/>
      <c r="B7" s="12"/>
      <c r="C7" s="5"/>
      <c r="D7" s="56"/>
      <c r="E7" s="54"/>
      <c r="F7" s="57"/>
      <c r="G7" s="58"/>
      <c r="H7" s="56"/>
      <c r="I7" s="54"/>
      <c r="J7" s="57"/>
      <c r="K7" s="58"/>
      <c r="L7" s="56"/>
      <c r="M7" s="54"/>
      <c r="N7" s="57"/>
      <c r="O7" s="58"/>
      <c r="P7" s="56"/>
      <c r="Q7" s="54"/>
      <c r="R7" s="57"/>
      <c r="S7" s="58"/>
      <c r="T7" s="56"/>
      <c r="U7" s="54"/>
      <c r="V7" s="57"/>
      <c r="W7" s="58"/>
      <c r="X7" s="53"/>
      <c r="Y7" s="12"/>
      <c r="Z7" s="5"/>
      <c r="AA7" s="56"/>
      <c r="AB7" s="54"/>
      <c r="AC7" s="57"/>
      <c r="AD7" s="58"/>
      <c r="AE7" s="56"/>
      <c r="AF7" s="54"/>
      <c r="AG7" s="57"/>
      <c r="AH7" s="58"/>
      <c r="AI7" s="56"/>
      <c r="AJ7" s="54"/>
      <c r="AK7" s="57"/>
      <c r="AL7" s="58"/>
      <c r="AM7" s="56"/>
      <c r="AN7" s="54"/>
      <c r="AO7" s="57"/>
      <c r="AP7" s="58"/>
    </row>
    <row r="8" spans="1:42" s="36" customFormat="1" ht="20.25" customHeight="1">
      <c r="A8" s="30" t="s">
        <v>2</v>
      </c>
      <c r="B8" s="31"/>
      <c r="C8" s="32"/>
      <c r="D8" s="33">
        <f>H8+L8+P8+T8+AA8+AE8+AI8+AM8</f>
        <v>4090</v>
      </c>
      <c r="E8" s="34">
        <f>I8+M8+Q8+U8+AB8+AF8+AJ8+AN8</f>
        <v>35110</v>
      </c>
      <c r="F8" s="34">
        <f>J8+N8+R8+V8+AC8+AG8+AK8+AO8</f>
        <v>58558182</v>
      </c>
      <c r="G8" s="35">
        <f>K8+O8+S8+W8+AD8+AH8+AL8+AP8</f>
        <v>560406</v>
      </c>
      <c r="H8" s="33">
        <f aca="true" t="shared" si="0" ref="H8:AP8">H10+H14+H21+H31+H35+H40</f>
        <v>1473</v>
      </c>
      <c r="I8" s="34">
        <f t="shared" si="0"/>
        <v>2395</v>
      </c>
      <c r="J8" s="34">
        <f t="shared" si="0"/>
        <v>2378583</v>
      </c>
      <c r="K8" s="35">
        <f t="shared" si="0"/>
        <v>51341</v>
      </c>
      <c r="L8" s="33">
        <f t="shared" si="0"/>
        <v>944</v>
      </c>
      <c r="M8" s="34">
        <f t="shared" si="0"/>
        <v>3215</v>
      </c>
      <c r="N8" s="34">
        <f t="shared" si="0"/>
        <v>4424877</v>
      </c>
      <c r="O8" s="35">
        <f t="shared" si="0"/>
        <v>62604</v>
      </c>
      <c r="P8" s="33">
        <f t="shared" si="0"/>
        <v>784</v>
      </c>
      <c r="Q8" s="34">
        <f t="shared" si="0"/>
        <v>5105</v>
      </c>
      <c r="R8" s="34">
        <f t="shared" si="0"/>
        <v>7778758</v>
      </c>
      <c r="S8" s="35">
        <f t="shared" si="0"/>
        <v>79902</v>
      </c>
      <c r="T8" s="33">
        <f t="shared" si="0"/>
        <v>522</v>
      </c>
      <c r="U8" s="34">
        <f t="shared" si="0"/>
        <v>7159</v>
      </c>
      <c r="V8" s="34">
        <f t="shared" si="0"/>
        <v>12302959</v>
      </c>
      <c r="W8" s="35">
        <f t="shared" si="0"/>
        <v>78028</v>
      </c>
      <c r="X8" s="30" t="s">
        <v>2</v>
      </c>
      <c r="Y8" s="31"/>
      <c r="Z8" s="32"/>
      <c r="AA8" s="33">
        <f t="shared" si="0"/>
        <v>202</v>
      </c>
      <c r="AB8" s="34">
        <f t="shared" si="0"/>
        <v>4813</v>
      </c>
      <c r="AC8" s="34">
        <f t="shared" si="0"/>
        <v>7329915</v>
      </c>
      <c r="AD8" s="35">
        <f t="shared" si="0"/>
        <v>36633</v>
      </c>
      <c r="AE8" s="33">
        <f t="shared" si="0"/>
        <v>94</v>
      </c>
      <c r="AF8" s="34">
        <f t="shared" si="0"/>
        <v>3465</v>
      </c>
      <c r="AG8" s="34">
        <f t="shared" si="0"/>
        <v>4792989</v>
      </c>
      <c r="AH8" s="35">
        <f t="shared" si="0"/>
        <v>36748</v>
      </c>
      <c r="AI8" s="33">
        <f t="shared" si="0"/>
        <v>42</v>
      </c>
      <c r="AJ8" s="34">
        <f t="shared" si="0"/>
        <v>2864</v>
      </c>
      <c r="AK8" s="34">
        <f t="shared" si="0"/>
        <v>5358050</v>
      </c>
      <c r="AL8" s="35">
        <f t="shared" si="0"/>
        <v>57958</v>
      </c>
      <c r="AM8" s="33">
        <f t="shared" si="0"/>
        <v>29</v>
      </c>
      <c r="AN8" s="34">
        <f t="shared" si="0"/>
        <v>6094</v>
      </c>
      <c r="AO8" s="34">
        <f t="shared" si="0"/>
        <v>14192051</v>
      </c>
      <c r="AP8" s="35">
        <f t="shared" si="0"/>
        <v>157192</v>
      </c>
    </row>
    <row r="9" spans="1:42" s="36" customFormat="1" ht="20.25" customHeight="1">
      <c r="A9" s="30"/>
      <c r="B9" s="31"/>
      <c r="C9" s="32"/>
      <c r="D9" s="33"/>
      <c r="E9" s="34"/>
      <c r="F9" s="34"/>
      <c r="G9" s="35"/>
      <c r="H9" s="33"/>
      <c r="I9" s="34"/>
      <c r="J9" s="34"/>
      <c r="K9" s="35"/>
      <c r="L9" s="33"/>
      <c r="M9" s="34"/>
      <c r="N9" s="34"/>
      <c r="O9" s="35"/>
      <c r="P9" s="33"/>
      <c r="Q9" s="34"/>
      <c r="R9" s="34"/>
      <c r="S9" s="35"/>
      <c r="T9" s="33"/>
      <c r="U9" s="34"/>
      <c r="V9" s="34"/>
      <c r="W9" s="35"/>
      <c r="X9" s="30"/>
      <c r="Y9" s="31"/>
      <c r="Z9" s="32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</row>
    <row r="10" spans="1:42" s="36" customFormat="1" ht="20.25" customHeight="1">
      <c r="A10" s="30"/>
      <c r="B10" s="31" t="s">
        <v>68</v>
      </c>
      <c r="C10" s="32"/>
      <c r="D10" s="33">
        <f aca="true" t="shared" si="1" ref="D10:D48">H10+L10+P10+T10+AA10+AE10+AI10+AM10</f>
        <v>24</v>
      </c>
      <c r="E10" s="34">
        <f aca="true" t="shared" si="2" ref="E10:G12">I10+M10+Q10+U10+AB10+AF10+AJ10+AN10</f>
        <v>3248</v>
      </c>
      <c r="F10" s="34">
        <f t="shared" si="2"/>
        <v>6793317</v>
      </c>
      <c r="G10" s="35">
        <f t="shared" si="2"/>
        <v>92295</v>
      </c>
      <c r="H10" s="37">
        <f>SUM(H11:H12)</f>
        <v>0</v>
      </c>
      <c r="I10" s="38">
        <f aca="true" t="shared" si="3" ref="I10:AP10">SUM(I11:I12)</f>
        <v>0</v>
      </c>
      <c r="J10" s="38">
        <f t="shared" si="3"/>
        <v>0</v>
      </c>
      <c r="K10" s="39">
        <f t="shared" si="3"/>
        <v>0</v>
      </c>
      <c r="L10" s="37">
        <f t="shared" si="3"/>
        <v>0</v>
      </c>
      <c r="M10" s="38">
        <f t="shared" si="3"/>
        <v>0</v>
      </c>
      <c r="N10" s="38">
        <f t="shared" si="3"/>
        <v>0</v>
      </c>
      <c r="O10" s="39">
        <f t="shared" si="3"/>
        <v>0</v>
      </c>
      <c r="P10" s="33">
        <f t="shared" si="3"/>
        <v>4</v>
      </c>
      <c r="Q10" s="34">
        <f t="shared" si="3"/>
        <v>29</v>
      </c>
      <c r="R10" s="34">
        <f t="shared" si="3"/>
        <v>27369</v>
      </c>
      <c r="S10" s="35">
        <f t="shared" si="3"/>
        <v>242</v>
      </c>
      <c r="T10" s="33">
        <f t="shared" si="3"/>
        <v>8</v>
      </c>
      <c r="U10" s="34">
        <f t="shared" si="3"/>
        <v>100</v>
      </c>
      <c r="V10" s="34">
        <f t="shared" si="3"/>
        <v>176822</v>
      </c>
      <c r="W10" s="35">
        <f t="shared" si="3"/>
        <v>869</v>
      </c>
      <c r="X10" s="30"/>
      <c r="Y10" s="31" t="s">
        <v>68</v>
      </c>
      <c r="Z10" s="32"/>
      <c r="AA10" s="33">
        <f t="shared" si="3"/>
        <v>1</v>
      </c>
      <c r="AB10" s="34">
        <f t="shared" si="3"/>
        <v>25</v>
      </c>
      <c r="AC10" s="40">
        <f t="shared" si="3"/>
        <v>26820</v>
      </c>
      <c r="AD10" s="41">
        <f t="shared" si="3"/>
        <v>79</v>
      </c>
      <c r="AE10" s="33">
        <f t="shared" si="3"/>
        <v>2</v>
      </c>
      <c r="AF10" s="34">
        <f t="shared" si="3"/>
        <v>69</v>
      </c>
      <c r="AG10" s="40">
        <f t="shared" si="3"/>
        <v>85387</v>
      </c>
      <c r="AH10" s="41">
        <f t="shared" si="3"/>
        <v>1547</v>
      </c>
      <c r="AI10" s="37">
        <f t="shared" si="3"/>
        <v>0</v>
      </c>
      <c r="AJ10" s="38">
        <f t="shared" si="3"/>
        <v>0</v>
      </c>
      <c r="AK10" s="38">
        <f t="shared" si="3"/>
        <v>0</v>
      </c>
      <c r="AL10" s="39">
        <f t="shared" si="3"/>
        <v>0</v>
      </c>
      <c r="AM10" s="33">
        <f t="shared" si="3"/>
        <v>9</v>
      </c>
      <c r="AN10" s="34">
        <f t="shared" si="3"/>
        <v>3025</v>
      </c>
      <c r="AO10" s="34">
        <f t="shared" si="3"/>
        <v>6476919</v>
      </c>
      <c r="AP10" s="35">
        <f t="shared" si="3"/>
        <v>89558</v>
      </c>
    </row>
    <row r="11" spans="1:42" s="36" customFormat="1" ht="20.25" customHeight="1">
      <c r="A11" s="30"/>
      <c r="B11" s="31"/>
      <c r="C11" s="32" t="s">
        <v>23</v>
      </c>
      <c r="D11" s="33">
        <f t="shared" si="1"/>
        <v>9</v>
      </c>
      <c r="E11" s="34">
        <f t="shared" si="2"/>
        <v>3025</v>
      </c>
      <c r="F11" s="34">
        <f t="shared" si="2"/>
        <v>6476919</v>
      </c>
      <c r="G11" s="35">
        <f t="shared" si="2"/>
        <v>89558</v>
      </c>
      <c r="H11" s="37">
        <v>0</v>
      </c>
      <c r="I11" s="38">
        <v>0</v>
      </c>
      <c r="J11" s="38">
        <v>0</v>
      </c>
      <c r="K11" s="39">
        <v>0</v>
      </c>
      <c r="L11" s="37">
        <v>0</v>
      </c>
      <c r="M11" s="38">
        <v>0</v>
      </c>
      <c r="N11" s="38">
        <v>0</v>
      </c>
      <c r="O11" s="39">
        <v>0</v>
      </c>
      <c r="P11" s="37">
        <v>0</v>
      </c>
      <c r="Q11" s="38">
        <v>0</v>
      </c>
      <c r="R11" s="38">
        <v>0</v>
      </c>
      <c r="S11" s="39">
        <v>0</v>
      </c>
      <c r="T11" s="37">
        <v>0</v>
      </c>
      <c r="U11" s="38">
        <v>0</v>
      </c>
      <c r="V11" s="38">
        <v>0</v>
      </c>
      <c r="W11" s="39">
        <v>0</v>
      </c>
      <c r="X11" s="30"/>
      <c r="Y11" s="31"/>
      <c r="Z11" s="32" t="s">
        <v>23</v>
      </c>
      <c r="AA11" s="37">
        <v>0</v>
      </c>
      <c r="AB11" s="38">
        <v>0</v>
      </c>
      <c r="AC11" s="38">
        <v>0</v>
      </c>
      <c r="AD11" s="39">
        <v>0</v>
      </c>
      <c r="AE11" s="37">
        <v>0</v>
      </c>
      <c r="AF11" s="38">
        <v>0</v>
      </c>
      <c r="AG11" s="38">
        <v>0</v>
      </c>
      <c r="AH11" s="39">
        <v>0</v>
      </c>
      <c r="AI11" s="37">
        <v>0</v>
      </c>
      <c r="AJ11" s="38">
        <v>0</v>
      </c>
      <c r="AK11" s="38">
        <v>0</v>
      </c>
      <c r="AL11" s="39">
        <v>0</v>
      </c>
      <c r="AM11" s="33">
        <v>9</v>
      </c>
      <c r="AN11" s="34">
        <v>3025</v>
      </c>
      <c r="AO11" s="34">
        <v>6476919</v>
      </c>
      <c r="AP11" s="35">
        <v>89558</v>
      </c>
    </row>
    <row r="12" spans="1:42" s="36" customFormat="1" ht="20.25" customHeight="1">
      <c r="A12" s="30"/>
      <c r="B12" s="31"/>
      <c r="C12" s="32" t="s">
        <v>67</v>
      </c>
      <c r="D12" s="33">
        <f t="shared" si="1"/>
        <v>15</v>
      </c>
      <c r="E12" s="34">
        <f t="shared" si="2"/>
        <v>223</v>
      </c>
      <c r="F12" s="34">
        <f t="shared" si="2"/>
        <v>316398</v>
      </c>
      <c r="G12" s="35">
        <f t="shared" si="2"/>
        <v>2737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38">
        <v>0</v>
      </c>
      <c r="O12" s="39">
        <v>0</v>
      </c>
      <c r="P12" s="33">
        <v>4</v>
      </c>
      <c r="Q12" s="34">
        <v>29</v>
      </c>
      <c r="R12" s="34">
        <v>27369</v>
      </c>
      <c r="S12" s="35">
        <v>242</v>
      </c>
      <c r="T12" s="42">
        <v>8</v>
      </c>
      <c r="U12" s="43">
        <v>100</v>
      </c>
      <c r="V12" s="43">
        <v>176822</v>
      </c>
      <c r="W12" s="44">
        <v>869</v>
      </c>
      <c r="X12" s="30"/>
      <c r="Y12" s="31"/>
      <c r="Z12" s="32" t="s">
        <v>67</v>
      </c>
      <c r="AA12" s="33">
        <v>1</v>
      </c>
      <c r="AB12" s="34">
        <v>25</v>
      </c>
      <c r="AC12" s="40">
        <v>26820</v>
      </c>
      <c r="AD12" s="41">
        <v>79</v>
      </c>
      <c r="AE12" s="33">
        <v>2</v>
      </c>
      <c r="AF12" s="34">
        <v>69</v>
      </c>
      <c r="AG12" s="40">
        <v>85387</v>
      </c>
      <c r="AH12" s="41">
        <v>1547</v>
      </c>
      <c r="AI12" s="37">
        <v>0</v>
      </c>
      <c r="AJ12" s="38">
        <v>0</v>
      </c>
      <c r="AK12" s="38">
        <v>0</v>
      </c>
      <c r="AL12" s="39">
        <v>0</v>
      </c>
      <c r="AM12" s="37">
        <v>0</v>
      </c>
      <c r="AN12" s="38">
        <v>0</v>
      </c>
      <c r="AO12" s="38">
        <v>0</v>
      </c>
      <c r="AP12" s="39">
        <v>0</v>
      </c>
    </row>
    <row r="13" spans="1:42" s="36" customFormat="1" ht="20.25" customHeight="1">
      <c r="A13" s="30"/>
      <c r="B13" s="31"/>
      <c r="C13" s="32"/>
      <c r="D13" s="33"/>
      <c r="E13" s="34"/>
      <c r="F13" s="34"/>
      <c r="G13" s="35"/>
      <c r="H13" s="33"/>
      <c r="I13" s="34"/>
      <c r="J13" s="34"/>
      <c r="K13" s="35"/>
      <c r="L13" s="33"/>
      <c r="M13" s="34"/>
      <c r="N13" s="34"/>
      <c r="O13" s="35"/>
      <c r="P13" s="33"/>
      <c r="Q13" s="34"/>
      <c r="R13" s="34"/>
      <c r="S13" s="35"/>
      <c r="T13" s="42"/>
      <c r="U13" s="43"/>
      <c r="V13" s="43"/>
      <c r="W13" s="44"/>
      <c r="X13" s="30"/>
      <c r="Y13" s="31"/>
      <c r="Z13" s="32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</row>
    <row r="14" spans="1:42" s="36" customFormat="1" ht="20.25" customHeight="1">
      <c r="A14" s="30"/>
      <c r="B14" s="31" t="s">
        <v>69</v>
      </c>
      <c r="C14" s="32"/>
      <c r="D14" s="33">
        <f t="shared" si="1"/>
        <v>595</v>
      </c>
      <c r="E14" s="34">
        <f aca="true" t="shared" si="4" ref="E14:G19">I14+M14+Q14+U14+AB14+AF14+AJ14+AN14</f>
        <v>3498</v>
      </c>
      <c r="F14" s="34">
        <f t="shared" si="4"/>
        <v>6643158</v>
      </c>
      <c r="G14" s="35">
        <f t="shared" si="4"/>
        <v>108719</v>
      </c>
      <c r="H14" s="33">
        <f>SUM(H15:H19)</f>
        <v>225</v>
      </c>
      <c r="I14" s="34">
        <f aca="true" t="shared" si="5" ref="I14:AP14">SUM(I15:I19)</f>
        <v>348</v>
      </c>
      <c r="J14" s="34">
        <f t="shared" si="5"/>
        <v>321612</v>
      </c>
      <c r="K14" s="35">
        <f t="shared" si="5"/>
        <v>9008</v>
      </c>
      <c r="L14" s="33">
        <f t="shared" si="5"/>
        <v>194</v>
      </c>
      <c r="M14" s="34">
        <f t="shared" si="5"/>
        <v>661</v>
      </c>
      <c r="N14" s="34">
        <f t="shared" si="5"/>
        <v>701680</v>
      </c>
      <c r="O14" s="35">
        <f t="shared" si="5"/>
        <v>17376</v>
      </c>
      <c r="P14" s="33">
        <f t="shared" si="5"/>
        <v>125</v>
      </c>
      <c r="Q14" s="34">
        <f t="shared" si="5"/>
        <v>784</v>
      </c>
      <c r="R14" s="34">
        <f t="shared" si="5"/>
        <v>1187359</v>
      </c>
      <c r="S14" s="35">
        <f t="shared" si="5"/>
        <v>23216</v>
      </c>
      <c r="T14" s="33">
        <f t="shared" si="5"/>
        <v>30</v>
      </c>
      <c r="U14" s="34">
        <f t="shared" si="5"/>
        <v>388</v>
      </c>
      <c r="V14" s="34">
        <f t="shared" si="5"/>
        <v>467542</v>
      </c>
      <c r="W14" s="35">
        <f t="shared" si="5"/>
        <v>9117</v>
      </c>
      <c r="X14" s="30"/>
      <c r="Y14" s="31" t="s">
        <v>69</v>
      </c>
      <c r="Z14" s="32"/>
      <c r="AA14" s="33">
        <f t="shared" si="5"/>
        <v>9</v>
      </c>
      <c r="AB14" s="34">
        <f t="shared" si="5"/>
        <v>214</v>
      </c>
      <c r="AC14" s="34">
        <f t="shared" si="5"/>
        <v>235283</v>
      </c>
      <c r="AD14" s="35">
        <f t="shared" si="5"/>
        <v>2968</v>
      </c>
      <c r="AE14" s="33">
        <f t="shared" si="5"/>
        <v>8</v>
      </c>
      <c r="AF14" s="34">
        <f t="shared" si="5"/>
        <v>295</v>
      </c>
      <c r="AG14" s="34">
        <f t="shared" si="5"/>
        <v>199701</v>
      </c>
      <c r="AH14" s="35">
        <f t="shared" si="5"/>
        <v>2014</v>
      </c>
      <c r="AI14" s="33">
        <f t="shared" si="5"/>
        <v>3</v>
      </c>
      <c r="AJ14" s="34">
        <f t="shared" si="5"/>
        <v>164</v>
      </c>
      <c r="AK14" s="34">
        <f t="shared" si="5"/>
        <v>157331</v>
      </c>
      <c r="AL14" s="35">
        <f t="shared" si="5"/>
        <v>4114</v>
      </c>
      <c r="AM14" s="33">
        <f t="shared" si="5"/>
        <v>1</v>
      </c>
      <c r="AN14" s="34">
        <f t="shared" si="5"/>
        <v>644</v>
      </c>
      <c r="AO14" s="40">
        <f t="shared" si="5"/>
        <v>3372650</v>
      </c>
      <c r="AP14" s="41">
        <f t="shared" si="5"/>
        <v>40906</v>
      </c>
    </row>
    <row r="15" spans="1:42" s="36" customFormat="1" ht="20.25" customHeight="1">
      <c r="A15" s="30"/>
      <c r="B15" s="31"/>
      <c r="C15" s="32" t="s">
        <v>20</v>
      </c>
      <c r="D15" s="33">
        <f t="shared" si="1"/>
        <v>88</v>
      </c>
      <c r="E15" s="34">
        <f t="shared" si="4"/>
        <v>563</v>
      </c>
      <c r="F15" s="34">
        <f t="shared" si="4"/>
        <v>563028</v>
      </c>
      <c r="G15" s="35">
        <f t="shared" si="4"/>
        <v>9108</v>
      </c>
      <c r="H15" s="33">
        <v>40</v>
      </c>
      <c r="I15" s="34">
        <v>65</v>
      </c>
      <c r="J15" s="34">
        <v>45074</v>
      </c>
      <c r="K15" s="35">
        <v>1481</v>
      </c>
      <c r="L15" s="33">
        <v>19</v>
      </c>
      <c r="M15" s="34">
        <v>64</v>
      </c>
      <c r="N15" s="34">
        <v>50669</v>
      </c>
      <c r="O15" s="35">
        <v>1503</v>
      </c>
      <c r="P15" s="33">
        <v>13</v>
      </c>
      <c r="Q15" s="34">
        <v>87</v>
      </c>
      <c r="R15" s="34">
        <v>120437</v>
      </c>
      <c r="S15" s="35">
        <v>1119</v>
      </c>
      <c r="T15" s="33">
        <v>10</v>
      </c>
      <c r="U15" s="34">
        <v>134</v>
      </c>
      <c r="V15" s="34">
        <v>139208</v>
      </c>
      <c r="W15" s="35">
        <v>1357</v>
      </c>
      <c r="X15" s="30"/>
      <c r="Y15" s="31"/>
      <c r="Z15" s="32" t="s">
        <v>20</v>
      </c>
      <c r="AA15" s="33">
        <v>2</v>
      </c>
      <c r="AB15" s="34">
        <v>49</v>
      </c>
      <c r="AC15" s="40">
        <v>20375</v>
      </c>
      <c r="AD15" s="41">
        <v>270</v>
      </c>
      <c r="AE15" s="33">
        <v>3</v>
      </c>
      <c r="AF15" s="34">
        <v>105</v>
      </c>
      <c r="AG15" s="40">
        <v>80696</v>
      </c>
      <c r="AH15" s="41">
        <v>0</v>
      </c>
      <c r="AI15" s="33">
        <v>1</v>
      </c>
      <c r="AJ15" s="34">
        <v>59</v>
      </c>
      <c r="AK15" s="40">
        <v>106569</v>
      </c>
      <c r="AL15" s="41">
        <v>3378</v>
      </c>
      <c r="AM15" s="37">
        <v>0</v>
      </c>
      <c r="AN15" s="38">
        <v>0</v>
      </c>
      <c r="AO15" s="38">
        <v>0</v>
      </c>
      <c r="AP15" s="39">
        <v>0</v>
      </c>
    </row>
    <row r="16" spans="1:42" s="36" customFormat="1" ht="20.25" customHeight="1">
      <c r="A16" s="30"/>
      <c r="B16" s="31"/>
      <c r="C16" s="32" t="s">
        <v>19</v>
      </c>
      <c r="D16" s="33">
        <f t="shared" si="1"/>
        <v>78</v>
      </c>
      <c r="E16" s="34">
        <f t="shared" si="4"/>
        <v>321</v>
      </c>
      <c r="F16" s="34">
        <f t="shared" si="4"/>
        <v>499718</v>
      </c>
      <c r="G16" s="35">
        <f t="shared" si="4"/>
        <v>16216</v>
      </c>
      <c r="H16" s="33">
        <v>27</v>
      </c>
      <c r="I16" s="34">
        <v>46</v>
      </c>
      <c r="J16" s="34">
        <v>43765</v>
      </c>
      <c r="K16" s="35">
        <v>920</v>
      </c>
      <c r="L16" s="33">
        <v>25</v>
      </c>
      <c r="M16" s="34">
        <v>84</v>
      </c>
      <c r="N16" s="34">
        <v>120811</v>
      </c>
      <c r="O16" s="35">
        <v>4674</v>
      </c>
      <c r="P16" s="33">
        <v>21</v>
      </c>
      <c r="Q16" s="34">
        <v>131</v>
      </c>
      <c r="R16" s="34">
        <v>231044</v>
      </c>
      <c r="S16" s="35">
        <v>7289</v>
      </c>
      <c r="T16" s="33">
        <v>4</v>
      </c>
      <c r="U16" s="34">
        <v>40</v>
      </c>
      <c r="V16" s="40">
        <v>72535</v>
      </c>
      <c r="W16" s="41">
        <v>2865</v>
      </c>
      <c r="X16" s="30"/>
      <c r="Y16" s="31"/>
      <c r="Z16" s="32" t="s">
        <v>19</v>
      </c>
      <c r="AA16" s="33">
        <v>1</v>
      </c>
      <c r="AB16" s="34">
        <v>20</v>
      </c>
      <c r="AC16" s="40">
        <v>31563</v>
      </c>
      <c r="AD16" s="41">
        <v>468</v>
      </c>
      <c r="AE16" s="37">
        <v>0</v>
      </c>
      <c r="AF16" s="38">
        <v>0</v>
      </c>
      <c r="AG16" s="38">
        <v>0</v>
      </c>
      <c r="AH16" s="39">
        <v>0</v>
      </c>
      <c r="AI16" s="37">
        <v>0</v>
      </c>
      <c r="AJ16" s="38">
        <v>0</v>
      </c>
      <c r="AK16" s="38">
        <v>0</v>
      </c>
      <c r="AL16" s="39">
        <v>0</v>
      </c>
      <c r="AM16" s="37">
        <v>0</v>
      </c>
      <c r="AN16" s="38">
        <v>0</v>
      </c>
      <c r="AO16" s="38">
        <v>0</v>
      </c>
      <c r="AP16" s="39">
        <v>0</v>
      </c>
    </row>
    <row r="17" spans="1:42" s="36" customFormat="1" ht="20.25" customHeight="1">
      <c r="A17" s="30"/>
      <c r="B17" s="31"/>
      <c r="C17" s="32" t="s">
        <v>18</v>
      </c>
      <c r="D17" s="33">
        <f t="shared" si="1"/>
        <v>294</v>
      </c>
      <c r="E17" s="34">
        <f t="shared" si="4"/>
        <v>1154</v>
      </c>
      <c r="F17" s="34">
        <f t="shared" si="4"/>
        <v>1336775</v>
      </c>
      <c r="G17" s="35">
        <f t="shared" si="4"/>
        <v>25405</v>
      </c>
      <c r="H17" s="33">
        <v>115</v>
      </c>
      <c r="I17" s="34">
        <v>175</v>
      </c>
      <c r="J17" s="34">
        <f>11668+169600</f>
        <v>181268</v>
      </c>
      <c r="K17" s="35">
        <f>194+4341</f>
        <v>4535</v>
      </c>
      <c r="L17" s="33">
        <v>107</v>
      </c>
      <c r="M17" s="34">
        <v>361</v>
      </c>
      <c r="N17" s="34">
        <v>367458</v>
      </c>
      <c r="O17" s="35">
        <v>7278</v>
      </c>
      <c r="P17" s="33">
        <v>59</v>
      </c>
      <c r="Q17" s="34">
        <v>365</v>
      </c>
      <c r="R17" s="34">
        <v>589577</v>
      </c>
      <c r="S17" s="35">
        <v>9959</v>
      </c>
      <c r="T17" s="33">
        <v>9</v>
      </c>
      <c r="U17" s="34">
        <v>121</v>
      </c>
      <c r="V17" s="34">
        <v>128444</v>
      </c>
      <c r="W17" s="35">
        <v>2138</v>
      </c>
      <c r="X17" s="30"/>
      <c r="Y17" s="31"/>
      <c r="Z17" s="32" t="s">
        <v>18</v>
      </c>
      <c r="AA17" s="33">
        <v>2</v>
      </c>
      <c r="AB17" s="34">
        <v>49</v>
      </c>
      <c r="AC17" s="40">
        <v>64000</v>
      </c>
      <c r="AD17" s="41">
        <v>1353</v>
      </c>
      <c r="AE17" s="33">
        <v>1</v>
      </c>
      <c r="AF17" s="34">
        <v>33</v>
      </c>
      <c r="AG17" s="40">
        <v>3228</v>
      </c>
      <c r="AH17" s="41">
        <v>66</v>
      </c>
      <c r="AI17" s="33">
        <v>1</v>
      </c>
      <c r="AJ17" s="34">
        <v>50</v>
      </c>
      <c r="AK17" s="40">
        <v>2800</v>
      </c>
      <c r="AL17" s="41">
        <v>76</v>
      </c>
      <c r="AM17" s="37">
        <v>0</v>
      </c>
      <c r="AN17" s="38">
        <v>0</v>
      </c>
      <c r="AO17" s="38">
        <v>0</v>
      </c>
      <c r="AP17" s="39">
        <v>0</v>
      </c>
    </row>
    <row r="18" spans="1:42" s="36" customFormat="1" ht="20.25" customHeight="1">
      <c r="A18" s="30"/>
      <c r="B18" s="31"/>
      <c r="C18" s="32" t="s">
        <v>21</v>
      </c>
      <c r="D18" s="33">
        <f t="shared" si="1"/>
        <v>39</v>
      </c>
      <c r="E18" s="34">
        <f t="shared" si="4"/>
        <v>160</v>
      </c>
      <c r="F18" s="34">
        <f t="shared" si="4"/>
        <v>212656</v>
      </c>
      <c r="G18" s="35">
        <f t="shared" si="4"/>
        <v>4969</v>
      </c>
      <c r="H18" s="33">
        <v>15</v>
      </c>
      <c r="I18" s="34">
        <v>23</v>
      </c>
      <c r="J18" s="34">
        <v>11173</v>
      </c>
      <c r="K18" s="35">
        <f>22+851</f>
        <v>873</v>
      </c>
      <c r="L18" s="33">
        <v>10</v>
      </c>
      <c r="M18" s="34">
        <v>38</v>
      </c>
      <c r="N18" s="34">
        <v>55391</v>
      </c>
      <c r="O18" s="35">
        <v>1046</v>
      </c>
      <c r="P18" s="33">
        <v>12</v>
      </c>
      <c r="Q18" s="34">
        <v>73</v>
      </c>
      <c r="R18" s="34">
        <v>100588</v>
      </c>
      <c r="S18" s="35">
        <v>2350</v>
      </c>
      <c r="T18" s="33">
        <v>2</v>
      </c>
      <c r="U18" s="34">
        <v>26</v>
      </c>
      <c r="V18" s="40">
        <v>45504</v>
      </c>
      <c r="W18" s="41">
        <v>700</v>
      </c>
      <c r="X18" s="30"/>
      <c r="Y18" s="31"/>
      <c r="Z18" s="32" t="s">
        <v>21</v>
      </c>
      <c r="AA18" s="37">
        <v>0</v>
      </c>
      <c r="AB18" s="38">
        <v>0</v>
      </c>
      <c r="AC18" s="38">
        <v>0</v>
      </c>
      <c r="AD18" s="39">
        <v>0</v>
      </c>
      <c r="AE18" s="37">
        <v>0</v>
      </c>
      <c r="AF18" s="38">
        <v>0</v>
      </c>
      <c r="AG18" s="38">
        <v>0</v>
      </c>
      <c r="AH18" s="39">
        <v>0</v>
      </c>
      <c r="AI18" s="37">
        <v>0</v>
      </c>
      <c r="AJ18" s="38">
        <v>0</v>
      </c>
      <c r="AK18" s="38">
        <v>0</v>
      </c>
      <c r="AL18" s="39">
        <v>0</v>
      </c>
      <c r="AM18" s="37">
        <v>0</v>
      </c>
      <c r="AN18" s="38">
        <v>0</v>
      </c>
      <c r="AO18" s="38">
        <v>0</v>
      </c>
      <c r="AP18" s="39">
        <v>0</v>
      </c>
    </row>
    <row r="19" spans="1:42" s="36" customFormat="1" ht="20.25" customHeight="1">
      <c r="A19" s="30"/>
      <c r="B19" s="31"/>
      <c r="C19" s="32" t="s">
        <v>22</v>
      </c>
      <c r="D19" s="33">
        <f t="shared" si="1"/>
        <v>96</v>
      </c>
      <c r="E19" s="34">
        <f t="shared" si="4"/>
        <v>1300</v>
      </c>
      <c r="F19" s="34">
        <f t="shared" si="4"/>
        <v>4030981</v>
      </c>
      <c r="G19" s="35">
        <f t="shared" si="4"/>
        <v>53021</v>
      </c>
      <c r="H19" s="33">
        <v>28</v>
      </c>
      <c r="I19" s="34">
        <v>39</v>
      </c>
      <c r="J19" s="34">
        <f>3944+36388</f>
        <v>40332</v>
      </c>
      <c r="K19" s="35">
        <f>93+1106</f>
        <v>1199</v>
      </c>
      <c r="L19" s="33">
        <v>33</v>
      </c>
      <c r="M19" s="34">
        <v>114</v>
      </c>
      <c r="N19" s="34">
        <v>107351</v>
      </c>
      <c r="O19" s="35">
        <v>2875</v>
      </c>
      <c r="P19" s="33">
        <v>20</v>
      </c>
      <c r="Q19" s="34">
        <v>128</v>
      </c>
      <c r="R19" s="34">
        <v>145713</v>
      </c>
      <c r="S19" s="35">
        <v>2499</v>
      </c>
      <c r="T19" s="33">
        <v>5</v>
      </c>
      <c r="U19" s="34">
        <v>67</v>
      </c>
      <c r="V19" s="34">
        <v>81851</v>
      </c>
      <c r="W19" s="35">
        <v>2057</v>
      </c>
      <c r="X19" s="30"/>
      <c r="Y19" s="31"/>
      <c r="Z19" s="32" t="s">
        <v>22</v>
      </c>
      <c r="AA19" s="33">
        <v>4</v>
      </c>
      <c r="AB19" s="34">
        <v>96</v>
      </c>
      <c r="AC19" s="34">
        <v>119345</v>
      </c>
      <c r="AD19" s="35">
        <v>877</v>
      </c>
      <c r="AE19" s="33">
        <v>4</v>
      </c>
      <c r="AF19" s="34">
        <v>157</v>
      </c>
      <c r="AG19" s="34">
        <v>115777</v>
      </c>
      <c r="AH19" s="35">
        <v>1948</v>
      </c>
      <c r="AI19" s="33">
        <v>1</v>
      </c>
      <c r="AJ19" s="34">
        <v>55</v>
      </c>
      <c r="AK19" s="40">
        <v>47962</v>
      </c>
      <c r="AL19" s="41">
        <v>660</v>
      </c>
      <c r="AM19" s="33">
        <v>1</v>
      </c>
      <c r="AN19" s="34">
        <v>644</v>
      </c>
      <c r="AO19" s="40">
        <v>3372650</v>
      </c>
      <c r="AP19" s="41">
        <v>40906</v>
      </c>
    </row>
    <row r="20" spans="1:42" s="36" customFormat="1" ht="20.25" customHeight="1">
      <c r="A20" s="30"/>
      <c r="B20" s="31"/>
      <c r="C20" s="32"/>
      <c r="D20" s="33"/>
      <c r="E20" s="34"/>
      <c r="F20" s="34"/>
      <c r="G20" s="35"/>
      <c r="H20" s="33"/>
      <c r="I20" s="34"/>
      <c r="J20" s="34"/>
      <c r="K20" s="35"/>
      <c r="L20" s="33"/>
      <c r="M20" s="34"/>
      <c r="N20" s="34"/>
      <c r="O20" s="35"/>
      <c r="P20" s="33"/>
      <c r="Q20" s="34"/>
      <c r="R20" s="34"/>
      <c r="S20" s="35"/>
      <c r="T20" s="33"/>
      <c r="U20" s="34"/>
      <c r="V20" s="34"/>
      <c r="W20" s="35"/>
      <c r="X20" s="30"/>
      <c r="Y20" s="31"/>
      <c r="Z20" s="32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7"/>
      <c r="AN20" s="38"/>
      <c r="AO20" s="38"/>
      <c r="AP20" s="39"/>
    </row>
    <row r="21" spans="1:42" s="36" customFormat="1" ht="20.25" customHeight="1">
      <c r="A21" s="30"/>
      <c r="B21" s="31" t="s">
        <v>70</v>
      </c>
      <c r="C21" s="32"/>
      <c r="D21" s="33">
        <f t="shared" si="1"/>
        <v>1389</v>
      </c>
      <c r="E21" s="34">
        <f aca="true" t="shared" si="6" ref="E21:G26">I21+M21+Q21+U21+AB21+AF21+AJ21+AN21</f>
        <v>13694</v>
      </c>
      <c r="F21" s="34">
        <f t="shared" si="6"/>
        <v>16640583</v>
      </c>
      <c r="G21" s="35">
        <f t="shared" si="6"/>
        <v>132783</v>
      </c>
      <c r="H21" s="33">
        <f>SUM(H22:H29)</f>
        <v>473</v>
      </c>
      <c r="I21" s="34">
        <f aca="true" t="shared" si="7" ref="I21:AP21">SUM(I22:I29)</f>
        <v>816</v>
      </c>
      <c r="J21" s="34">
        <f t="shared" si="7"/>
        <v>759467</v>
      </c>
      <c r="K21" s="35">
        <f t="shared" si="7"/>
        <v>15402</v>
      </c>
      <c r="L21" s="33">
        <f t="shared" si="7"/>
        <v>284</v>
      </c>
      <c r="M21" s="34">
        <f t="shared" si="7"/>
        <v>964</v>
      </c>
      <c r="N21" s="34">
        <f t="shared" si="7"/>
        <v>1192263</v>
      </c>
      <c r="O21" s="35">
        <f t="shared" si="7"/>
        <v>14635</v>
      </c>
      <c r="P21" s="33">
        <f t="shared" si="7"/>
        <v>224</v>
      </c>
      <c r="Q21" s="34">
        <f t="shared" si="7"/>
        <v>1462</v>
      </c>
      <c r="R21" s="34">
        <f t="shared" si="7"/>
        <v>1421808</v>
      </c>
      <c r="S21" s="35">
        <f t="shared" si="7"/>
        <v>14555</v>
      </c>
      <c r="T21" s="33">
        <f t="shared" si="7"/>
        <v>221</v>
      </c>
      <c r="U21" s="34">
        <f t="shared" si="7"/>
        <v>3115</v>
      </c>
      <c r="V21" s="34">
        <f t="shared" si="7"/>
        <v>2874048</v>
      </c>
      <c r="W21" s="35">
        <f t="shared" si="7"/>
        <v>21481</v>
      </c>
      <c r="X21" s="30"/>
      <c r="Y21" s="31" t="s">
        <v>70</v>
      </c>
      <c r="Z21" s="32"/>
      <c r="AA21" s="33">
        <f t="shared" si="7"/>
        <v>108</v>
      </c>
      <c r="AB21" s="34">
        <f t="shared" si="7"/>
        <v>2545</v>
      </c>
      <c r="AC21" s="34">
        <f t="shared" si="7"/>
        <v>3032079</v>
      </c>
      <c r="AD21" s="35">
        <f t="shared" si="7"/>
        <v>14082</v>
      </c>
      <c r="AE21" s="33">
        <f t="shared" si="7"/>
        <v>40</v>
      </c>
      <c r="AF21" s="34">
        <f t="shared" si="7"/>
        <v>1480</v>
      </c>
      <c r="AG21" s="34">
        <f t="shared" si="7"/>
        <v>1620593</v>
      </c>
      <c r="AH21" s="35">
        <f t="shared" si="7"/>
        <v>11618</v>
      </c>
      <c r="AI21" s="33">
        <f t="shared" si="7"/>
        <v>27</v>
      </c>
      <c r="AJ21" s="34">
        <f t="shared" si="7"/>
        <v>1905</v>
      </c>
      <c r="AK21" s="34">
        <f t="shared" si="7"/>
        <v>3226084</v>
      </c>
      <c r="AL21" s="35">
        <f t="shared" si="7"/>
        <v>21253</v>
      </c>
      <c r="AM21" s="33">
        <f t="shared" si="7"/>
        <v>12</v>
      </c>
      <c r="AN21" s="34">
        <f t="shared" si="7"/>
        <v>1407</v>
      </c>
      <c r="AO21" s="34">
        <f t="shared" si="7"/>
        <v>2514241</v>
      </c>
      <c r="AP21" s="35">
        <f t="shared" si="7"/>
        <v>19757</v>
      </c>
    </row>
    <row r="22" spans="1:42" s="36" customFormat="1" ht="20.25" customHeight="1">
      <c r="A22" s="30"/>
      <c r="B22" s="31"/>
      <c r="C22" s="32" t="s">
        <v>24</v>
      </c>
      <c r="D22" s="33">
        <f t="shared" si="1"/>
        <v>77</v>
      </c>
      <c r="E22" s="34">
        <f t="shared" si="6"/>
        <v>2965</v>
      </c>
      <c r="F22" s="34">
        <f t="shared" si="6"/>
        <v>6243524</v>
      </c>
      <c r="G22" s="35">
        <f t="shared" si="6"/>
        <v>44751</v>
      </c>
      <c r="H22" s="33">
        <v>13</v>
      </c>
      <c r="I22" s="34">
        <v>23</v>
      </c>
      <c r="J22" s="34">
        <v>38899</v>
      </c>
      <c r="K22" s="35">
        <v>670</v>
      </c>
      <c r="L22" s="33">
        <v>17</v>
      </c>
      <c r="M22" s="34">
        <v>61</v>
      </c>
      <c r="N22" s="34">
        <v>159004</v>
      </c>
      <c r="O22" s="35">
        <v>2526</v>
      </c>
      <c r="P22" s="33">
        <v>3</v>
      </c>
      <c r="Q22" s="34">
        <v>18</v>
      </c>
      <c r="R22" s="34">
        <v>21017</v>
      </c>
      <c r="S22" s="35">
        <v>1052</v>
      </c>
      <c r="T22" s="33">
        <v>4</v>
      </c>
      <c r="U22" s="34">
        <v>52</v>
      </c>
      <c r="V22" s="34">
        <v>121198</v>
      </c>
      <c r="W22" s="35">
        <v>811</v>
      </c>
      <c r="X22" s="30"/>
      <c r="Y22" s="31"/>
      <c r="Z22" s="32" t="s">
        <v>24</v>
      </c>
      <c r="AA22" s="33">
        <v>5</v>
      </c>
      <c r="AB22" s="34">
        <v>122</v>
      </c>
      <c r="AC22" s="34">
        <v>700001</v>
      </c>
      <c r="AD22" s="35">
        <v>1367</v>
      </c>
      <c r="AE22" s="33">
        <v>9</v>
      </c>
      <c r="AF22" s="34">
        <v>388</v>
      </c>
      <c r="AG22" s="34">
        <v>841647</v>
      </c>
      <c r="AH22" s="35">
        <v>6932</v>
      </c>
      <c r="AI22" s="33">
        <v>16</v>
      </c>
      <c r="AJ22" s="34">
        <v>1135</v>
      </c>
      <c r="AK22" s="34">
        <v>2208809</v>
      </c>
      <c r="AL22" s="35">
        <v>15598</v>
      </c>
      <c r="AM22" s="33">
        <v>10</v>
      </c>
      <c r="AN22" s="34">
        <v>1166</v>
      </c>
      <c r="AO22" s="40">
        <v>2152949</v>
      </c>
      <c r="AP22" s="41">
        <v>15795</v>
      </c>
    </row>
    <row r="23" spans="1:42" s="36" customFormat="1" ht="20.25" customHeight="1">
      <c r="A23" s="30"/>
      <c r="B23" s="31"/>
      <c r="C23" s="32" t="s">
        <v>25</v>
      </c>
      <c r="D23" s="33">
        <f t="shared" si="1"/>
        <v>104</v>
      </c>
      <c r="E23" s="34">
        <f t="shared" si="6"/>
        <v>368</v>
      </c>
      <c r="F23" s="34">
        <f t="shared" si="6"/>
        <v>839434</v>
      </c>
      <c r="G23" s="35">
        <f t="shared" si="6"/>
        <v>7382</v>
      </c>
      <c r="H23" s="33">
        <v>52</v>
      </c>
      <c r="I23" s="34">
        <v>94</v>
      </c>
      <c r="J23" s="34">
        <v>168373</v>
      </c>
      <c r="K23" s="35">
        <v>2593</v>
      </c>
      <c r="L23" s="33">
        <v>34</v>
      </c>
      <c r="M23" s="34">
        <v>109</v>
      </c>
      <c r="N23" s="34">
        <v>189094</v>
      </c>
      <c r="O23" s="35">
        <v>1912</v>
      </c>
      <c r="P23" s="33">
        <v>13</v>
      </c>
      <c r="Q23" s="34">
        <v>76</v>
      </c>
      <c r="R23" s="34">
        <v>182936</v>
      </c>
      <c r="S23" s="35">
        <v>1673</v>
      </c>
      <c r="T23" s="33">
        <v>3</v>
      </c>
      <c r="U23" s="34">
        <v>39</v>
      </c>
      <c r="V23" s="40">
        <v>71488</v>
      </c>
      <c r="W23" s="41">
        <v>441</v>
      </c>
      <c r="X23" s="30"/>
      <c r="Y23" s="31"/>
      <c r="Z23" s="32" t="s">
        <v>25</v>
      </c>
      <c r="AA23" s="33">
        <v>2</v>
      </c>
      <c r="AB23" s="34">
        <v>50</v>
      </c>
      <c r="AC23" s="40">
        <v>227543</v>
      </c>
      <c r="AD23" s="41">
        <v>763</v>
      </c>
      <c r="AE23" s="37">
        <v>0</v>
      </c>
      <c r="AF23" s="38">
        <v>0</v>
      </c>
      <c r="AG23" s="38">
        <v>0</v>
      </c>
      <c r="AH23" s="39">
        <v>0</v>
      </c>
      <c r="AI23" s="37">
        <v>0</v>
      </c>
      <c r="AJ23" s="38">
        <v>0</v>
      </c>
      <c r="AK23" s="38">
        <v>0</v>
      </c>
      <c r="AL23" s="39">
        <v>0</v>
      </c>
      <c r="AM23" s="37">
        <v>0</v>
      </c>
      <c r="AN23" s="38">
        <v>0</v>
      </c>
      <c r="AO23" s="38">
        <v>0</v>
      </c>
      <c r="AP23" s="39">
        <v>0</v>
      </c>
    </row>
    <row r="24" spans="1:42" s="36" customFormat="1" ht="20.25" customHeight="1">
      <c r="A24" s="30"/>
      <c r="B24" s="31"/>
      <c r="C24" s="32" t="s">
        <v>26</v>
      </c>
      <c r="D24" s="33">
        <f t="shared" si="1"/>
        <v>47</v>
      </c>
      <c r="E24" s="34">
        <f t="shared" si="6"/>
        <v>239</v>
      </c>
      <c r="F24" s="34">
        <f t="shared" si="6"/>
        <v>256513</v>
      </c>
      <c r="G24" s="35">
        <f t="shared" si="6"/>
        <v>3033</v>
      </c>
      <c r="H24" s="33">
        <v>21</v>
      </c>
      <c r="I24" s="34">
        <v>40</v>
      </c>
      <c r="J24" s="34">
        <v>36022</v>
      </c>
      <c r="K24" s="35">
        <v>793</v>
      </c>
      <c r="L24" s="33">
        <v>12</v>
      </c>
      <c r="M24" s="34">
        <v>41</v>
      </c>
      <c r="N24" s="34">
        <v>43420</v>
      </c>
      <c r="O24" s="35">
        <v>1124</v>
      </c>
      <c r="P24" s="33">
        <v>6</v>
      </c>
      <c r="Q24" s="34">
        <v>39</v>
      </c>
      <c r="R24" s="34">
        <v>49481</v>
      </c>
      <c r="S24" s="35">
        <v>225</v>
      </c>
      <c r="T24" s="33">
        <v>7</v>
      </c>
      <c r="U24" s="34">
        <v>90</v>
      </c>
      <c r="V24" s="34">
        <v>101277</v>
      </c>
      <c r="W24" s="35">
        <v>723</v>
      </c>
      <c r="X24" s="30"/>
      <c r="Y24" s="31"/>
      <c r="Z24" s="32" t="s">
        <v>26</v>
      </c>
      <c r="AA24" s="33">
        <v>1</v>
      </c>
      <c r="AB24" s="34">
        <v>29</v>
      </c>
      <c r="AC24" s="40">
        <v>26313</v>
      </c>
      <c r="AD24" s="41">
        <v>168</v>
      </c>
      <c r="AE24" s="37">
        <v>0</v>
      </c>
      <c r="AF24" s="38">
        <v>0</v>
      </c>
      <c r="AG24" s="38">
        <v>0</v>
      </c>
      <c r="AH24" s="39">
        <v>0</v>
      </c>
      <c r="AI24" s="37">
        <v>0</v>
      </c>
      <c r="AJ24" s="38">
        <v>0</v>
      </c>
      <c r="AK24" s="38">
        <v>0</v>
      </c>
      <c r="AL24" s="39">
        <v>0</v>
      </c>
      <c r="AM24" s="37">
        <v>0</v>
      </c>
      <c r="AN24" s="38">
        <v>0</v>
      </c>
      <c r="AO24" s="38">
        <v>0</v>
      </c>
      <c r="AP24" s="39">
        <v>0</v>
      </c>
    </row>
    <row r="25" spans="1:42" s="36" customFormat="1" ht="20.25" customHeight="1">
      <c r="A25" s="30"/>
      <c r="B25" s="31"/>
      <c r="C25" s="32" t="s">
        <v>27</v>
      </c>
      <c r="D25" s="33">
        <f t="shared" si="1"/>
        <v>35</v>
      </c>
      <c r="E25" s="34">
        <f t="shared" si="6"/>
        <v>175</v>
      </c>
      <c r="F25" s="34">
        <f t="shared" si="6"/>
        <v>255724</v>
      </c>
      <c r="G25" s="35">
        <f t="shared" si="6"/>
        <v>2338</v>
      </c>
      <c r="H25" s="33">
        <v>16</v>
      </c>
      <c r="I25" s="34">
        <v>27</v>
      </c>
      <c r="J25" s="34">
        <v>22935</v>
      </c>
      <c r="K25" s="35">
        <v>736</v>
      </c>
      <c r="L25" s="33"/>
      <c r="M25" s="34"/>
      <c r="N25" s="34"/>
      <c r="O25" s="35"/>
      <c r="P25" s="33">
        <v>14</v>
      </c>
      <c r="Q25" s="34">
        <v>69</v>
      </c>
      <c r="R25" s="34">
        <v>106373</v>
      </c>
      <c r="S25" s="35">
        <v>873</v>
      </c>
      <c r="T25" s="33">
        <v>5</v>
      </c>
      <c r="U25" s="34">
        <v>79</v>
      </c>
      <c r="V25" s="34">
        <v>126416</v>
      </c>
      <c r="W25" s="35">
        <v>729</v>
      </c>
      <c r="X25" s="30"/>
      <c r="Y25" s="31"/>
      <c r="Z25" s="32" t="s">
        <v>27</v>
      </c>
      <c r="AA25" s="37">
        <v>0</v>
      </c>
      <c r="AB25" s="38">
        <v>0</v>
      </c>
      <c r="AC25" s="38">
        <v>0</v>
      </c>
      <c r="AD25" s="39">
        <v>0</v>
      </c>
      <c r="AE25" s="37">
        <v>0</v>
      </c>
      <c r="AF25" s="38">
        <v>0</v>
      </c>
      <c r="AG25" s="38">
        <v>0</v>
      </c>
      <c r="AH25" s="39">
        <v>0</v>
      </c>
      <c r="AI25" s="37">
        <v>0</v>
      </c>
      <c r="AJ25" s="38">
        <v>0</v>
      </c>
      <c r="AK25" s="38">
        <v>0</v>
      </c>
      <c r="AL25" s="39">
        <v>0</v>
      </c>
      <c r="AM25" s="37">
        <v>0</v>
      </c>
      <c r="AN25" s="38">
        <v>0</v>
      </c>
      <c r="AO25" s="38">
        <v>0</v>
      </c>
      <c r="AP25" s="39">
        <v>0</v>
      </c>
    </row>
    <row r="26" spans="1:42" s="36" customFormat="1" ht="20.25" customHeight="1">
      <c r="A26" s="30"/>
      <c r="B26" s="31"/>
      <c r="C26" s="32" t="s">
        <v>28</v>
      </c>
      <c r="D26" s="33">
        <f t="shared" si="1"/>
        <v>86</v>
      </c>
      <c r="E26" s="34">
        <f t="shared" si="6"/>
        <v>349</v>
      </c>
      <c r="F26" s="34">
        <f t="shared" si="6"/>
        <v>435947</v>
      </c>
      <c r="G26" s="35">
        <f t="shared" si="6"/>
        <v>5251</v>
      </c>
      <c r="H26" s="33">
        <v>42</v>
      </c>
      <c r="I26" s="34">
        <v>75</v>
      </c>
      <c r="J26" s="34">
        <v>64166</v>
      </c>
      <c r="K26" s="35">
        <v>1527</v>
      </c>
      <c r="L26" s="33">
        <v>23</v>
      </c>
      <c r="M26" s="34">
        <v>76</v>
      </c>
      <c r="N26" s="34">
        <v>104822</v>
      </c>
      <c r="O26" s="35">
        <v>1224</v>
      </c>
      <c r="P26" s="33">
        <v>18</v>
      </c>
      <c r="Q26" s="34">
        <v>123</v>
      </c>
      <c r="R26" s="34">
        <v>185778</v>
      </c>
      <c r="S26" s="35">
        <v>2226</v>
      </c>
      <c r="T26" s="33">
        <v>2</v>
      </c>
      <c r="U26" s="34">
        <v>30</v>
      </c>
      <c r="V26" s="40">
        <v>25181</v>
      </c>
      <c r="W26" s="41">
        <v>142</v>
      </c>
      <c r="X26" s="30"/>
      <c r="Y26" s="31"/>
      <c r="Z26" s="32" t="s">
        <v>28</v>
      </c>
      <c r="AA26" s="37">
        <v>0</v>
      </c>
      <c r="AB26" s="38">
        <v>0</v>
      </c>
      <c r="AC26" s="38">
        <v>0</v>
      </c>
      <c r="AD26" s="39">
        <v>0</v>
      </c>
      <c r="AE26" s="33">
        <v>1</v>
      </c>
      <c r="AF26" s="34">
        <v>45</v>
      </c>
      <c r="AG26" s="40">
        <v>56000</v>
      </c>
      <c r="AH26" s="41">
        <v>132</v>
      </c>
      <c r="AI26" s="37">
        <v>0</v>
      </c>
      <c r="AJ26" s="38">
        <v>0</v>
      </c>
      <c r="AK26" s="38">
        <v>0</v>
      </c>
      <c r="AL26" s="39">
        <v>0</v>
      </c>
      <c r="AM26" s="37">
        <v>0</v>
      </c>
      <c r="AN26" s="38">
        <v>0</v>
      </c>
      <c r="AO26" s="38">
        <v>0</v>
      </c>
      <c r="AP26" s="39">
        <v>0</v>
      </c>
    </row>
    <row r="27" spans="1:42" s="36" customFormat="1" ht="20.25" customHeight="1">
      <c r="A27" s="30"/>
      <c r="B27" s="31"/>
      <c r="C27" s="32" t="s">
        <v>29</v>
      </c>
      <c r="D27" s="33">
        <f t="shared" si="1"/>
        <v>260</v>
      </c>
      <c r="E27" s="34">
        <f aca="true" t="shared" si="8" ref="E27:E48">I27+M27+Q27+U27+AB27+AF27+AJ27+AN27</f>
        <v>1332</v>
      </c>
      <c r="F27" s="34">
        <f aca="true" t="shared" si="9" ref="F27:F48">J27+N27+R27+V27+AC27+AG27+AK27+AO27</f>
        <v>643200</v>
      </c>
      <c r="G27" s="35">
        <f aca="true" t="shared" si="10" ref="G27:G48">K27+O27+S27+W27+AD27+AH27+AL27+AP27</f>
        <v>9282</v>
      </c>
      <c r="H27" s="33">
        <v>111</v>
      </c>
      <c r="I27" s="34">
        <v>186</v>
      </c>
      <c r="J27" s="34">
        <f>376+83922</f>
        <v>84298</v>
      </c>
      <c r="K27" s="35">
        <f>35+3096</f>
        <v>3131</v>
      </c>
      <c r="L27" s="33">
        <v>64</v>
      </c>
      <c r="M27" s="34">
        <v>228</v>
      </c>
      <c r="N27" s="34">
        <v>132093</v>
      </c>
      <c r="O27" s="35">
        <v>1925</v>
      </c>
      <c r="P27" s="33">
        <v>52</v>
      </c>
      <c r="Q27" s="34">
        <v>333</v>
      </c>
      <c r="R27" s="34">
        <v>144753</v>
      </c>
      <c r="S27" s="35">
        <v>1596</v>
      </c>
      <c r="T27" s="33">
        <v>21</v>
      </c>
      <c r="U27" s="34">
        <v>273</v>
      </c>
      <c r="V27" s="34">
        <v>122164</v>
      </c>
      <c r="W27" s="35">
        <v>1363</v>
      </c>
      <c r="X27" s="30"/>
      <c r="Y27" s="31"/>
      <c r="Z27" s="32" t="s">
        <v>29</v>
      </c>
      <c r="AA27" s="33">
        <v>9</v>
      </c>
      <c r="AB27" s="34">
        <v>206</v>
      </c>
      <c r="AC27" s="34">
        <v>100083</v>
      </c>
      <c r="AD27" s="35">
        <v>920</v>
      </c>
      <c r="AE27" s="33">
        <v>3</v>
      </c>
      <c r="AF27" s="34">
        <v>106</v>
      </c>
      <c r="AG27" s="40">
        <v>59809</v>
      </c>
      <c r="AH27" s="41">
        <v>347</v>
      </c>
      <c r="AI27" s="37">
        <v>0</v>
      </c>
      <c r="AJ27" s="38">
        <v>0</v>
      </c>
      <c r="AK27" s="38">
        <v>0</v>
      </c>
      <c r="AL27" s="39">
        <v>0</v>
      </c>
      <c r="AM27" s="37">
        <v>0</v>
      </c>
      <c r="AN27" s="38">
        <v>0</v>
      </c>
      <c r="AO27" s="38">
        <v>0</v>
      </c>
      <c r="AP27" s="39">
        <v>0</v>
      </c>
    </row>
    <row r="28" spans="1:42" s="36" customFormat="1" ht="20.25" customHeight="1">
      <c r="A28" s="30"/>
      <c r="B28" s="31"/>
      <c r="C28" s="32" t="s">
        <v>30</v>
      </c>
      <c r="D28" s="33">
        <f t="shared" si="1"/>
        <v>57</v>
      </c>
      <c r="E28" s="34">
        <f t="shared" si="8"/>
        <v>156</v>
      </c>
      <c r="F28" s="34">
        <f t="shared" si="9"/>
        <v>232436</v>
      </c>
      <c r="G28" s="35">
        <f t="shared" si="10"/>
        <v>2058</v>
      </c>
      <c r="H28" s="33">
        <v>30</v>
      </c>
      <c r="I28" s="34">
        <v>53</v>
      </c>
      <c r="J28" s="34">
        <v>68948</v>
      </c>
      <c r="K28" s="35">
        <v>892</v>
      </c>
      <c r="L28" s="33">
        <v>22</v>
      </c>
      <c r="M28" s="34">
        <v>70</v>
      </c>
      <c r="N28" s="34">
        <v>117765</v>
      </c>
      <c r="O28" s="35">
        <v>880</v>
      </c>
      <c r="P28" s="33">
        <v>5</v>
      </c>
      <c r="Q28" s="34">
        <v>33</v>
      </c>
      <c r="R28" s="34">
        <v>45723</v>
      </c>
      <c r="S28" s="35">
        <v>286</v>
      </c>
      <c r="T28" s="37">
        <v>0</v>
      </c>
      <c r="U28" s="38">
        <v>0</v>
      </c>
      <c r="V28" s="38">
        <v>0</v>
      </c>
      <c r="W28" s="39">
        <v>0</v>
      </c>
      <c r="X28" s="30"/>
      <c r="Y28" s="31"/>
      <c r="Z28" s="32" t="s">
        <v>30</v>
      </c>
      <c r="AA28" s="37">
        <v>0</v>
      </c>
      <c r="AB28" s="38">
        <v>0</v>
      </c>
      <c r="AC28" s="38">
        <v>0</v>
      </c>
      <c r="AD28" s="39">
        <v>0</v>
      </c>
      <c r="AE28" s="37">
        <v>0</v>
      </c>
      <c r="AF28" s="38">
        <v>0</v>
      </c>
      <c r="AG28" s="38">
        <v>0</v>
      </c>
      <c r="AH28" s="39">
        <v>0</v>
      </c>
      <c r="AI28" s="37">
        <v>0</v>
      </c>
      <c r="AJ28" s="38">
        <v>0</v>
      </c>
      <c r="AK28" s="38">
        <v>0</v>
      </c>
      <c r="AL28" s="39">
        <v>0</v>
      </c>
      <c r="AM28" s="37">
        <v>0</v>
      </c>
      <c r="AN28" s="38">
        <v>0</v>
      </c>
      <c r="AO28" s="38">
        <v>0</v>
      </c>
      <c r="AP28" s="39">
        <v>0</v>
      </c>
    </row>
    <row r="29" spans="1:42" s="36" customFormat="1" ht="20.25" customHeight="1">
      <c r="A29" s="30"/>
      <c r="B29" s="31"/>
      <c r="C29" s="32" t="s">
        <v>31</v>
      </c>
      <c r="D29" s="33">
        <f t="shared" si="1"/>
        <v>723</v>
      </c>
      <c r="E29" s="34">
        <f t="shared" si="8"/>
        <v>8110</v>
      </c>
      <c r="F29" s="34">
        <f t="shared" si="9"/>
        <v>7733805</v>
      </c>
      <c r="G29" s="35">
        <f t="shared" si="10"/>
        <v>58688</v>
      </c>
      <c r="H29" s="33">
        <v>188</v>
      </c>
      <c r="I29" s="34">
        <v>318</v>
      </c>
      <c r="J29" s="34">
        <f>6906+268920</f>
        <v>275826</v>
      </c>
      <c r="K29" s="35">
        <f>52+5008</f>
        <v>5060</v>
      </c>
      <c r="L29" s="33">
        <v>112</v>
      </c>
      <c r="M29" s="34">
        <v>379</v>
      </c>
      <c r="N29" s="34">
        <v>446065</v>
      </c>
      <c r="O29" s="35">
        <v>5044</v>
      </c>
      <c r="P29" s="33">
        <v>113</v>
      </c>
      <c r="Q29" s="34">
        <v>771</v>
      </c>
      <c r="R29" s="34">
        <v>685747</v>
      </c>
      <c r="S29" s="35">
        <v>6624</v>
      </c>
      <c r="T29" s="33">
        <v>179</v>
      </c>
      <c r="U29" s="34">
        <v>2552</v>
      </c>
      <c r="V29" s="34">
        <v>2306324</v>
      </c>
      <c r="W29" s="35">
        <v>17272</v>
      </c>
      <c r="X29" s="30"/>
      <c r="Y29" s="31"/>
      <c r="Z29" s="32" t="s">
        <v>31</v>
      </c>
      <c r="AA29" s="33">
        <v>91</v>
      </c>
      <c r="AB29" s="34">
        <v>2138</v>
      </c>
      <c r="AC29" s="34">
        <v>1978139</v>
      </c>
      <c r="AD29" s="35">
        <v>10864</v>
      </c>
      <c r="AE29" s="33">
        <v>27</v>
      </c>
      <c r="AF29" s="34">
        <v>941</v>
      </c>
      <c r="AG29" s="34">
        <v>663137</v>
      </c>
      <c r="AH29" s="35">
        <v>4207</v>
      </c>
      <c r="AI29" s="33">
        <v>11</v>
      </c>
      <c r="AJ29" s="34">
        <v>770</v>
      </c>
      <c r="AK29" s="34">
        <v>1017275</v>
      </c>
      <c r="AL29" s="35">
        <v>5655</v>
      </c>
      <c r="AM29" s="33">
        <v>2</v>
      </c>
      <c r="AN29" s="34">
        <v>241</v>
      </c>
      <c r="AO29" s="40">
        <v>361292</v>
      </c>
      <c r="AP29" s="41">
        <v>3962</v>
      </c>
    </row>
    <row r="30" spans="1:42" s="36" customFormat="1" ht="20.25" customHeight="1">
      <c r="A30" s="30"/>
      <c r="B30" s="31"/>
      <c r="C30" s="32"/>
      <c r="D30" s="33"/>
      <c r="E30" s="34"/>
      <c r="F30" s="34"/>
      <c r="G30" s="35"/>
      <c r="H30" s="33"/>
      <c r="I30" s="34"/>
      <c r="J30" s="34"/>
      <c r="K30" s="35"/>
      <c r="L30" s="33"/>
      <c r="M30" s="34"/>
      <c r="N30" s="34"/>
      <c r="O30" s="35"/>
      <c r="P30" s="33"/>
      <c r="Q30" s="34"/>
      <c r="R30" s="34"/>
      <c r="S30" s="35"/>
      <c r="T30" s="33"/>
      <c r="U30" s="34"/>
      <c r="V30" s="34"/>
      <c r="W30" s="35"/>
      <c r="X30" s="30"/>
      <c r="Y30" s="31"/>
      <c r="Z30" s="32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</row>
    <row r="31" spans="1:42" s="36" customFormat="1" ht="20.25" customHeight="1">
      <c r="A31" s="30"/>
      <c r="B31" s="31" t="s">
        <v>71</v>
      </c>
      <c r="C31" s="32"/>
      <c r="D31" s="33">
        <f t="shared" si="1"/>
        <v>314</v>
      </c>
      <c r="E31" s="34">
        <f t="shared" si="8"/>
        <v>2366</v>
      </c>
      <c r="F31" s="34">
        <f t="shared" si="9"/>
        <v>7970558</v>
      </c>
      <c r="G31" s="35">
        <f t="shared" si="10"/>
        <v>18415</v>
      </c>
      <c r="H31" s="33">
        <f>SUM(H32:H33)</f>
        <v>109</v>
      </c>
      <c r="I31" s="34">
        <f aca="true" t="shared" si="11" ref="I31:AP31">SUM(I32:I33)</f>
        <v>178</v>
      </c>
      <c r="J31" s="34">
        <f t="shared" si="11"/>
        <v>195149</v>
      </c>
      <c r="K31" s="35">
        <f t="shared" si="11"/>
        <v>4549</v>
      </c>
      <c r="L31" s="33">
        <f t="shared" si="11"/>
        <v>57</v>
      </c>
      <c r="M31" s="34">
        <f t="shared" si="11"/>
        <v>189</v>
      </c>
      <c r="N31" s="34">
        <f t="shared" si="11"/>
        <v>558528</v>
      </c>
      <c r="O31" s="35">
        <f t="shared" si="11"/>
        <v>2575</v>
      </c>
      <c r="P31" s="33">
        <f t="shared" si="11"/>
        <v>62</v>
      </c>
      <c r="Q31" s="34">
        <f t="shared" si="11"/>
        <v>432</v>
      </c>
      <c r="R31" s="34">
        <f t="shared" si="11"/>
        <v>1386252</v>
      </c>
      <c r="S31" s="35">
        <f t="shared" si="11"/>
        <v>4595</v>
      </c>
      <c r="T31" s="33">
        <f t="shared" si="11"/>
        <v>59</v>
      </c>
      <c r="U31" s="34">
        <f t="shared" si="11"/>
        <v>844</v>
      </c>
      <c r="V31" s="34">
        <f t="shared" si="11"/>
        <v>3377763</v>
      </c>
      <c r="W31" s="35">
        <f t="shared" si="11"/>
        <v>2392</v>
      </c>
      <c r="X31" s="30"/>
      <c r="Y31" s="31" t="s">
        <v>71</v>
      </c>
      <c r="Z31" s="32"/>
      <c r="AA31" s="33">
        <f t="shared" si="11"/>
        <v>21</v>
      </c>
      <c r="AB31" s="34">
        <f t="shared" si="11"/>
        <v>510</v>
      </c>
      <c r="AC31" s="34">
        <f t="shared" si="11"/>
        <v>1763468</v>
      </c>
      <c r="AD31" s="35">
        <f t="shared" si="11"/>
        <v>3518</v>
      </c>
      <c r="AE31" s="33">
        <f t="shared" si="11"/>
        <v>6</v>
      </c>
      <c r="AF31" s="34">
        <f t="shared" si="11"/>
        <v>213</v>
      </c>
      <c r="AG31" s="34">
        <f t="shared" si="11"/>
        <v>689398</v>
      </c>
      <c r="AH31" s="35">
        <f t="shared" si="11"/>
        <v>786</v>
      </c>
      <c r="AI31" s="37">
        <f t="shared" si="11"/>
        <v>0</v>
      </c>
      <c r="AJ31" s="38">
        <f t="shared" si="11"/>
        <v>0</v>
      </c>
      <c r="AK31" s="38">
        <f t="shared" si="11"/>
        <v>0</v>
      </c>
      <c r="AL31" s="39">
        <f t="shared" si="11"/>
        <v>0</v>
      </c>
      <c r="AM31" s="37">
        <f t="shared" si="11"/>
        <v>0</v>
      </c>
      <c r="AN31" s="38">
        <f t="shared" si="11"/>
        <v>0</v>
      </c>
      <c r="AO31" s="38">
        <f t="shared" si="11"/>
        <v>0</v>
      </c>
      <c r="AP31" s="39">
        <f t="shared" si="11"/>
        <v>0</v>
      </c>
    </row>
    <row r="32" spans="1:42" s="36" customFormat="1" ht="20.25" customHeight="1">
      <c r="A32" s="30"/>
      <c r="B32" s="31"/>
      <c r="C32" s="32" t="s">
        <v>32</v>
      </c>
      <c r="D32" s="33">
        <f t="shared" si="1"/>
        <v>260</v>
      </c>
      <c r="E32" s="34">
        <f t="shared" si="8"/>
        <v>2241</v>
      </c>
      <c r="F32" s="34">
        <f t="shared" si="9"/>
        <v>7889002</v>
      </c>
      <c r="G32" s="35">
        <f t="shared" si="10"/>
        <v>15079</v>
      </c>
      <c r="H32" s="33">
        <v>70</v>
      </c>
      <c r="I32" s="34">
        <v>113</v>
      </c>
      <c r="J32" s="34">
        <v>166573</v>
      </c>
      <c r="K32" s="35">
        <v>2490</v>
      </c>
      <c r="L32" s="33">
        <v>45</v>
      </c>
      <c r="M32" s="34">
        <v>151</v>
      </c>
      <c r="N32" s="34">
        <v>540386</v>
      </c>
      <c r="O32" s="35">
        <v>1687</v>
      </c>
      <c r="P32" s="33">
        <v>60</v>
      </c>
      <c r="Q32" s="34">
        <v>420</v>
      </c>
      <c r="R32" s="40">
        <v>1371414</v>
      </c>
      <c r="S32" s="41">
        <v>4456</v>
      </c>
      <c r="T32" s="33">
        <v>58</v>
      </c>
      <c r="U32" s="34">
        <v>834</v>
      </c>
      <c r="V32" s="40">
        <v>3357763</v>
      </c>
      <c r="W32" s="41">
        <v>2142</v>
      </c>
      <c r="X32" s="30"/>
      <c r="Y32" s="31"/>
      <c r="Z32" s="32" t="s">
        <v>32</v>
      </c>
      <c r="AA32" s="33">
        <v>21</v>
      </c>
      <c r="AB32" s="34">
        <v>510</v>
      </c>
      <c r="AC32" s="34">
        <v>1763468</v>
      </c>
      <c r="AD32" s="35">
        <v>3518</v>
      </c>
      <c r="AE32" s="33">
        <v>6</v>
      </c>
      <c r="AF32" s="34">
        <v>213</v>
      </c>
      <c r="AG32" s="34">
        <v>689398</v>
      </c>
      <c r="AH32" s="35">
        <v>786</v>
      </c>
      <c r="AI32" s="37">
        <v>0</v>
      </c>
      <c r="AJ32" s="38">
        <v>0</v>
      </c>
      <c r="AK32" s="38">
        <v>0</v>
      </c>
      <c r="AL32" s="39">
        <v>0</v>
      </c>
      <c r="AM32" s="37">
        <v>0</v>
      </c>
      <c r="AN32" s="38">
        <v>0</v>
      </c>
      <c r="AO32" s="38">
        <v>0</v>
      </c>
      <c r="AP32" s="39">
        <v>0</v>
      </c>
    </row>
    <row r="33" spans="1:42" s="36" customFormat="1" ht="20.25" customHeight="1">
      <c r="A33" s="30"/>
      <c r="B33" s="31"/>
      <c r="C33" s="32" t="s">
        <v>33</v>
      </c>
      <c r="D33" s="33">
        <f t="shared" si="1"/>
        <v>54</v>
      </c>
      <c r="E33" s="34">
        <f t="shared" si="8"/>
        <v>125</v>
      </c>
      <c r="F33" s="34">
        <f t="shared" si="9"/>
        <v>81556</v>
      </c>
      <c r="G33" s="35">
        <f t="shared" si="10"/>
        <v>3336</v>
      </c>
      <c r="H33" s="33">
        <v>39</v>
      </c>
      <c r="I33" s="34">
        <v>65</v>
      </c>
      <c r="J33" s="34">
        <v>28576</v>
      </c>
      <c r="K33" s="35">
        <v>2059</v>
      </c>
      <c r="L33" s="33">
        <v>12</v>
      </c>
      <c r="M33" s="34">
        <v>38</v>
      </c>
      <c r="N33" s="34">
        <v>18142</v>
      </c>
      <c r="O33" s="35">
        <v>888</v>
      </c>
      <c r="P33" s="33">
        <v>2</v>
      </c>
      <c r="Q33" s="34">
        <v>12</v>
      </c>
      <c r="R33" s="40">
        <v>14838</v>
      </c>
      <c r="S33" s="41">
        <v>139</v>
      </c>
      <c r="T33" s="33">
        <v>1</v>
      </c>
      <c r="U33" s="34">
        <v>10</v>
      </c>
      <c r="V33" s="40">
        <v>20000</v>
      </c>
      <c r="W33" s="41">
        <v>250</v>
      </c>
      <c r="X33" s="30"/>
      <c r="Y33" s="31"/>
      <c r="Z33" s="32" t="s">
        <v>33</v>
      </c>
      <c r="AA33" s="37">
        <v>0</v>
      </c>
      <c r="AB33" s="38">
        <v>0</v>
      </c>
      <c r="AC33" s="38">
        <v>0</v>
      </c>
      <c r="AD33" s="39">
        <v>0</v>
      </c>
      <c r="AE33" s="37">
        <v>0</v>
      </c>
      <c r="AF33" s="38">
        <v>0</v>
      </c>
      <c r="AG33" s="38">
        <v>0</v>
      </c>
      <c r="AH33" s="39">
        <v>0</v>
      </c>
      <c r="AI33" s="37">
        <v>0</v>
      </c>
      <c r="AJ33" s="38">
        <v>0</v>
      </c>
      <c r="AK33" s="38">
        <v>0</v>
      </c>
      <c r="AL33" s="39">
        <v>0</v>
      </c>
      <c r="AM33" s="37">
        <v>0</v>
      </c>
      <c r="AN33" s="38">
        <v>0</v>
      </c>
      <c r="AO33" s="38">
        <v>0</v>
      </c>
      <c r="AP33" s="39">
        <v>0</v>
      </c>
    </row>
    <row r="34" spans="1:42" s="36" customFormat="1" ht="20.25" customHeight="1">
      <c r="A34" s="30"/>
      <c r="B34" s="31"/>
      <c r="C34" s="32"/>
      <c r="D34" s="33"/>
      <c r="E34" s="34"/>
      <c r="F34" s="34"/>
      <c r="G34" s="35"/>
      <c r="H34" s="33"/>
      <c r="I34" s="34"/>
      <c r="J34" s="34"/>
      <c r="K34" s="35"/>
      <c r="L34" s="33"/>
      <c r="M34" s="34"/>
      <c r="N34" s="34"/>
      <c r="O34" s="35"/>
      <c r="P34" s="33"/>
      <c r="Q34" s="34"/>
      <c r="R34" s="34"/>
      <c r="S34" s="35"/>
      <c r="T34" s="33"/>
      <c r="U34" s="34"/>
      <c r="V34" s="34"/>
      <c r="W34" s="35"/>
      <c r="X34" s="30"/>
      <c r="Y34" s="31"/>
      <c r="Z34" s="32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</row>
    <row r="35" spans="1:42" s="36" customFormat="1" ht="20.25" customHeight="1">
      <c r="A35" s="30"/>
      <c r="B35" s="31" t="s">
        <v>72</v>
      </c>
      <c r="C35" s="32"/>
      <c r="D35" s="33">
        <f t="shared" si="1"/>
        <v>379</v>
      </c>
      <c r="E35" s="34">
        <f t="shared" si="8"/>
        <v>2196</v>
      </c>
      <c r="F35" s="34">
        <f t="shared" si="9"/>
        <v>5247922</v>
      </c>
      <c r="G35" s="35">
        <f t="shared" si="10"/>
        <v>58228</v>
      </c>
      <c r="H35" s="33">
        <f>SUM(H36:H38)</f>
        <v>192</v>
      </c>
      <c r="I35" s="34">
        <f aca="true" t="shared" si="12" ref="I35:AP35">SUM(I36:I38)</f>
        <v>328</v>
      </c>
      <c r="J35" s="34">
        <f t="shared" si="12"/>
        <v>228421</v>
      </c>
      <c r="K35" s="35">
        <f t="shared" si="12"/>
        <v>4518</v>
      </c>
      <c r="L35" s="33">
        <f t="shared" si="12"/>
        <v>90</v>
      </c>
      <c r="M35" s="34">
        <f t="shared" si="12"/>
        <v>307</v>
      </c>
      <c r="N35" s="34">
        <f t="shared" si="12"/>
        <v>313534</v>
      </c>
      <c r="O35" s="35">
        <f t="shared" si="12"/>
        <v>4941</v>
      </c>
      <c r="P35" s="33">
        <f t="shared" si="12"/>
        <v>55</v>
      </c>
      <c r="Q35" s="34">
        <f t="shared" si="12"/>
        <v>336</v>
      </c>
      <c r="R35" s="34">
        <f t="shared" si="12"/>
        <v>492256</v>
      </c>
      <c r="S35" s="35">
        <f t="shared" si="12"/>
        <v>8028</v>
      </c>
      <c r="T35" s="33">
        <f t="shared" si="12"/>
        <v>24</v>
      </c>
      <c r="U35" s="34">
        <f t="shared" si="12"/>
        <v>346</v>
      </c>
      <c r="V35" s="34">
        <f t="shared" si="12"/>
        <v>1166805</v>
      </c>
      <c r="W35" s="35">
        <f t="shared" si="12"/>
        <v>12503</v>
      </c>
      <c r="X35" s="30"/>
      <c r="Y35" s="31" t="s">
        <v>72</v>
      </c>
      <c r="Z35" s="32"/>
      <c r="AA35" s="33">
        <f t="shared" si="12"/>
        <v>8</v>
      </c>
      <c r="AB35" s="34">
        <f t="shared" si="12"/>
        <v>184</v>
      </c>
      <c r="AC35" s="34">
        <f t="shared" si="12"/>
        <v>380927</v>
      </c>
      <c r="AD35" s="35">
        <f t="shared" si="12"/>
        <v>4589</v>
      </c>
      <c r="AE35" s="33">
        <f t="shared" si="12"/>
        <v>5</v>
      </c>
      <c r="AF35" s="34">
        <f t="shared" si="12"/>
        <v>165</v>
      </c>
      <c r="AG35" s="34">
        <f t="shared" si="12"/>
        <v>887979</v>
      </c>
      <c r="AH35" s="35">
        <f t="shared" si="12"/>
        <v>4635</v>
      </c>
      <c r="AI35" s="33">
        <f t="shared" si="12"/>
        <v>3</v>
      </c>
      <c r="AJ35" s="34">
        <f t="shared" si="12"/>
        <v>219</v>
      </c>
      <c r="AK35" s="34">
        <f t="shared" si="12"/>
        <v>974172</v>
      </c>
      <c r="AL35" s="35">
        <f t="shared" si="12"/>
        <v>18287</v>
      </c>
      <c r="AM35" s="33">
        <f t="shared" si="12"/>
        <v>2</v>
      </c>
      <c r="AN35" s="34">
        <f t="shared" si="12"/>
        <v>311</v>
      </c>
      <c r="AO35" s="40">
        <f t="shared" si="12"/>
        <v>803828</v>
      </c>
      <c r="AP35" s="41">
        <f t="shared" si="12"/>
        <v>727</v>
      </c>
    </row>
    <row r="36" spans="1:42" s="36" customFormat="1" ht="20.25" customHeight="1">
      <c r="A36" s="30"/>
      <c r="B36" s="31"/>
      <c r="C36" s="32" t="s">
        <v>34</v>
      </c>
      <c r="D36" s="33">
        <f t="shared" si="1"/>
        <v>117</v>
      </c>
      <c r="E36" s="34">
        <f t="shared" si="8"/>
        <v>728</v>
      </c>
      <c r="F36" s="34">
        <f t="shared" si="9"/>
        <v>1236074</v>
      </c>
      <c r="G36" s="35">
        <f t="shared" si="10"/>
        <v>27664</v>
      </c>
      <c r="H36" s="33">
        <v>65</v>
      </c>
      <c r="I36" s="34">
        <v>100</v>
      </c>
      <c r="J36" s="34">
        <v>54832</v>
      </c>
      <c r="K36" s="35">
        <v>586</v>
      </c>
      <c r="L36" s="33">
        <v>25</v>
      </c>
      <c r="M36" s="34">
        <v>83</v>
      </c>
      <c r="N36" s="34">
        <v>52048</v>
      </c>
      <c r="O36" s="35">
        <v>987</v>
      </c>
      <c r="P36" s="33">
        <v>16</v>
      </c>
      <c r="Q36" s="34">
        <v>101</v>
      </c>
      <c r="R36" s="34">
        <v>132485</v>
      </c>
      <c r="S36" s="35">
        <v>3056</v>
      </c>
      <c r="T36" s="33">
        <v>6</v>
      </c>
      <c r="U36" s="34">
        <v>75</v>
      </c>
      <c r="V36" s="34">
        <v>98854</v>
      </c>
      <c r="W36" s="35">
        <v>3136</v>
      </c>
      <c r="X36" s="30"/>
      <c r="Y36" s="31"/>
      <c r="Z36" s="32" t="s">
        <v>34</v>
      </c>
      <c r="AA36" s="33">
        <v>2</v>
      </c>
      <c r="AB36" s="34">
        <v>51</v>
      </c>
      <c r="AC36" s="40">
        <v>69855</v>
      </c>
      <c r="AD36" s="41">
        <v>2982</v>
      </c>
      <c r="AE36" s="37">
        <v>0</v>
      </c>
      <c r="AF36" s="38">
        <v>0</v>
      </c>
      <c r="AG36" s="38">
        <v>0</v>
      </c>
      <c r="AH36" s="39">
        <v>0</v>
      </c>
      <c r="AI36" s="33">
        <v>2</v>
      </c>
      <c r="AJ36" s="34">
        <v>131</v>
      </c>
      <c r="AK36" s="40">
        <v>574172</v>
      </c>
      <c r="AL36" s="41">
        <v>16289</v>
      </c>
      <c r="AM36" s="33">
        <v>1</v>
      </c>
      <c r="AN36" s="34">
        <v>187</v>
      </c>
      <c r="AO36" s="40">
        <v>253828</v>
      </c>
      <c r="AP36" s="41">
        <v>628</v>
      </c>
    </row>
    <row r="37" spans="1:42" s="36" customFormat="1" ht="20.25" customHeight="1">
      <c r="A37" s="30"/>
      <c r="B37" s="31"/>
      <c r="C37" s="32" t="s">
        <v>35</v>
      </c>
      <c r="D37" s="33">
        <f t="shared" si="1"/>
        <v>185</v>
      </c>
      <c r="E37" s="34">
        <f t="shared" si="8"/>
        <v>1142</v>
      </c>
      <c r="F37" s="34">
        <f t="shared" si="9"/>
        <v>3631624</v>
      </c>
      <c r="G37" s="35">
        <f t="shared" si="10"/>
        <v>21248</v>
      </c>
      <c r="H37" s="33">
        <v>87</v>
      </c>
      <c r="I37" s="34">
        <v>161</v>
      </c>
      <c r="J37" s="34">
        <v>142649</v>
      </c>
      <c r="K37" s="35">
        <v>2211</v>
      </c>
      <c r="L37" s="33">
        <v>43</v>
      </c>
      <c r="M37" s="34">
        <v>148</v>
      </c>
      <c r="N37" s="34">
        <v>157266</v>
      </c>
      <c r="O37" s="35">
        <v>2076</v>
      </c>
      <c r="P37" s="33">
        <v>32</v>
      </c>
      <c r="Q37" s="34">
        <v>193</v>
      </c>
      <c r="R37" s="34">
        <v>305256</v>
      </c>
      <c r="S37" s="35">
        <v>3595</v>
      </c>
      <c r="T37" s="33">
        <v>12</v>
      </c>
      <c r="U37" s="34">
        <v>189</v>
      </c>
      <c r="V37" s="34">
        <v>940274</v>
      </c>
      <c r="W37" s="35">
        <v>6397</v>
      </c>
      <c r="X37" s="30"/>
      <c r="Y37" s="31"/>
      <c r="Z37" s="32" t="s">
        <v>35</v>
      </c>
      <c r="AA37" s="33">
        <v>5</v>
      </c>
      <c r="AB37" s="34">
        <v>112</v>
      </c>
      <c r="AC37" s="34">
        <v>287072</v>
      </c>
      <c r="AD37" s="35">
        <v>1112</v>
      </c>
      <c r="AE37" s="33">
        <v>4</v>
      </c>
      <c r="AF37" s="34">
        <v>127</v>
      </c>
      <c r="AG37" s="34">
        <v>849107</v>
      </c>
      <c r="AH37" s="35">
        <v>3760</v>
      </c>
      <c r="AI37" s="33">
        <v>1</v>
      </c>
      <c r="AJ37" s="34">
        <v>88</v>
      </c>
      <c r="AK37" s="40">
        <v>400000</v>
      </c>
      <c r="AL37" s="41">
        <v>1998</v>
      </c>
      <c r="AM37" s="33">
        <v>1</v>
      </c>
      <c r="AN37" s="34">
        <v>124</v>
      </c>
      <c r="AO37" s="40">
        <v>550000</v>
      </c>
      <c r="AP37" s="41">
        <v>99</v>
      </c>
    </row>
    <row r="38" spans="1:42" s="36" customFormat="1" ht="20.25" customHeight="1">
      <c r="A38" s="30"/>
      <c r="B38" s="31"/>
      <c r="C38" s="32" t="s">
        <v>36</v>
      </c>
      <c r="D38" s="33">
        <f t="shared" si="1"/>
        <v>77</v>
      </c>
      <c r="E38" s="34">
        <f t="shared" si="8"/>
        <v>326</v>
      </c>
      <c r="F38" s="34">
        <f t="shared" si="9"/>
        <v>380224</v>
      </c>
      <c r="G38" s="35">
        <f t="shared" si="10"/>
        <v>9316</v>
      </c>
      <c r="H38" s="33">
        <v>40</v>
      </c>
      <c r="I38" s="34">
        <v>67</v>
      </c>
      <c r="J38" s="34">
        <v>30940</v>
      </c>
      <c r="K38" s="35">
        <v>1721</v>
      </c>
      <c r="L38" s="33">
        <v>22</v>
      </c>
      <c r="M38" s="34">
        <v>76</v>
      </c>
      <c r="N38" s="34">
        <v>104220</v>
      </c>
      <c r="O38" s="35">
        <v>1878</v>
      </c>
      <c r="P38" s="33">
        <v>7</v>
      </c>
      <c r="Q38" s="34">
        <v>42</v>
      </c>
      <c r="R38" s="34">
        <v>54515</v>
      </c>
      <c r="S38" s="35">
        <v>1377</v>
      </c>
      <c r="T38" s="33">
        <v>6</v>
      </c>
      <c r="U38" s="34">
        <v>82</v>
      </c>
      <c r="V38" s="34">
        <v>127677</v>
      </c>
      <c r="W38" s="35">
        <v>2970</v>
      </c>
      <c r="X38" s="30"/>
      <c r="Y38" s="31"/>
      <c r="Z38" s="32" t="s">
        <v>36</v>
      </c>
      <c r="AA38" s="33">
        <v>1</v>
      </c>
      <c r="AB38" s="34">
        <v>21</v>
      </c>
      <c r="AC38" s="40">
        <v>24000</v>
      </c>
      <c r="AD38" s="41">
        <v>495</v>
      </c>
      <c r="AE38" s="33">
        <v>1</v>
      </c>
      <c r="AF38" s="34">
        <v>38</v>
      </c>
      <c r="AG38" s="40">
        <v>38872</v>
      </c>
      <c r="AH38" s="41">
        <v>875</v>
      </c>
      <c r="AI38" s="37">
        <v>0</v>
      </c>
      <c r="AJ38" s="38">
        <v>0</v>
      </c>
      <c r="AK38" s="38">
        <v>0</v>
      </c>
      <c r="AL38" s="39">
        <v>0</v>
      </c>
      <c r="AM38" s="37">
        <v>0</v>
      </c>
      <c r="AN38" s="38">
        <v>0</v>
      </c>
      <c r="AO38" s="38">
        <v>0</v>
      </c>
      <c r="AP38" s="39">
        <v>0</v>
      </c>
    </row>
    <row r="39" spans="1:42" s="36" customFormat="1" ht="20.25" customHeight="1">
      <c r="A39" s="30"/>
      <c r="B39" s="31"/>
      <c r="C39" s="32"/>
      <c r="D39" s="33"/>
      <c r="E39" s="34"/>
      <c r="F39" s="34"/>
      <c r="G39" s="35"/>
      <c r="H39" s="33"/>
      <c r="I39" s="34"/>
      <c r="J39" s="34"/>
      <c r="K39" s="35"/>
      <c r="L39" s="33"/>
      <c r="M39" s="34"/>
      <c r="N39" s="34"/>
      <c r="O39" s="35"/>
      <c r="P39" s="33"/>
      <c r="Q39" s="34"/>
      <c r="R39" s="34"/>
      <c r="S39" s="35"/>
      <c r="T39" s="33"/>
      <c r="U39" s="34"/>
      <c r="V39" s="34"/>
      <c r="W39" s="35"/>
      <c r="X39" s="30"/>
      <c r="Y39" s="31"/>
      <c r="Z39" s="32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</row>
    <row r="40" spans="1:42" s="36" customFormat="1" ht="20.25" customHeight="1">
      <c r="A40" s="30"/>
      <c r="B40" s="31" t="s">
        <v>73</v>
      </c>
      <c r="C40" s="32"/>
      <c r="D40" s="33">
        <f t="shared" si="1"/>
        <v>1389</v>
      </c>
      <c r="E40" s="34">
        <f t="shared" si="8"/>
        <v>10108</v>
      </c>
      <c r="F40" s="34">
        <f t="shared" si="9"/>
        <v>15262644</v>
      </c>
      <c r="G40" s="35">
        <f t="shared" si="10"/>
        <v>149966</v>
      </c>
      <c r="H40" s="33">
        <f>SUM(H41:H48)</f>
        <v>474</v>
      </c>
      <c r="I40" s="34">
        <f aca="true" t="shared" si="13" ref="I40:AP40">SUM(I41:I48)</f>
        <v>725</v>
      </c>
      <c r="J40" s="34">
        <f t="shared" si="13"/>
        <v>873934</v>
      </c>
      <c r="K40" s="35">
        <f t="shared" si="13"/>
        <v>17864</v>
      </c>
      <c r="L40" s="33">
        <f t="shared" si="13"/>
        <v>319</v>
      </c>
      <c r="M40" s="34">
        <f t="shared" si="13"/>
        <v>1094</v>
      </c>
      <c r="N40" s="34">
        <f t="shared" si="13"/>
        <v>1658872</v>
      </c>
      <c r="O40" s="35">
        <f t="shared" si="13"/>
        <v>23077</v>
      </c>
      <c r="P40" s="33">
        <f t="shared" si="13"/>
        <v>314</v>
      </c>
      <c r="Q40" s="34">
        <f t="shared" si="13"/>
        <v>2062</v>
      </c>
      <c r="R40" s="34">
        <f t="shared" si="13"/>
        <v>3263714</v>
      </c>
      <c r="S40" s="35">
        <f t="shared" si="13"/>
        <v>29266</v>
      </c>
      <c r="T40" s="33">
        <f t="shared" si="13"/>
        <v>180</v>
      </c>
      <c r="U40" s="34">
        <f t="shared" si="13"/>
        <v>2366</v>
      </c>
      <c r="V40" s="34">
        <f t="shared" si="13"/>
        <v>4239979</v>
      </c>
      <c r="W40" s="35">
        <f t="shared" si="13"/>
        <v>31666</v>
      </c>
      <c r="X40" s="30"/>
      <c r="Y40" s="31" t="s">
        <v>73</v>
      </c>
      <c r="Z40" s="32"/>
      <c r="AA40" s="33">
        <f t="shared" si="13"/>
        <v>55</v>
      </c>
      <c r="AB40" s="34">
        <f t="shared" si="13"/>
        <v>1335</v>
      </c>
      <c r="AC40" s="34">
        <f t="shared" si="13"/>
        <v>1891338</v>
      </c>
      <c r="AD40" s="35">
        <f t="shared" si="13"/>
        <v>11397</v>
      </c>
      <c r="AE40" s="33">
        <f t="shared" si="13"/>
        <v>33</v>
      </c>
      <c r="AF40" s="34">
        <f t="shared" si="13"/>
        <v>1243</v>
      </c>
      <c r="AG40" s="34">
        <f t="shared" si="13"/>
        <v>1309931</v>
      </c>
      <c r="AH40" s="35">
        <f t="shared" si="13"/>
        <v>16148</v>
      </c>
      <c r="AI40" s="33">
        <f t="shared" si="13"/>
        <v>9</v>
      </c>
      <c r="AJ40" s="34">
        <f t="shared" si="13"/>
        <v>576</v>
      </c>
      <c r="AK40" s="34">
        <f t="shared" si="13"/>
        <v>1000463</v>
      </c>
      <c r="AL40" s="35">
        <f t="shared" si="13"/>
        <v>14304</v>
      </c>
      <c r="AM40" s="33">
        <f t="shared" si="13"/>
        <v>5</v>
      </c>
      <c r="AN40" s="34">
        <f t="shared" si="13"/>
        <v>707</v>
      </c>
      <c r="AO40" s="34">
        <f t="shared" si="13"/>
        <v>1024413</v>
      </c>
      <c r="AP40" s="35">
        <f t="shared" si="13"/>
        <v>6244</v>
      </c>
    </row>
    <row r="41" spans="1:42" s="36" customFormat="1" ht="20.25" customHeight="1">
      <c r="A41" s="30"/>
      <c r="B41" s="31"/>
      <c r="C41" s="32" t="s">
        <v>37</v>
      </c>
      <c r="D41" s="33">
        <f t="shared" si="1"/>
        <v>332</v>
      </c>
      <c r="E41" s="34">
        <f t="shared" si="8"/>
        <v>2147</v>
      </c>
      <c r="F41" s="34">
        <f t="shared" si="9"/>
        <v>3665249</v>
      </c>
      <c r="G41" s="35">
        <f t="shared" si="10"/>
        <v>34739</v>
      </c>
      <c r="H41" s="33">
        <v>95</v>
      </c>
      <c r="I41" s="34">
        <v>147</v>
      </c>
      <c r="J41" s="34">
        <f>42610+157385</f>
        <v>199995</v>
      </c>
      <c r="K41" s="35">
        <f>297+3118</f>
        <v>3415</v>
      </c>
      <c r="L41" s="33">
        <v>66</v>
      </c>
      <c r="M41" s="34">
        <v>231</v>
      </c>
      <c r="N41" s="34">
        <v>468889</v>
      </c>
      <c r="O41" s="35">
        <v>3257</v>
      </c>
      <c r="P41" s="33">
        <v>112</v>
      </c>
      <c r="Q41" s="34">
        <v>760</v>
      </c>
      <c r="R41" s="34">
        <v>1120199</v>
      </c>
      <c r="S41" s="35">
        <v>8201</v>
      </c>
      <c r="T41" s="33">
        <v>44</v>
      </c>
      <c r="U41" s="34">
        <v>579</v>
      </c>
      <c r="V41" s="34">
        <v>892672</v>
      </c>
      <c r="W41" s="35">
        <v>10407</v>
      </c>
      <c r="X41" s="30"/>
      <c r="Y41" s="31"/>
      <c r="Z41" s="32" t="s">
        <v>37</v>
      </c>
      <c r="AA41" s="33">
        <v>8</v>
      </c>
      <c r="AB41" s="34">
        <v>187</v>
      </c>
      <c r="AC41" s="34">
        <v>496814</v>
      </c>
      <c r="AD41" s="35">
        <v>3471</v>
      </c>
      <c r="AE41" s="33">
        <v>7</v>
      </c>
      <c r="AF41" s="34">
        <v>243</v>
      </c>
      <c r="AG41" s="34">
        <v>486680</v>
      </c>
      <c r="AH41" s="35">
        <v>5988</v>
      </c>
      <c r="AI41" s="37">
        <v>0</v>
      </c>
      <c r="AJ41" s="38">
        <v>0</v>
      </c>
      <c r="AK41" s="38">
        <v>0</v>
      </c>
      <c r="AL41" s="39">
        <v>0</v>
      </c>
      <c r="AM41" s="37">
        <v>0</v>
      </c>
      <c r="AN41" s="38">
        <v>0</v>
      </c>
      <c r="AO41" s="38">
        <v>0</v>
      </c>
      <c r="AP41" s="39">
        <v>0</v>
      </c>
    </row>
    <row r="42" spans="1:42" s="36" customFormat="1" ht="20.25" customHeight="1">
      <c r="A42" s="30"/>
      <c r="B42" s="31"/>
      <c r="C42" s="32" t="s">
        <v>38</v>
      </c>
      <c r="D42" s="33">
        <f t="shared" si="1"/>
        <v>20</v>
      </c>
      <c r="E42" s="34">
        <f t="shared" si="8"/>
        <v>95</v>
      </c>
      <c r="F42" s="34">
        <f t="shared" si="9"/>
        <v>121354</v>
      </c>
      <c r="G42" s="35">
        <f t="shared" si="10"/>
        <v>2877</v>
      </c>
      <c r="H42" s="33">
        <v>3</v>
      </c>
      <c r="I42" s="34">
        <v>6</v>
      </c>
      <c r="J42" s="34">
        <v>6152</v>
      </c>
      <c r="K42" s="35">
        <v>415</v>
      </c>
      <c r="L42" s="33">
        <v>9</v>
      </c>
      <c r="M42" s="34">
        <v>31</v>
      </c>
      <c r="N42" s="34">
        <v>40258</v>
      </c>
      <c r="O42" s="35">
        <v>1334</v>
      </c>
      <c r="P42" s="33">
        <v>7</v>
      </c>
      <c r="Q42" s="34">
        <v>42</v>
      </c>
      <c r="R42" s="34">
        <v>55344</v>
      </c>
      <c r="S42" s="35">
        <v>1128</v>
      </c>
      <c r="T42" s="33">
        <v>1</v>
      </c>
      <c r="U42" s="34">
        <v>16</v>
      </c>
      <c r="V42" s="40">
        <v>19600</v>
      </c>
      <c r="W42" s="41">
        <v>0</v>
      </c>
      <c r="X42" s="30"/>
      <c r="Y42" s="31"/>
      <c r="Z42" s="32" t="s">
        <v>38</v>
      </c>
      <c r="AA42" s="37">
        <v>0</v>
      </c>
      <c r="AB42" s="38">
        <v>0</v>
      </c>
      <c r="AC42" s="38">
        <v>0</v>
      </c>
      <c r="AD42" s="39">
        <v>0</v>
      </c>
      <c r="AE42" s="37">
        <v>0</v>
      </c>
      <c r="AF42" s="38">
        <v>0</v>
      </c>
      <c r="AG42" s="38">
        <v>0</v>
      </c>
      <c r="AH42" s="39">
        <v>0</v>
      </c>
      <c r="AI42" s="37">
        <v>0</v>
      </c>
      <c r="AJ42" s="38">
        <v>0</v>
      </c>
      <c r="AK42" s="38">
        <v>0</v>
      </c>
      <c r="AL42" s="39">
        <v>0</v>
      </c>
      <c r="AM42" s="37">
        <v>0</v>
      </c>
      <c r="AN42" s="38">
        <v>0</v>
      </c>
      <c r="AO42" s="38">
        <v>0</v>
      </c>
      <c r="AP42" s="39">
        <v>0</v>
      </c>
    </row>
    <row r="43" spans="1:42" s="36" customFormat="1" ht="20.25" customHeight="1">
      <c r="A43" s="30"/>
      <c r="B43" s="31"/>
      <c r="C43" s="32" t="s">
        <v>39</v>
      </c>
      <c r="D43" s="33">
        <f t="shared" si="1"/>
        <v>164</v>
      </c>
      <c r="E43" s="34">
        <f t="shared" si="8"/>
        <v>1771</v>
      </c>
      <c r="F43" s="34">
        <f t="shared" si="9"/>
        <v>4056847</v>
      </c>
      <c r="G43" s="35">
        <f t="shared" si="10"/>
        <v>2959</v>
      </c>
      <c r="H43" s="33">
        <v>6</v>
      </c>
      <c r="I43" s="34">
        <v>8</v>
      </c>
      <c r="J43" s="34">
        <v>25803</v>
      </c>
      <c r="K43" s="35">
        <v>20</v>
      </c>
      <c r="L43" s="33">
        <v>23</v>
      </c>
      <c r="M43" s="34">
        <v>77</v>
      </c>
      <c r="N43" s="34">
        <v>166406</v>
      </c>
      <c r="O43" s="35">
        <v>531</v>
      </c>
      <c r="P43" s="33">
        <v>57</v>
      </c>
      <c r="Q43" s="34">
        <v>389</v>
      </c>
      <c r="R43" s="34">
        <v>911504</v>
      </c>
      <c r="S43" s="35">
        <v>1486</v>
      </c>
      <c r="T43" s="33">
        <v>62</v>
      </c>
      <c r="U43" s="34">
        <v>803</v>
      </c>
      <c r="V43" s="34">
        <v>1896261</v>
      </c>
      <c r="W43" s="35">
        <v>520</v>
      </c>
      <c r="X43" s="30"/>
      <c r="Y43" s="31"/>
      <c r="Z43" s="32" t="s">
        <v>39</v>
      </c>
      <c r="AA43" s="33">
        <v>14</v>
      </c>
      <c r="AB43" s="34">
        <v>342</v>
      </c>
      <c r="AC43" s="34">
        <v>749880</v>
      </c>
      <c r="AD43" s="35">
        <v>138</v>
      </c>
      <c r="AE43" s="33">
        <v>1</v>
      </c>
      <c r="AF43" s="34">
        <v>43</v>
      </c>
      <c r="AG43" s="40">
        <v>76000</v>
      </c>
      <c r="AH43" s="41">
        <v>264</v>
      </c>
      <c r="AI43" s="37">
        <v>0</v>
      </c>
      <c r="AJ43" s="38">
        <v>0</v>
      </c>
      <c r="AK43" s="38">
        <v>0</v>
      </c>
      <c r="AL43" s="39">
        <v>0</v>
      </c>
      <c r="AM43" s="33">
        <v>1</v>
      </c>
      <c r="AN43" s="34">
        <v>109</v>
      </c>
      <c r="AO43" s="40">
        <v>230993</v>
      </c>
      <c r="AP43" s="41">
        <v>0</v>
      </c>
    </row>
    <row r="44" spans="1:42" s="36" customFormat="1" ht="20.25" customHeight="1">
      <c r="A44" s="30"/>
      <c r="B44" s="31"/>
      <c r="C44" s="32" t="s">
        <v>40</v>
      </c>
      <c r="D44" s="33">
        <f t="shared" si="1"/>
        <v>199</v>
      </c>
      <c r="E44" s="34">
        <f t="shared" si="8"/>
        <v>2472</v>
      </c>
      <c r="F44" s="34">
        <f t="shared" si="9"/>
        <v>1903670</v>
      </c>
      <c r="G44" s="35">
        <f t="shared" si="10"/>
        <v>20588</v>
      </c>
      <c r="H44" s="33">
        <v>54</v>
      </c>
      <c r="I44" s="34">
        <v>81</v>
      </c>
      <c r="J44" s="34">
        <f>32927+70478</f>
        <v>103405</v>
      </c>
      <c r="K44" s="35">
        <f>31+1640</f>
        <v>1671</v>
      </c>
      <c r="L44" s="33">
        <v>39</v>
      </c>
      <c r="M44" s="34">
        <v>130</v>
      </c>
      <c r="N44" s="34">
        <v>207601</v>
      </c>
      <c r="O44" s="35">
        <v>4416</v>
      </c>
      <c r="P44" s="33">
        <v>35</v>
      </c>
      <c r="Q44" s="34">
        <v>241</v>
      </c>
      <c r="R44" s="34">
        <v>303685</v>
      </c>
      <c r="S44" s="35">
        <v>3331</v>
      </c>
      <c r="T44" s="33">
        <v>31</v>
      </c>
      <c r="U44" s="34">
        <v>420</v>
      </c>
      <c r="V44" s="34">
        <v>437731</v>
      </c>
      <c r="W44" s="35">
        <v>8169</v>
      </c>
      <c r="X44" s="30"/>
      <c r="Y44" s="31"/>
      <c r="Z44" s="32" t="s">
        <v>40</v>
      </c>
      <c r="AA44" s="33">
        <v>18</v>
      </c>
      <c r="AB44" s="34">
        <v>452</v>
      </c>
      <c r="AC44" s="34">
        <v>294502</v>
      </c>
      <c r="AD44" s="35">
        <v>2401</v>
      </c>
      <c r="AE44" s="33">
        <v>17</v>
      </c>
      <c r="AF44" s="34">
        <v>644</v>
      </c>
      <c r="AG44" s="34">
        <v>370377</v>
      </c>
      <c r="AH44" s="35">
        <v>600</v>
      </c>
      <c r="AI44" s="33">
        <v>3</v>
      </c>
      <c r="AJ44" s="34">
        <v>175</v>
      </c>
      <c r="AK44" s="34">
        <v>79512</v>
      </c>
      <c r="AL44" s="35">
        <v>0</v>
      </c>
      <c r="AM44" s="33">
        <v>2</v>
      </c>
      <c r="AN44" s="34">
        <v>329</v>
      </c>
      <c r="AO44" s="40">
        <v>106857</v>
      </c>
      <c r="AP44" s="41">
        <v>0</v>
      </c>
    </row>
    <row r="45" spans="1:42" s="36" customFormat="1" ht="20.25" customHeight="1">
      <c r="A45" s="30"/>
      <c r="B45" s="31"/>
      <c r="C45" s="32" t="s">
        <v>41</v>
      </c>
      <c r="D45" s="33">
        <f t="shared" si="1"/>
        <v>123</v>
      </c>
      <c r="E45" s="34">
        <f t="shared" si="8"/>
        <v>881</v>
      </c>
      <c r="F45" s="34">
        <f t="shared" si="9"/>
        <v>1756969</v>
      </c>
      <c r="G45" s="35">
        <f t="shared" si="10"/>
        <v>29120</v>
      </c>
      <c r="H45" s="33">
        <v>51</v>
      </c>
      <c r="I45" s="34">
        <v>74</v>
      </c>
      <c r="J45" s="34">
        <v>96052</v>
      </c>
      <c r="K45" s="35">
        <v>2161</v>
      </c>
      <c r="L45" s="33">
        <v>30</v>
      </c>
      <c r="M45" s="34">
        <v>104</v>
      </c>
      <c r="N45" s="34">
        <v>197567</v>
      </c>
      <c r="O45" s="35">
        <v>2973</v>
      </c>
      <c r="P45" s="33">
        <v>17</v>
      </c>
      <c r="Q45" s="34">
        <v>113</v>
      </c>
      <c r="R45" s="34">
        <v>281241</v>
      </c>
      <c r="S45" s="35">
        <v>6171</v>
      </c>
      <c r="T45" s="33">
        <v>16</v>
      </c>
      <c r="U45" s="34">
        <v>218</v>
      </c>
      <c r="V45" s="34">
        <v>459151</v>
      </c>
      <c r="W45" s="35">
        <v>5160</v>
      </c>
      <c r="X45" s="30"/>
      <c r="Y45" s="31"/>
      <c r="Z45" s="32" t="s">
        <v>41</v>
      </c>
      <c r="AA45" s="33">
        <v>4</v>
      </c>
      <c r="AB45" s="34">
        <v>91</v>
      </c>
      <c r="AC45" s="34">
        <v>61896</v>
      </c>
      <c r="AD45" s="35">
        <v>2214</v>
      </c>
      <c r="AE45" s="33">
        <v>2</v>
      </c>
      <c r="AF45" s="34">
        <v>86</v>
      </c>
      <c r="AG45" s="40">
        <v>146921</v>
      </c>
      <c r="AH45" s="41">
        <v>3927</v>
      </c>
      <c r="AI45" s="33">
        <v>3</v>
      </c>
      <c r="AJ45" s="34">
        <v>195</v>
      </c>
      <c r="AK45" s="34">
        <v>514141</v>
      </c>
      <c r="AL45" s="35">
        <v>6514</v>
      </c>
      <c r="AM45" s="37">
        <v>0</v>
      </c>
      <c r="AN45" s="38">
        <v>0</v>
      </c>
      <c r="AO45" s="38">
        <v>0</v>
      </c>
      <c r="AP45" s="39">
        <v>0</v>
      </c>
    </row>
    <row r="46" spans="1:42" s="36" customFormat="1" ht="20.25" customHeight="1">
      <c r="A46" s="30"/>
      <c r="B46" s="31"/>
      <c r="C46" s="32" t="s">
        <v>42</v>
      </c>
      <c r="D46" s="33">
        <f t="shared" si="1"/>
        <v>14</v>
      </c>
      <c r="E46" s="34">
        <f t="shared" si="8"/>
        <v>71</v>
      </c>
      <c r="F46" s="34">
        <f t="shared" si="9"/>
        <v>88011</v>
      </c>
      <c r="G46" s="35">
        <f t="shared" si="10"/>
        <v>1509</v>
      </c>
      <c r="H46" s="33">
        <v>3</v>
      </c>
      <c r="I46" s="34">
        <v>5</v>
      </c>
      <c r="J46" s="34">
        <v>3161</v>
      </c>
      <c r="K46" s="35">
        <v>81</v>
      </c>
      <c r="L46" s="33">
        <v>3</v>
      </c>
      <c r="M46" s="34">
        <v>10</v>
      </c>
      <c r="N46" s="34">
        <v>16975</v>
      </c>
      <c r="O46" s="35">
        <v>131</v>
      </c>
      <c r="P46" s="33">
        <v>6</v>
      </c>
      <c r="Q46" s="34">
        <v>35</v>
      </c>
      <c r="R46" s="34">
        <v>42801</v>
      </c>
      <c r="S46" s="35">
        <v>506</v>
      </c>
      <c r="T46" s="33">
        <v>2</v>
      </c>
      <c r="U46" s="34">
        <v>21</v>
      </c>
      <c r="V46" s="40">
        <v>25074</v>
      </c>
      <c r="W46" s="41">
        <v>791</v>
      </c>
      <c r="X46" s="30"/>
      <c r="Y46" s="31"/>
      <c r="Z46" s="32" t="s">
        <v>42</v>
      </c>
      <c r="AA46" s="37">
        <v>0</v>
      </c>
      <c r="AB46" s="38">
        <v>0</v>
      </c>
      <c r="AC46" s="38">
        <v>0</v>
      </c>
      <c r="AD46" s="39">
        <v>0</v>
      </c>
      <c r="AE46" s="37">
        <v>0</v>
      </c>
      <c r="AF46" s="38">
        <v>0</v>
      </c>
      <c r="AG46" s="38">
        <v>0</v>
      </c>
      <c r="AH46" s="39">
        <v>0</v>
      </c>
      <c r="AI46" s="37">
        <v>0</v>
      </c>
      <c r="AJ46" s="38">
        <v>0</v>
      </c>
      <c r="AK46" s="38">
        <v>0</v>
      </c>
      <c r="AL46" s="39">
        <v>0</v>
      </c>
      <c r="AM46" s="37">
        <v>0</v>
      </c>
      <c r="AN46" s="38">
        <v>0</v>
      </c>
      <c r="AO46" s="38">
        <v>0</v>
      </c>
      <c r="AP46" s="39">
        <v>0</v>
      </c>
    </row>
    <row r="47" spans="1:42" s="36" customFormat="1" ht="20.25" customHeight="1">
      <c r="A47" s="30"/>
      <c r="B47" s="31"/>
      <c r="C47" s="32" t="s">
        <v>43</v>
      </c>
      <c r="D47" s="33">
        <f t="shared" si="1"/>
        <v>78</v>
      </c>
      <c r="E47" s="34">
        <f t="shared" si="8"/>
        <v>303</v>
      </c>
      <c r="F47" s="34">
        <f t="shared" si="9"/>
        <v>400384</v>
      </c>
      <c r="G47" s="35">
        <f t="shared" si="10"/>
        <v>5618</v>
      </c>
      <c r="H47" s="33">
        <v>28</v>
      </c>
      <c r="I47" s="34">
        <v>50</v>
      </c>
      <c r="J47" s="34">
        <v>47671</v>
      </c>
      <c r="K47" s="35">
        <v>1257</v>
      </c>
      <c r="L47" s="33">
        <v>27</v>
      </c>
      <c r="M47" s="34">
        <v>92</v>
      </c>
      <c r="N47" s="34">
        <v>95596</v>
      </c>
      <c r="O47" s="35">
        <v>1704</v>
      </c>
      <c r="P47" s="33">
        <v>19</v>
      </c>
      <c r="Q47" s="34">
        <v>113</v>
      </c>
      <c r="R47" s="34">
        <v>168390</v>
      </c>
      <c r="S47" s="35">
        <v>2145</v>
      </c>
      <c r="T47" s="33">
        <v>4</v>
      </c>
      <c r="U47" s="34">
        <v>48</v>
      </c>
      <c r="V47" s="34">
        <v>88727</v>
      </c>
      <c r="W47" s="35">
        <v>512</v>
      </c>
      <c r="X47" s="30"/>
      <c r="Y47" s="31"/>
      <c r="Z47" s="32" t="s">
        <v>43</v>
      </c>
      <c r="AA47" s="37">
        <v>0</v>
      </c>
      <c r="AB47" s="38">
        <v>0</v>
      </c>
      <c r="AC47" s="38">
        <v>0</v>
      </c>
      <c r="AD47" s="39">
        <v>0</v>
      </c>
      <c r="AE47" s="37">
        <v>0</v>
      </c>
      <c r="AF47" s="38">
        <v>0</v>
      </c>
      <c r="AG47" s="38">
        <v>0</v>
      </c>
      <c r="AH47" s="39">
        <v>0</v>
      </c>
      <c r="AI47" s="37">
        <v>0</v>
      </c>
      <c r="AJ47" s="38">
        <v>0</v>
      </c>
      <c r="AK47" s="38">
        <v>0</v>
      </c>
      <c r="AL47" s="39">
        <v>0</v>
      </c>
      <c r="AM47" s="37">
        <v>0</v>
      </c>
      <c r="AN47" s="38">
        <v>0</v>
      </c>
      <c r="AO47" s="38">
        <v>0</v>
      </c>
      <c r="AP47" s="39">
        <v>0</v>
      </c>
    </row>
    <row r="48" spans="1:42" s="36" customFormat="1" ht="20.25" customHeight="1">
      <c r="A48" s="45"/>
      <c r="B48" s="46"/>
      <c r="C48" s="47" t="s">
        <v>74</v>
      </c>
      <c r="D48" s="48">
        <f t="shared" si="1"/>
        <v>459</v>
      </c>
      <c r="E48" s="49">
        <f t="shared" si="8"/>
        <v>2368</v>
      </c>
      <c r="F48" s="49">
        <f t="shared" si="9"/>
        <v>3270160</v>
      </c>
      <c r="G48" s="50">
        <f t="shared" si="10"/>
        <v>52556</v>
      </c>
      <c r="H48" s="48">
        <v>234</v>
      </c>
      <c r="I48" s="49">
        <v>354</v>
      </c>
      <c r="J48" s="49">
        <f>17803+373892</f>
        <v>391695</v>
      </c>
      <c r="K48" s="50">
        <f>76+8768</f>
        <v>8844</v>
      </c>
      <c r="L48" s="48">
        <v>122</v>
      </c>
      <c r="M48" s="49">
        <v>419</v>
      </c>
      <c r="N48" s="49">
        <v>465580</v>
      </c>
      <c r="O48" s="50">
        <v>8731</v>
      </c>
      <c r="P48" s="48">
        <v>61</v>
      </c>
      <c r="Q48" s="49">
        <v>369</v>
      </c>
      <c r="R48" s="49">
        <v>380550</v>
      </c>
      <c r="S48" s="50">
        <v>6298</v>
      </c>
      <c r="T48" s="48">
        <v>20</v>
      </c>
      <c r="U48" s="49">
        <v>261</v>
      </c>
      <c r="V48" s="49">
        <v>420763</v>
      </c>
      <c r="W48" s="50">
        <v>6107</v>
      </c>
      <c r="X48" s="45"/>
      <c r="Y48" s="46"/>
      <c r="Z48" s="47" t="s">
        <v>74</v>
      </c>
      <c r="AA48" s="48">
        <v>11</v>
      </c>
      <c r="AB48" s="49">
        <v>263</v>
      </c>
      <c r="AC48" s="49">
        <v>288246</v>
      </c>
      <c r="AD48" s="50">
        <v>3173</v>
      </c>
      <c r="AE48" s="48">
        <v>6</v>
      </c>
      <c r="AF48" s="49">
        <v>227</v>
      </c>
      <c r="AG48" s="49">
        <v>229953</v>
      </c>
      <c r="AH48" s="50">
        <v>5369</v>
      </c>
      <c r="AI48" s="48">
        <v>3</v>
      </c>
      <c r="AJ48" s="49">
        <v>206</v>
      </c>
      <c r="AK48" s="49">
        <v>406810</v>
      </c>
      <c r="AL48" s="50">
        <v>7790</v>
      </c>
      <c r="AM48" s="48">
        <v>2</v>
      </c>
      <c r="AN48" s="49">
        <v>269</v>
      </c>
      <c r="AO48" s="51">
        <v>686563</v>
      </c>
      <c r="AP48" s="52">
        <v>6244</v>
      </c>
    </row>
  </sheetData>
  <mergeCells count="29">
    <mergeCell ref="AM3:AP3"/>
    <mergeCell ref="AM4:AM6"/>
    <mergeCell ref="AN4:AN6"/>
    <mergeCell ref="A3:C6"/>
    <mergeCell ref="AE3:AH3"/>
    <mergeCell ref="AE4:AE6"/>
    <mergeCell ref="AF4:AF6"/>
    <mergeCell ref="AI3:AL3"/>
    <mergeCell ref="AI4:AI6"/>
    <mergeCell ref="AJ4:AJ6"/>
    <mergeCell ref="T3:W3"/>
    <mergeCell ref="T4:T6"/>
    <mergeCell ref="U4:U6"/>
    <mergeCell ref="AA3:AD3"/>
    <mergeCell ref="AA4:AA6"/>
    <mergeCell ref="AB4:AB6"/>
    <mergeCell ref="X3:Z6"/>
    <mergeCell ref="L3:O3"/>
    <mergeCell ref="L4:L6"/>
    <mergeCell ref="M4:M6"/>
    <mergeCell ref="P3:S3"/>
    <mergeCell ref="P4:P6"/>
    <mergeCell ref="Q4:Q6"/>
    <mergeCell ref="H3:K3"/>
    <mergeCell ref="H4:H6"/>
    <mergeCell ref="I4:I6"/>
    <mergeCell ref="D4:D6"/>
    <mergeCell ref="E4:E6"/>
    <mergeCell ref="D3:G3"/>
  </mergeCells>
  <printOptions/>
  <pageMargins left="0.75" right="0.34" top="1" bottom="1" header="0.512" footer="0.512"/>
  <pageSetup firstPageNumber="69" useFirstPageNumber="1" horizontalDpi="600" verticalDpi="600" orientation="portrait" paperSize="9" scale="82" r:id="rId1"/>
  <headerFooter alignWithMargins="0">
    <oddFooter>&amp;C&amp;P</oddFooter>
  </headerFooter>
  <colBreaks count="2" manualBreakCount="2">
    <brk id="11" max="46" man="1"/>
    <brk id="2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051400</dc:creator>
  <cp:keywords/>
  <dc:description/>
  <cp:lastModifiedBy>Administrator</cp:lastModifiedBy>
  <cp:lastPrinted>2004-05-13T00:40:14Z</cp:lastPrinted>
  <dcterms:created xsi:type="dcterms:W3CDTF">2003-12-12T06:31:35Z</dcterms:created>
  <dcterms:modified xsi:type="dcterms:W3CDTF">2008-07-03T07:38:34Z</dcterms:modified>
  <cp:category/>
  <cp:version/>
  <cp:contentType/>
  <cp:contentStatus/>
</cp:coreProperties>
</file>