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7検討)　保護解除「sagami」\大神田作業中\"/>
    </mc:Choice>
  </mc:AlternateContent>
  <xr:revisionPtr revIDLastSave="0" documentId="13_ncr:1_{FB70E51A-A73D-415E-9C18-70A6455A46BE}" xr6:coauthVersionLast="47" xr6:coauthVersionMax="47" xr10:uidLastSave="{00000000-0000-0000-0000-000000000000}"/>
  <bookViews>
    <workbookView xWindow="0" yWindow="72" windowWidth="17280" windowHeight="8880" xr2:uid="{00000000-000D-0000-FFFF-FFFF00000000}"/>
  </bookViews>
  <sheets>
    <sheet name="別紙１（二酸化炭素排出量計算表）" sheetId="3" r:id="rId1"/>
    <sheet name="別紙１（作成例）" sheetId="8" r:id="rId2"/>
    <sheet name="（参考）電気事業者別排出係数" sheetId="7" r:id="rId3"/>
    <sheet name="（参考）エネルギーの定義" sheetId="6" r:id="rId4"/>
  </sheets>
  <definedNames>
    <definedName name="_xlnm._FilterDatabase" localSheetId="2" hidden="1">'（参考）電気事業者別排出係数'!$B$5:$E$901</definedName>
    <definedName name="_MailOriginal" localSheetId="2">'（参考）電気事業者別排出係数'!$H$11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9" i="8" l="1"/>
  <c r="F39" i="8"/>
  <c r="J39" i="8" s="1"/>
  <c r="K38" i="8"/>
  <c r="F38" i="8"/>
  <c r="J38" i="8" s="1"/>
  <c r="K37" i="8"/>
  <c r="F37" i="8"/>
  <c r="G36" i="8"/>
  <c r="D36" i="8"/>
  <c r="J35" i="8"/>
  <c r="K35" i="8" s="1"/>
  <c r="I35" i="8"/>
  <c r="F35" i="8"/>
  <c r="J34" i="8"/>
  <c r="K34" i="8" s="1"/>
  <c r="I34" i="8"/>
  <c r="F34" i="8"/>
  <c r="J33" i="8"/>
  <c r="K33" i="8" s="1"/>
  <c r="I33" i="8"/>
  <c r="F33" i="8"/>
  <c r="J32" i="8"/>
  <c r="I32" i="8"/>
  <c r="F32" i="8"/>
  <c r="I30" i="8"/>
  <c r="F30" i="8"/>
  <c r="I29" i="8"/>
  <c r="F29" i="8"/>
  <c r="I28" i="8"/>
  <c r="F28" i="8"/>
  <c r="I27" i="8"/>
  <c r="J27" i="8" s="1"/>
  <c r="K27" i="8" s="1"/>
  <c r="F27" i="8"/>
  <c r="I26" i="8"/>
  <c r="F26" i="8"/>
  <c r="I25" i="8"/>
  <c r="F25" i="8"/>
  <c r="I24" i="8"/>
  <c r="F24" i="8"/>
  <c r="I23" i="8"/>
  <c r="F23" i="8"/>
  <c r="I22" i="8"/>
  <c r="F22" i="8"/>
  <c r="I21" i="8"/>
  <c r="J21" i="8" s="1"/>
  <c r="K21" i="8" s="1"/>
  <c r="F21" i="8"/>
  <c r="I20" i="8"/>
  <c r="F20" i="8"/>
  <c r="I19" i="8"/>
  <c r="F19" i="8"/>
  <c r="I18" i="8"/>
  <c r="F18" i="8"/>
  <c r="I17" i="8"/>
  <c r="F17" i="8"/>
  <c r="I16" i="8"/>
  <c r="F16" i="8"/>
  <c r="I15" i="8"/>
  <c r="J15" i="8" s="1"/>
  <c r="K15" i="8" s="1"/>
  <c r="F15" i="8"/>
  <c r="I14" i="8"/>
  <c r="F14" i="8"/>
  <c r="I13" i="8"/>
  <c r="F13" i="8"/>
  <c r="I12" i="8"/>
  <c r="F12" i="8"/>
  <c r="I11" i="8"/>
  <c r="F11" i="8"/>
  <c r="I10" i="8"/>
  <c r="F10" i="8"/>
  <c r="I9" i="8"/>
  <c r="J9" i="8" s="1"/>
  <c r="K9" i="8" s="1"/>
  <c r="F9" i="8"/>
  <c r="I8" i="8"/>
  <c r="F8" i="8"/>
  <c r="J23" i="8" l="1"/>
  <c r="K23" i="8" s="1"/>
  <c r="F36" i="8"/>
  <c r="J11" i="8"/>
  <c r="K11" i="8" s="1"/>
  <c r="J17" i="8"/>
  <c r="K17" i="8" s="1"/>
  <c r="J29" i="8"/>
  <c r="K29" i="8" s="1"/>
  <c r="J19" i="8"/>
  <c r="K19" i="8" s="1"/>
  <c r="I36" i="8"/>
  <c r="J13" i="8"/>
  <c r="K13" i="8" s="1"/>
  <c r="J25" i="8"/>
  <c r="K25" i="8" s="1"/>
  <c r="I31" i="8"/>
  <c r="J12" i="8"/>
  <c r="K12" i="8" s="1"/>
  <c r="J16" i="8"/>
  <c r="K16" i="8" s="1"/>
  <c r="J20" i="8"/>
  <c r="K20" i="8" s="1"/>
  <c r="J22" i="8"/>
  <c r="K22" i="8" s="1"/>
  <c r="J24" i="8"/>
  <c r="K24" i="8" s="1"/>
  <c r="J26" i="8"/>
  <c r="K26" i="8" s="1"/>
  <c r="J28" i="8"/>
  <c r="K28" i="8" s="1"/>
  <c r="J30" i="8"/>
  <c r="K30" i="8" s="1"/>
  <c r="F41" i="8"/>
  <c r="F31" i="8"/>
  <c r="J36" i="8"/>
  <c r="J10" i="8"/>
  <c r="K10" i="8" s="1"/>
  <c r="J14" i="8"/>
  <c r="K14" i="8" s="1"/>
  <c r="J18" i="8"/>
  <c r="K18" i="8" s="1"/>
  <c r="K41" i="8"/>
  <c r="K43" i="8"/>
  <c r="F42" i="8"/>
  <c r="J8" i="8"/>
  <c r="K32" i="8"/>
  <c r="K36" i="8" s="1"/>
  <c r="J37" i="8"/>
  <c r="K39" i="3"/>
  <c r="K8" i="8" l="1"/>
  <c r="K31" i="8" s="1"/>
  <c r="K44" i="8" s="1"/>
  <c r="J31" i="8"/>
  <c r="K38" i="3"/>
  <c r="K37" i="3"/>
  <c r="G36" i="3" l="1"/>
  <c r="F18" i="3"/>
  <c r="I30" i="3" l="1"/>
  <c r="I29" i="3"/>
  <c r="I28" i="3"/>
  <c r="I27" i="3"/>
  <c r="I26" i="3"/>
  <c r="I25" i="3"/>
  <c r="I24" i="3"/>
  <c r="I23" i="3"/>
  <c r="I22" i="3"/>
  <c r="I21" i="3"/>
  <c r="I20" i="3"/>
  <c r="I35" i="3"/>
  <c r="I34" i="3"/>
  <c r="I33" i="3"/>
  <c r="I32" i="3"/>
  <c r="F38" i="3"/>
  <c r="F39" i="3"/>
  <c r="F35" i="3"/>
  <c r="F34" i="3"/>
  <c r="F33" i="3"/>
  <c r="F32" i="3"/>
  <c r="I19" i="3"/>
  <c r="I18" i="3"/>
  <c r="I17" i="3"/>
  <c r="I16" i="3"/>
  <c r="I15" i="3"/>
  <c r="I14" i="3"/>
  <c r="I13" i="3"/>
  <c r="I12" i="3"/>
  <c r="I11" i="3"/>
  <c r="I10" i="3"/>
  <c r="I9" i="3"/>
  <c r="I8" i="3"/>
  <c r="F30" i="3"/>
  <c r="F29" i="3"/>
  <c r="F28" i="3"/>
  <c r="F27" i="3"/>
  <c r="F26" i="3"/>
  <c r="F25" i="3"/>
  <c r="F24" i="3"/>
  <c r="F23" i="3"/>
  <c r="F22" i="3"/>
  <c r="F21" i="3"/>
  <c r="F20" i="3"/>
  <c r="F19" i="3"/>
  <c r="F17" i="3"/>
  <c r="F16" i="3"/>
  <c r="F15" i="3"/>
  <c r="F14" i="3"/>
  <c r="F13" i="3"/>
  <c r="F12" i="3"/>
  <c r="F11" i="3"/>
  <c r="F10" i="3"/>
  <c r="F9" i="3"/>
  <c r="F8" i="3"/>
  <c r="F37" i="3"/>
  <c r="F36" i="3" l="1"/>
  <c r="F41" i="3"/>
  <c r="K41" i="3"/>
  <c r="J38" i="3" l="1"/>
  <c r="J37" i="3"/>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1" i="3"/>
  <c r="K11" i="3" s="1"/>
  <c r="J13" i="3"/>
  <c r="K13" i="3" s="1"/>
  <c r="J15" i="3"/>
  <c r="K15" i="3" s="1"/>
  <c r="J21" i="3"/>
  <c r="K21" i="3" s="1"/>
  <c r="J23" i="3"/>
  <c r="K23" i="3" s="1"/>
  <c r="J27" i="3"/>
  <c r="K27" i="3" s="1"/>
  <c r="J36" i="3"/>
  <c r="F31" i="3"/>
  <c r="J8" i="3"/>
  <c r="K8" i="3" s="1"/>
  <c r="F42" i="3" l="1"/>
  <c r="K43" i="3"/>
  <c r="K31" i="3"/>
  <c r="K44" i="3" s="1"/>
  <c r="J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0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xr:uid="{00000000-0006-0000-0000-000002000000}">
      <text>
        <r>
          <rPr>
            <b/>
            <sz val="9"/>
            <color indexed="81"/>
            <rFont val="MS P ゴシック"/>
            <family val="3"/>
            <charset val="128"/>
          </rPr>
          <t>※代替値</t>
        </r>
      </text>
    </comment>
    <comment ref="D18" authorId="0" shapeId="0" xr:uid="{00000000-0006-0000-00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0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0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xr:uid="{00000000-0006-0000-0000-000006000000}">
      <text>
        <r>
          <rPr>
            <b/>
            <sz val="9"/>
            <color indexed="81"/>
            <rFont val="MS P ゴシック"/>
            <family val="3"/>
            <charset val="128"/>
          </rPr>
          <t>※代替値</t>
        </r>
        <r>
          <rPr>
            <sz val="9"/>
            <color indexed="81"/>
            <rFont val="MS P ゴシック"/>
            <family val="3"/>
            <charset val="128"/>
          </rPr>
          <t xml:space="preserve">
</t>
        </r>
      </text>
    </comment>
    <comment ref="AB98" authorId="1" shapeId="0" xr:uid="{00000000-0006-0000-0000-00000700000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xr:uid="{00000000-0006-0000-0000-000008000000}">
      <text>
        <r>
          <rPr>
            <b/>
            <sz val="9"/>
            <color indexed="81"/>
            <rFont val="MS P ゴシック"/>
            <family val="3"/>
            <charset val="128"/>
          </rPr>
          <t>※代替値</t>
        </r>
        <r>
          <rPr>
            <sz val="9"/>
            <color indexed="81"/>
            <rFont val="MS P ゴシック"/>
            <family val="3"/>
            <charset val="128"/>
          </rPr>
          <t xml:space="preserve">
</t>
        </r>
      </text>
    </comment>
    <comment ref="AB186" authorId="1" shapeId="0" xr:uid="{00000000-0006-0000-0000-00000900000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xr:uid="{00000000-0006-0000-0000-00000A000000}">
      <text>
        <r>
          <rPr>
            <sz val="9"/>
            <color indexed="81"/>
            <rFont val="MS P ゴシック"/>
            <family val="3"/>
            <charset val="128"/>
          </rPr>
          <t>2022年2月17日修正後数値</t>
        </r>
      </text>
    </comment>
    <comment ref="AB297" authorId="1" shapeId="0" xr:uid="{00000000-0006-0000-0000-00000B000000}">
      <text>
        <r>
          <rPr>
            <b/>
            <sz val="9"/>
            <color indexed="81"/>
            <rFont val="MS P ゴシック"/>
            <family val="3"/>
            <charset val="128"/>
          </rPr>
          <t>代替値</t>
        </r>
        <r>
          <rPr>
            <sz val="9"/>
            <color indexed="81"/>
            <rFont val="MS P ゴシック"/>
            <family val="3"/>
            <charset val="128"/>
          </rPr>
          <t xml:space="preserve">
</t>
        </r>
      </text>
    </comment>
    <comment ref="AB321" authorId="1" shapeId="0" xr:uid="{00000000-0006-0000-0000-00000C000000}">
      <text>
        <r>
          <rPr>
            <b/>
            <sz val="9"/>
            <color indexed="81"/>
            <rFont val="MS P ゴシック"/>
            <family val="3"/>
            <charset val="128"/>
          </rPr>
          <t>代替値</t>
        </r>
      </text>
    </comment>
    <comment ref="AB329" authorId="1" shapeId="0" xr:uid="{00000000-0006-0000-0000-00000D00000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xr:uid="{00000000-0006-0000-0000-00000E00000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xr:uid="{00000000-0006-0000-0000-00000F00000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xr:uid="{00000000-0006-0000-0000-000010000000}">
      <text>
        <r>
          <rPr>
            <b/>
            <sz val="9"/>
            <color indexed="81"/>
            <rFont val="MS P ゴシック"/>
            <family val="3"/>
            <charset val="128"/>
          </rPr>
          <t>代替値</t>
        </r>
      </text>
    </comment>
    <comment ref="AB489" authorId="1" shapeId="0" xr:uid="{00000000-0006-0000-0000-000011000000}">
      <text>
        <r>
          <rPr>
            <sz val="9"/>
            <color indexed="81"/>
            <rFont val="MS P ゴシック"/>
            <family val="3"/>
            <charset val="128"/>
          </rPr>
          <t>代替値</t>
        </r>
      </text>
    </comment>
    <comment ref="AB507" authorId="1" shapeId="0" xr:uid="{00000000-0006-0000-0000-000012000000}">
      <text>
        <r>
          <rPr>
            <b/>
            <sz val="9"/>
            <color indexed="81"/>
            <rFont val="MS P ゴシック"/>
            <family val="3"/>
            <charset val="128"/>
          </rPr>
          <t>代替値</t>
        </r>
      </text>
    </comment>
    <comment ref="AB537" authorId="1" shapeId="0" xr:uid="{00000000-0006-0000-0000-000013000000}">
      <text>
        <r>
          <rPr>
            <sz val="9"/>
            <color indexed="81"/>
            <rFont val="MS P ゴシック"/>
            <family val="3"/>
            <charset val="128"/>
          </rPr>
          <t>代替値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1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xr:uid="{00000000-0006-0000-0100-000002000000}">
      <text>
        <r>
          <rPr>
            <b/>
            <sz val="9"/>
            <color indexed="81"/>
            <rFont val="MS P ゴシック"/>
            <family val="3"/>
            <charset val="128"/>
          </rPr>
          <t>※代替値</t>
        </r>
      </text>
    </comment>
    <comment ref="D18" authorId="0" shapeId="0" xr:uid="{00000000-0006-0000-01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1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1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xr:uid="{00000000-0006-0000-0100-000006000000}">
      <text>
        <r>
          <rPr>
            <b/>
            <sz val="9"/>
            <color indexed="81"/>
            <rFont val="MS P ゴシック"/>
            <family val="3"/>
            <charset val="128"/>
          </rPr>
          <t>※代替値</t>
        </r>
        <r>
          <rPr>
            <sz val="9"/>
            <color indexed="81"/>
            <rFont val="MS P ゴシック"/>
            <family val="3"/>
            <charset val="128"/>
          </rPr>
          <t xml:space="preserve">
</t>
        </r>
      </text>
    </comment>
    <comment ref="AB98" authorId="1" shapeId="0" xr:uid="{00000000-0006-0000-0100-00000700000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xr:uid="{00000000-0006-0000-0100-000008000000}">
      <text>
        <r>
          <rPr>
            <b/>
            <sz val="9"/>
            <color indexed="81"/>
            <rFont val="MS P ゴシック"/>
            <family val="3"/>
            <charset val="128"/>
          </rPr>
          <t>※代替値</t>
        </r>
        <r>
          <rPr>
            <sz val="9"/>
            <color indexed="81"/>
            <rFont val="MS P ゴシック"/>
            <family val="3"/>
            <charset val="128"/>
          </rPr>
          <t xml:space="preserve">
</t>
        </r>
      </text>
    </comment>
    <comment ref="AB186" authorId="1" shapeId="0" xr:uid="{00000000-0006-0000-0100-00000900000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xr:uid="{00000000-0006-0000-0100-00000A000000}">
      <text>
        <r>
          <rPr>
            <sz val="9"/>
            <color indexed="81"/>
            <rFont val="MS P ゴシック"/>
            <family val="3"/>
            <charset val="128"/>
          </rPr>
          <t>2022年2月17日修正後数値</t>
        </r>
      </text>
    </comment>
    <comment ref="AB297" authorId="1" shapeId="0" xr:uid="{00000000-0006-0000-0100-00000B000000}">
      <text>
        <r>
          <rPr>
            <b/>
            <sz val="9"/>
            <color indexed="81"/>
            <rFont val="MS P ゴシック"/>
            <family val="3"/>
            <charset val="128"/>
          </rPr>
          <t>代替値</t>
        </r>
        <r>
          <rPr>
            <sz val="9"/>
            <color indexed="81"/>
            <rFont val="MS P ゴシック"/>
            <family val="3"/>
            <charset val="128"/>
          </rPr>
          <t xml:space="preserve">
</t>
        </r>
      </text>
    </comment>
    <comment ref="AB321" authorId="1" shapeId="0" xr:uid="{00000000-0006-0000-0100-00000C000000}">
      <text>
        <r>
          <rPr>
            <b/>
            <sz val="9"/>
            <color indexed="81"/>
            <rFont val="MS P ゴシック"/>
            <family val="3"/>
            <charset val="128"/>
          </rPr>
          <t>代替値</t>
        </r>
      </text>
    </comment>
    <comment ref="AB329" authorId="1" shapeId="0" xr:uid="{00000000-0006-0000-0100-00000D00000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xr:uid="{00000000-0006-0000-0100-00000E00000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xr:uid="{00000000-0006-0000-0100-00000F00000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xr:uid="{00000000-0006-0000-0100-000010000000}">
      <text>
        <r>
          <rPr>
            <b/>
            <sz val="9"/>
            <color indexed="81"/>
            <rFont val="MS P ゴシック"/>
            <family val="3"/>
            <charset val="128"/>
          </rPr>
          <t>代替値</t>
        </r>
      </text>
    </comment>
    <comment ref="AB489" authorId="1" shapeId="0" xr:uid="{00000000-0006-0000-0100-000011000000}">
      <text>
        <r>
          <rPr>
            <sz val="9"/>
            <color indexed="81"/>
            <rFont val="MS P ゴシック"/>
            <family val="3"/>
            <charset val="128"/>
          </rPr>
          <t>代替値</t>
        </r>
      </text>
    </comment>
    <comment ref="AB507" authorId="1" shapeId="0" xr:uid="{00000000-0006-0000-0100-000012000000}">
      <text>
        <r>
          <rPr>
            <b/>
            <sz val="9"/>
            <color indexed="81"/>
            <rFont val="MS P ゴシック"/>
            <family val="3"/>
            <charset val="128"/>
          </rPr>
          <t>代替値</t>
        </r>
      </text>
    </comment>
    <comment ref="AB537" authorId="1" shapeId="0" xr:uid="{00000000-0006-0000-0100-000013000000}">
      <text>
        <r>
          <rPr>
            <sz val="9"/>
            <color indexed="81"/>
            <rFont val="MS P ゴシック"/>
            <family val="3"/>
            <charset val="128"/>
          </rPr>
          <t>代替値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11" authorId="0" shapeId="0" xr:uid="{00000000-0006-0000-0200-000001000000}">
      <text>
        <r>
          <rPr>
            <b/>
            <sz val="9"/>
            <color indexed="81"/>
            <rFont val="MS P ゴシック"/>
            <family val="3"/>
            <charset val="128"/>
          </rPr>
          <t>※代替値</t>
        </r>
      </text>
    </comment>
    <comment ref="C179" authorId="0" shapeId="0" xr:uid="{00000000-0006-0000-0200-000002000000}">
      <text>
        <r>
          <rPr>
            <b/>
            <sz val="9"/>
            <color indexed="81"/>
            <rFont val="MS P ゴシック"/>
            <family val="3"/>
            <charset val="128"/>
          </rPr>
          <t>※代替値</t>
        </r>
        <r>
          <rPr>
            <sz val="9"/>
            <color indexed="81"/>
            <rFont val="MS P ゴシック"/>
            <family val="3"/>
            <charset val="128"/>
          </rPr>
          <t xml:space="preserve">
</t>
        </r>
      </text>
    </comment>
    <comment ref="E180" authorId="0" shapeId="0" xr:uid="{00000000-0006-0000-0200-000003000000}">
      <text>
        <r>
          <rPr>
            <b/>
            <sz val="9"/>
            <color indexed="81"/>
            <rFont val="MS P ゴシック"/>
            <family val="3"/>
            <charset val="128"/>
          </rPr>
          <t>※代替値</t>
        </r>
      </text>
    </comment>
    <comment ref="E181" authorId="0" shapeId="0" xr:uid="{00000000-0006-0000-0200-000004000000}">
      <text>
        <r>
          <rPr>
            <b/>
            <sz val="9"/>
            <color indexed="81"/>
            <rFont val="MS P ゴシック"/>
            <family val="3"/>
            <charset val="128"/>
          </rPr>
          <t>※代替値</t>
        </r>
        <r>
          <rPr>
            <sz val="9"/>
            <color indexed="81"/>
            <rFont val="MS P ゴシック"/>
            <family val="3"/>
            <charset val="128"/>
          </rPr>
          <t xml:space="preserve">
</t>
        </r>
      </text>
    </comment>
    <comment ref="C253" authorId="0" shapeId="0" xr:uid="{00000000-0006-0000-0200-000005000000}">
      <text>
        <r>
          <rPr>
            <b/>
            <sz val="9"/>
            <color indexed="81"/>
            <rFont val="MS P ゴシック"/>
            <family val="3"/>
            <charset val="128"/>
          </rPr>
          <t>Administrator:</t>
        </r>
        <r>
          <rPr>
            <sz val="9"/>
            <color indexed="81"/>
            <rFont val="MS P ゴシック"/>
            <family val="3"/>
            <charset val="128"/>
          </rPr>
          <t xml:space="preserve">
代替値</t>
        </r>
      </text>
    </comment>
    <comment ref="C362" authorId="0" shapeId="0" xr:uid="{00000000-0006-0000-0200-000006000000}">
      <text>
        <r>
          <rPr>
            <b/>
            <sz val="9"/>
            <color indexed="81"/>
            <rFont val="MS P ゴシック"/>
            <family val="3"/>
            <charset val="128"/>
          </rPr>
          <t>※代替値</t>
        </r>
        <r>
          <rPr>
            <sz val="9"/>
            <color indexed="81"/>
            <rFont val="MS P ゴシック"/>
            <family val="3"/>
            <charset val="128"/>
          </rPr>
          <t xml:space="preserve">
</t>
        </r>
      </text>
    </comment>
    <comment ref="E362" authorId="0" shapeId="0" xr:uid="{00000000-0006-0000-0200-000007000000}">
      <text>
        <r>
          <rPr>
            <b/>
            <sz val="9"/>
            <color indexed="81"/>
            <rFont val="MS P ゴシック"/>
            <family val="3"/>
            <charset val="128"/>
          </rPr>
          <t>※代替値</t>
        </r>
      </text>
    </comment>
    <comment ref="C431" authorId="0" shapeId="0" xr:uid="{00000000-0006-0000-0200-000008000000}">
      <text>
        <r>
          <rPr>
            <b/>
            <sz val="9"/>
            <color indexed="81"/>
            <rFont val="MS P ゴシック"/>
            <family val="3"/>
            <charset val="128"/>
          </rPr>
          <t>Administrator:</t>
        </r>
        <r>
          <rPr>
            <sz val="9"/>
            <color indexed="81"/>
            <rFont val="MS P ゴシック"/>
            <family val="3"/>
            <charset val="128"/>
          </rPr>
          <t xml:space="preserve">
代替値</t>
        </r>
      </text>
    </comment>
    <comment ref="E431" authorId="0" shapeId="0" xr:uid="{00000000-0006-0000-0200-000009000000}">
      <text>
        <r>
          <rPr>
            <b/>
            <sz val="9"/>
            <color indexed="81"/>
            <rFont val="MS P ゴシック"/>
            <family val="3"/>
            <charset val="128"/>
          </rPr>
          <t>Administrator:</t>
        </r>
        <r>
          <rPr>
            <sz val="9"/>
            <color indexed="81"/>
            <rFont val="MS P ゴシック"/>
            <family val="3"/>
            <charset val="128"/>
          </rPr>
          <t xml:space="preserve">
代替値</t>
        </r>
      </text>
    </comment>
    <comment ref="C462" authorId="0" shapeId="0" xr:uid="{00000000-0006-0000-0200-00000A000000}">
      <text>
        <r>
          <rPr>
            <sz val="9"/>
            <color indexed="81"/>
            <rFont val="MS P ゴシック"/>
            <family val="3"/>
            <charset val="128"/>
          </rPr>
          <t>2022年2月17日修正後数値</t>
        </r>
      </text>
    </comment>
    <comment ref="E463" authorId="0" shapeId="0" xr:uid="{00000000-0006-0000-0200-00000B000000}">
      <text>
        <r>
          <rPr>
            <sz val="9"/>
            <color indexed="81"/>
            <rFont val="MS P ゴシック"/>
            <family val="3"/>
            <charset val="128"/>
          </rPr>
          <t>2022年2月717日修正後数値</t>
        </r>
      </text>
    </comment>
    <comment ref="C595" authorId="0" shapeId="0" xr:uid="{00000000-0006-0000-0200-00000C000000}">
      <text>
        <r>
          <rPr>
            <b/>
            <sz val="9"/>
            <color indexed="81"/>
            <rFont val="MS P ゴシック"/>
            <family val="3"/>
            <charset val="128"/>
          </rPr>
          <t>代替値</t>
        </r>
        <r>
          <rPr>
            <sz val="9"/>
            <color indexed="81"/>
            <rFont val="MS P ゴシック"/>
            <family val="3"/>
            <charset val="128"/>
          </rPr>
          <t xml:space="preserve">
</t>
        </r>
      </text>
    </comment>
    <comment ref="C623" authorId="0" shapeId="0" xr:uid="{00000000-0006-0000-0200-00000D000000}">
      <text>
        <r>
          <rPr>
            <b/>
            <sz val="9"/>
            <color indexed="81"/>
            <rFont val="MS P ゴシック"/>
            <family val="3"/>
            <charset val="128"/>
          </rPr>
          <t>代替値</t>
        </r>
      </text>
    </comment>
    <comment ref="C633" authorId="0" shapeId="0" xr:uid="{00000000-0006-0000-0200-00000E000000}">
      <text>
        <r>
          <rPr>
            <b/>
            <sz val="9"/>
            <color indexed="81"/>
            <rFont val="MS P ゴシック"/>
            <family val="3"/>
            <charset val="128"/>
          </rPr>
          <t>Administrator:</t>
        </r>
        <r>
          <rPr>
            <sz val="9"/>
            <color indexed="81"/>
            <rFont val="MS P ゴシック"/>
            <family val="3"/>
            <charset val="128"/>
          </rPr>
          <t xml:space="preserve">
代替値</t>
        </r>
      </text>
    </comment>
    <comment ref="E633" authorId="0" shapeId="0" xr:uid="{00000000-0006-0000-0200-00000F000000}">
      <text>
        <r>
          <rPr>
            <b/>
            <sz val="9"/>
            <color indexed="81"/>
            <rFont val="MS P ゴシック"/>
            <family val="3"/>
            <charset val="128"/>
          </rPr>
          <t>Administrator:</t>
        </r>
        <r>
          <rPr>
            <sz val="9"/>
            <color indexed="81"/>
            <rFont val="MS P ゴシック"/>
            <family val="3"/>
            <charset val="128"/>
          </rPr>
          <t xml:space="preserve">
代替値</t>
        </r>
      </text>
    </comment>
    <comment ref="E645" authorId="0" shapeId="0" xr:uid="{00000000-0006-0000-0200-000010000000}">
      <text>
        <r>
          <rPr>
            <b/>
            <sz val="9"/>
            <color indexed="81"/>
            <rFont val="MS P ゴシック"/>
            <family val="3"/>
            <charset val="128"/>
          </rPr>
          <t>代替値</t>
        </r>
      </text>
    </comment>
    <comment ref="C653" authorId="0" shapeId="0" xr:uid="{00000000-0006-0000-0200-000011000000}">
      <text>
        <r>
          <rPr>
            <b/>
            <sz val="9"/>
            <color indexed="81"/>
            <rFont val="MS P ゴシック"/>
            <family val="3"/>
            <charset val="128"/>
          </rPr>
          <t>Administrator:</t>
        </r>
        <r>
          <rPr>
            <sz val="9"/>
            <color indexed="81"/>
            <rFont val="MS P ゴシック"/>
            <family val="3"/>
            <charset val="128"/>
          </rPr>
          <t xml:space="preserve">
代替値</t>
        </r>
      </text>
    </comment>
    <comment ref="E653" authorId="0" shapeId="0" xr:uid="{00000000-0006-0000-0200-000012000000}">
      <text>
        <r>
          <rPr>
            <b/>
            <sz val="9"/>
            <color indexed="81"/>
            <rFont val="MS P ゴシック"/>
            <family val="3"/>
            <charset val="128"/>
          </rPr>
          <t>Administrator:</t>
        </r>
        <r>
          <rPr>
            <sz val="9"/>
            <color indexed="81"/>
            <rFont val="MS P ゴシック"/>
            <family val="3"/>
            <charset val="128"/>
          </rPr>
          <t xml:space="preserve">
代替値</t>
        </r>
      </text>
    </comment>
    <comment ref="C751" authorId="0" shapeId="0" xr:uid="{00000000-0006-0000-0200-000013000000}">
      <text>
        <r>
          <rPr>
            <b/>
            <sz val="9"/>
            <color indexed="81"/>
            <rFont val="MS P ゴシック"/>
            <family val="3"/>
            <charset val="128"/>
          </rPr>
          <t>Administrator:</t>
        </r>
        <r>
          <rPr>
            <sz val="9"/>
            <color indexed="81"/>
            <rFont val="MS P ゴシック"/>
            <family val="3"/>
            <charset val="128"/>
          </rPr>
          <t xml:space="preserve">
代替値</t>
        </r>
      </text>
    </comment>
    <comment ref="C755" authorId="0" shapeId="0" xr:uid="{00000000-0006-0000-0200-000014000000}">
      <text>
        <r>
          <rPr>
            <b/>
            <sz val="9"/>
            <color indexed="81"/>
            <rFont val="MS P ゴシック"/>
            <family val="3"/>
            <charset val="128"/>
          </rPr>
          <t>代替値</t>
        </r>
      </text>
    </comment>
    <comment ref="E755" authorId="0" shapeId="0" xr:uid="{00000000-0006-0000-0200-000015000000}">
      <text>
        <r>
          <rPr>
            <b/>
            <sz val="9"/>
            <color indexed="81"/>
            <rFont val="MS P ゴシック"/>
            <family val="3"/>
            <charset val="128"/>
          </rPr>
          <t>代替値</t>
        </r>
      </text>
    </comment>
    <comment ref="C828" authorId="0" shapeId="0" xr:uid="{00000000-0006-0000-0200-000016000000}">
      <text>
        <r>
          <rPr>
            <sz val="9"/>
            <color indexed="81"/>
            <rFont val="MS P ゴシック"/>
            <family val="3"/>
            <charset val="128"/>
          </rPr>
          <t>代替値</t>
        </r>
      </text>
    </comment>
    <comment ref="C851" authorId="0" shapeId="0" xr:uid="{00000000-0006-0000-0200-000017000000}">
      <text>
        <r>
          <rPr>
            <b/>
            <sz val="9"/>
            <color indexed="81"/>
            <rFont val="MS P ゴシック"/>
            <family val="3"/>
            <charset val="128"/>
          </rPr>
          <t>代替値</t>
        </r>
      </text>
    </comment>
    <comment ref="C894" authorId="0" shapeId="0" xr:uid="{00000000-0006-0000-0200-000018000000}">
      <text>
        <r>
          <rPr>
            <sz val="9"/>
            <color indexed="81"/>
            <rFont val="MS P ゴシック"/>
            <family val="3"/>
            <charset val="128"/>
          </rPr>
          <t>代替値</t>
        </r>
      </text>
    </comment>
  </commentList>
</comments>
</file>

<file path=xl/sharedStrings.xml><?xml version="1.0" encoding="utf-8"?>
<sst xmlns="http://schemas.openxmlformats.org/spreadsheetml/2006/main" count="3007" uniqueCount="1296">
  <si>
    <t>年度</t>
    <rPh sb="0" eb="2">
      <t>ネンド</t>
    </rPh>
    <phoneticPr fontId="1"/>
  </si>
  <si>
    <t>（Ａ４版）</t>
    <phoneticPr fontId="1"/>
  </si>
  <si>
    <t>上記以外の買電</t>
    <rPh sb="0" eb="2">
      <t>ジョウキ</t>
    </rPh>
    <rPh sb="2" eb="4">
      <t>イガイ</t>
    </rPh>
    <rPh sb="5" eb="6">
      <t>カ</t>
    </rPh>
    <rPh sb="6" eb="7">
      <t>デン</t>
    </rPh>
    <phoneticPr fontId="1"/>
  </si>
  <si>
    <t>エネルギーの種類</t>
    <rPh sb="6" eb="8">
      <t>シュルイ</t>
    </rPh>
    <phoneticPr fontId="1"/>
  </si>
  <si>
    <t>エネルギー使用量</t>
    <rPh sb="5" eb="7">
      <t>シヨウ</t>
    </rPh>
    <rPh sb="7" eb="8">
      <t>リョウ</t>
    </rPh>
    <phoneticPr fontId="1"/>
  </si>
  <si>
    <t>販売されたエネルギーの量</t>
    <rPh sb="0" eb="2">
      <t>ハンバイ</t>
    </rPh>
    <rPh sb="11" eb="12">
      <t>リョウ</t>
    </rPh>
    <phoneticPr fontId="1"/>
  </si>
  <si>
    <t>数値
Ａ</t>
    <rPh sb="0" eb="2">
      <t>スウチ</t>
    </rPh>
    <phoneticPr fontId="1"/>
  </si>
  <si>
    <t>単位</t>
    <rPh sb="0" eb="2">
      <t>タンイ</t>
    </rPh>
    <phoneticPr fontId="1"/>
  </si>
  <si>
    <t>熱量Ａ（GJ）</t>
    <rPh sb="0" eb="2">
      <t>ネツリョウ</t>
    </rPh>
    <phoneticPr fontId="1"/>
  </si>
  <si>
    <t>数値
Ｂ</t>
    <rPh sb="0" eb="2">
      <t>スウチ</t>
    </rPh>
    <phoneticPr fontId="1"/>
  </si>
  <si>
    <t>熱量Ｂ（GJ）</t>
    <rPh sb="0" eb="2">
      <t>ネツリョウ</t>
    </rPh>
    <phoneticPr fontId="1"/>
  </si>
  <si>
    <t>燃料</t>
    <rPh sb="0" eb="2">
      <t>ネンリョウ</t>
    </rPh>
    <phoneticPr fontId="1"/>
  </si>
  <si>
    <t>原油（コンデンセートを除く。）</t>
    <rPh sb="0" eb="2">
      <t>ゲンユ</t>
    </rPh>
    <rPh sb="11" eb="12">
      <t>ノゾ</t>
    </rPh>
    <phoneticPr fontId="1"/>
  </si>
  <si>
    <t>kl</t>
    <phoneticPr fontId="1"/>
  </si>
  <si>
    <t>原油のうちコンデンセート（NGL）</t>
    <rPh sb="0" eb="2">
      <t>ゲンユ</t>
    </rPh>
    <phoneticPr fontId="1"/>
  </si>
  <si>
    <t>揮発油（ガソリン）</t>
    <rPh sb="0" eb="3">
      <t>キハツユ</t>
    </rPh>
    <phoneticPr fontId="1"/>
  </si>
  <si>
    <t>kl</t>
    <phoneticPr fontId="1"/>
  </si>
  <si>
    <t>ナフサ</t>
    <phoneticPr fontId="1"/>
  </si>
  <si>
    <t>灯油</t>
    <rPh sb="0" eb="2">
      <t>トウユ</t>
    </rPh>
    <phoneticPr fontId="1"/>
  </si>
  <si>
    <t>kl</t>
    <phoneticPr fontId="1"/>
  </si>
  <si>
    <t>軽油</t>
    <rPh sb="0" eb="2">
      <t>ケイユ</t>
    </rPh>
    <phoneticPr fontId="1"/>
  </si>
  <si>
    <t>kl</t>
    <phoneticPr fontId="1"/>
  </si>
  <si>
    <t>A重油</t>
    <rPh sb="1" eb="3">
      <t>ジュウユ</t>
    </rPh>
    <phoneticPr fontId="1"/>
  </si>
  <si>
    <t>B・C重油</t>
    <rPh sb="3" eb="5">
      <t>ジュウユ</t>
    </rPh>
    <phoneticPr fontId="1"/>
  </si>
  <si>
    <t>石油アスファルト</t>
    <rPh sb="0" eb="2">
      <t>セキユ</t>
    </rPh>
    <phoneticPr fontId="1"/>
  </si>
  <si>
    <t>t</t>
    <phoneticPr fontId="1"/>
  </si>
  <si>
    <t>石油コークス</t>
    <rPh sb="0" eb="2">
      <t>セキユ</t>
    </rPh>
    <phoneticPr fontId="1"/>
  </si>
  <si>
    <t>石油ガス</t>
    <rPh sb="0" eb="2">
      <t>セキユ</t>
    </rPh>
    <phoneticPr fontId="1"/>
  </si>
  <si>
    <t>液化石油ガス（LPG）</t>
    <rPh sb="0" eb="2">
      <t>エキカ</t>
    </rPh>
    <rPh sb="2" eb="4">
      <t>セキユ</t>
    </rPh>
    <phoneticPr fontId="1"/>
  </si>
  <si>
    <t>石油系炭化水素ガス</t>
    <rPh sb="0" eb="3">
      <t>セキユケイ</t>
    </rPh>
    <rPh sb="3" eb="5">
      <t>タンカ</t>
    </rPh>
    <rPh sb="5" eb="7">
      <t>スイソ</t>
    </rPh>
    <phoneticPr fontId="1"/>
  </si>
  <si>
    <t>千㎥</t>
    <rPh sb="0" eb="1">
      <t>セン</t>
    </rPh>
    <phoneticPr fontId="1"/>
  </si>
  <si>
    <t>可燃性天然ガス</t>
    <rPh sb="0" eb="3">
      <t>カネンセイ</t>
    </rPh>
    <rPh sb="3" eb="5">
      <t>テンネン</t>
    </rPh>
    <phoneticPr fontId="1"/>
  </si>
  <si>
    <t>液化天然ガス（LＮG）</t>
    <rPh sb="0" eb="2">
      <t>エキカ</t>
    </rPh>
    <rPh sb="2" eb="4">
      <t>テンネン</t>
    </rPh>
    <phoneticPr fontId="1"/>
  </si>
  <si>
    <t>その他可燃性天然ガス</t>
    <rPh sb="2" eb="3">
      <t>タ</t>
    </rPh>
    <rPh sb="3" eb="6">
      <t>カネンセイ</t>
    </rPh>
    <rPh sb="6" eb="8">
      <t>テンネン</t>
    </rPh>
    <phoneticPr fontId="1"/>
  </si>
  <si>
    <t>原料炭</t>
    <rPh sb="0" eb="2">
      <t>ゲンリョウ</t>
    </rPh>
    <rPh sb="2" eb="3">
      <t>タン</t>
    </rPh>
    <phoneticPr fontId="1"/>
  </si>
  <si>
    <t>一般炭</t>
    <rPh sb="0" eb="2">
      <t>イッパン</t>
    </rPh>
    <rPh sb="2" eb="3">
      <t>タン</t>
    </rPh>
    <phoneticPr fontId="1"/>
  </si>
  <si>
    <t>無煙炭</t>
    <rPh sb="0" eb="2">
      <t>ムエン</t>
    </rPh>
    <rPh sb="2" eb="3">
      <t>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</si>
  <si>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</si>
  <si>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</si>
  <si>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</si>
  <si>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</si>
  <si>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</si>
  <si>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都市ガス</t>
    <rPh sb="0" eb="2">
      <t>トシ</t>
    </rPh>
    <phoneticPr fontId="1"/>
  </si>
  <si>
    <t>小計</t>
    <rPh sb="0" eb="2">
      <t>ショウケイ</t>
    </rPh>
    <phoneticPr fontId="1"/>
  </si>
  <si>
    <t>熱</t>
    <rPh sb="0" eb="1">
      <t>ネツ</t>
    </rPh>
    <phoneticPr fontId="1"/>
  </si>
  <si>
    <t>産業用蒸気</t>
    <rPh sb="0" eb="3">
      <t>サンギョウヨウ</t>
    </rPh>
    <rPh sb="3" eb="5">
      <t>ジョウキ</t>
    </rPh>
    <phoneticPr fontId="1"/>
  </si>
  <si>
    <t>GJ</t>
    <phoneticPr fontId="1"/>
  </si>
  <si>
    <t>産業用以外の蒸気</t>
    <rPh sb="0" eb="3">
      <t>サンギョウヨウ</t>
    </rPh>
    <rPh sb="3" eb="5">
      <t>イガイ</t>
    </rPh>
    <rPh sb="6" eb="8">
      <t>ジョウキ</t>
    </rPh>
    <phoneticPr fontId="1"/>
  </si>
  <si>
    <t>温水</t>
    <rPh sb="0" eb="2">
      <t>オンスイ</t>
    </rPh>
    <phoneticPr fontId="1"/>
  </si>
  <si>
    <t>冷水</t>
    <rPh sb="0" eb="2">
      <t>レイスイ</t>
    </rPh>
    <phoneticPr fontId="1"/>
  </si>
  <si>
    <t>電気</t>
    <rPh sb="0" eb="2">
      <t>デンキ</t>
    </rPh>
    <phoneticPr fontId="1"/>
  </si>
  <si>
    <t>昼間買電</t>
    <rPh sb="0" eb="2">
      <t>ヒルマ</t>
    </rPh>
    <rPh sb="2" eb="3">
      <t>バイ</t>
    </rPh>
    <rPh sb="3" eb="4">
      <t>デン</t>
    </rPh>
    <phoneticPr fontId="1"/>
  </si>
  <si>
    <r>
      <t>千k</t>
    </r>
    <r>
      <rPr>
        <sz val="11"/>
        <color theme="1"/>
        <rFont val="ＭＳ Ｐゴシック"/>
        <family val="3"/>
        <charset val="128"/>
        <scheme val="minor"/>
      </rPr>
      <t>W</t>
    </r>
    <r>
      <rPr>
        <sz val="11"/>
        <rFont val="ＭＳ Ｐゴシック"/>
        <family val="3"/>
        <charset val="128"/>
      </rPr>
      <t>h</t>
    </r>
    <rPh sb="0" eb="1">
      <t>セン</t>
    </rPh>
    <phoneticPr fontId="1"/>
  </si>
  <si>
    <t>夜間買電</t>
    <rPh sb="0" eb="2">
      <t>ヤカン</t>
    </rPh>
    <rPh sb="2" eb="3">
      <t>バイ</t>
    </rPh>
    <rPh sb="3" eb="4">
      <t>デン</t>
    </rPh>
    <phoneticPr fontId="1"/>
  </si>
  <si>
    <t>その他</t>
    <rPh sb="2" eb="3">
      <t>タ</t>
    </rPh>
    <phoneticPr fontId="1"/>
  </si>
  <si>
    <t>自家発電</t>
    <rPh sb="0" eb="2">
      <t>ジカ</t>
    </rPh>
    <rPh sb="2" eb="4">
      <t>ハツデン</t>
    </rPh>
    <phoneticPr fontId="1"/>
  </si>
  <si>
    <t>原油換算エネルギー使用量</t>
    <rPh sb="0" eb="2">
      <t>ゲンユ</t>
    </rPh>
    <rPh sb="2" eb="4">
      <t>カンサン</t>
    </rPh>
    <rPh sb="9" eb="11">
      <t>シヨウ</t>
    </rPh>
    <rPh sb="11" eb="12">
      <t>リョウ</t>
    </rPh>
    <phoneticPr fontId="1"/>
  </si>
  <si>
    <t>ｋｌ</t>
    <phoneticPr fontId="1"/>
  </si>
  <si>
    <r>
      <t>tCO</t>
    </r>
    <r>
      <rPr>
        <b/>
        <vertAlign val="subscript"/>
        <sz val="16"/>
        <rFont val="ＭＳ Ｐゴシック"/>
        <family val="3"/>
        <charset val="128"/>
      </rPr>
      <t>2</t>
    </r>
    <phoneticPr fontId="1"/>
  </si>
  <si>
    <t>二酸化炭素排出量</t>
    <rPh sb="0" eb="3">
      <t>ニサンカ</t>
    </rPh>
    <rPh sb="3" eb="5">
      <t>タンソ</t>
    </rPh>
    <rPh sb="5" eb="7">
      <t>ハイシュツ</t>
    </rPh>
    <rPh sb="7" eb="8">
      <t>リョウ</t>
    </rPh>
    <phoneticPr fontId="1"/>
  </si>
  <si>
    <r>
      <t>二酸化炭素
排出量
（t-CO2）</t>
    </r>
    <r>
      <rPr>
        <sz val="8"/>
        <rFont val="ＭＳ Ｐゴシック"/>
        <family val="3"/>
        <charset val="128"/>
      </rPr>
      <t>　　　　</t>
    </r>
    <rPh sb="0" eb="3">
      <t>ニサンカ</t>
    </rPh>
    <rPh sb="3" eb="5">
      <t>タンソ</t>
    </rPh>
    <rPh sb="6" eb="8">
      <t>ハイシュツ</t>
    </rPh>
    <rPh sb="8" eb="9">
      <t>リョウ</t>
    </rPh>
    <phoneticPr fontId="1"/>
  </si>
  <si>
    <t>（別紙１）</t>
    <rPh sb="1" eb="3">
      <t>ベッシ</t>
    </rPh>
    <phoneticPr fontId="1"/>
  </si>
  <si>
    <t>算定年度</t>
    <rPh sb="0" eb="2">
      <t>サンテイ</t>
    </rPh>
    <rPh sb="2" eb="4">
      <t>ネンド</t>
    </rPh>
    <phoneticPr fontId="1"/>
  </si>
  <si>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1"/>
  </si>
  <si>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1"/>
  </si>
  <si>
    <t>実排出係数(t-CO2/千kWh）</t>
    <rPh sb="0" eb="1">
      <t>ジツ</t>
    </rPh>
    <rPh sb="1" eb="3">
      <t>ハイシュツ</t>
    </rPh>
    <rPh sb="3" eb="5">
      <t>ケイスウ</t>
    </rPh>
    <rPh sb="12" eb="13">
      <t>セン</t>
    </rPh>
    <phoneticPr fontId="1"/>
  </si>
  <si>
    <t>調整後排出係数(t-CO2/千kWh）</t>
    <rPh sb="0" eb="3">
      <t>チョウセイゴ</t>
    </rPh>
    <rPh sb="3" eb="5">
      <t>ハイシュツ</t>
    </rPh>
    <rPh sb="5" eb="7">
      <t>ケイスウ</t>
    </rPh>
    <phoneticPr fontId="1"/>
  </si>
  <si>
    <t>代替値</t>
    <rPh sb="0" eb="2">
      <t>ダイタイ</t>
    </rPh>
    <rPh sb="2" eb="3">
      <t>チ</t>
    </rPh>
    <phoneticPr fontId="1"/>
  </si>
  <si>
    <t>㈱エックスパワー（旧：ＪＬエナジー㈱）</t>
    <rPh sb="9" eb="10">
      <t>キュウ</t>
    </rPh>
    <phoneticPr fontId="1"/>
  </si>
  <si>
    <t>ＪＸエネルギー㈱（旧：ＪＸ日鉱日石エネルギー㈱）</t>
    <rPh sb="9" eb="10">
      <t>キュウ</t>
    </rPh>
    <rPh sb="13" eb="15">
      <t>ニッコウ</t>
    </rPh>
    <rPh sb="15" eb="16">
      <t>ビ</t>
    </rPh>
    <rPh sb="16" eb="17">
      <t>イシ</t>
    </rPh>
    <phoneticPr fontId="1"/>
  </si>
  <si>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1"/>
  </si>
  <si>
    <t>■エネルギーの定義</t>
    <rPh sb="7" eb="9">
      <t>テイギ</t>
    </rPh>
    <phoneticPr fontId="14"/>
  </si>
  <si>
    <t>揮発油</t>
  </si>
  <si>
    <t>ナフサ</t>
  </si>
  <si>
    <t>灯油</t>
  </si>
  <si>
    <t>軽油</t>
  </si>
  <si>
    <t>原油（コンデセー トを除く）</t>
    <phoneticPr fontId="14"/>
  </si>
  <si>
    <t>原油のうちコンデンセート</t>
    <phoneticPr fontId="14"/>
  </si>
  <si>
    <t>石油アスファルト</t>
    <phoneticPr fontId="14"/>
  </si>
  <si>
    <t>石油コークス</t>
    <phoneticPr fontId="14"/>
  </si>
  <si>
    <t>石炭コークス</t>
    <phoneticPr fontId="14"/>
  </si>
  <si>
    <t>その他の燃料
都市ガス</t>
    <phoneticPr fontId="14"/>
  </si>
  <si>
    <t>産業用蒸気</t>
  </si>
  <si>
    <t>産業用以外の蒸気
温水・冷水</t>
    <phoneticPr fontId="14"/>
  </si>
  <si>
    <t>昼間買電</t>
  </si>
  <si>
    <t>夏期・冬期における
電気需要平準化時間
帯</t>
    <phoneticPr fontId="14"/>
  </si>
  <si>
    <t>夜間買電</t>
  </si>
  <si>
    <t>上記以外の買電</t>
    <phoneticPr fontId="14"/>
  </si>
  <si>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</si>
  <si>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</si>
  <si>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</si>
  <si>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</si>
  <si>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4"/>
  </si>
  <si>
    <t>※参考となる部分を一部抜粋</t>
    <rPh sb="9" eb="11">
      <t>イチブ</t>
    </rPh>
    <phoneticPr fontId="14"/>
  </si>
  <si>
    <t>石炭
　イ 原料炭　
　ロ 一般炭
　ハ 無煙炭</t>
    <phoneticPr fontId="14"/>
  </si>
  <si>
    <t>高炉ガス</t>
    <phoneticPr fontId="14"/>
  </si>
  <si>
    <t>転炉ガス</t>
    <phoneticPr fontId="14"/>
  </si>
  <si>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4"/>
  </si>
  <si>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4"/>
  </si>
  <si>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4"/>
  </si>
  <si>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4"/>
  </si>
  <si>
    <t>重油
　イ Ａ重油
　ロ Ｂ・Ｃ重油</t>
    <phoneticPr fontId="14"/>
  </si>
  <si>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4"/>
  </si>
  <si>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4"/>
  </si>
  <si>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4"/>
  </si>
  <si>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4"/>
  </si>
  <si>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4"/>
  </si>
  <si>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4"/>
  </si>
  <si>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4"/>
  </si>
  <si>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4"/>
  </si>
  <si>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4"/>
  </si>
  <si>
    <t>石油ガス
　イ 液化石油ガス
　ロ 石油系炭化水素ガス</t>
    <rPh sb="0" eb="2">
      <t>セキユ</t>
    </rPh>
    <phoneticPr fontId="14"/>
  </si>
  <si>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4"/>
  </si>
  <si>
    <t>可燃性天然ガス
　　イ 液化天然ガス（窒素、水分その他の不純物を分離して、液化したものをいう）
　ロ その他可燃性天然ガス</t>
    <rPh sb="0" eb="3">
      <t>カネンセイ</t>
    </rPh>
    <rPh sb="3" eb="5">
      <t>テンネン</t>
    </rPh>
    <phoneticPr fontId="14"/>
  </si>
  <si>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4"/>
  </si>
  <si>
    <t>コークスとは、コークス用原料炭をコークス炉で乾留して得られる固体のエネルギー源をいう。燃料として使用したものを計上。</t>
    <phoneticPr fontId="14"/>
  </si>
  <si>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4"/>
  </si>
  <si>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4"/>
  </si>
  <si>
    <t>産業用蒸気とは、製造業に属する事業の用に供する工場等であって、専ら事務所その他これに類する用途以外の工場等から供給された蒸気をいう。他の事業者から受け入れた量を計上。</t>
    <phoneticPr fontId="14"/>
  </si>
  <si>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4"/>
  </si>
  <si>
    <t>※電気需要平準化時間帯の考え方についてよくある質問
平成25 年度省エネ法改正にかかるQ&amp;A
http://www.enecho.meti.go.jp/category/saving_and_new/saving/summary/pdf/140401_qa.pdf</t>
    <phoneticPr fontId="14"/>
  </si>
  <si>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4"/>
  </si>
  <si>
    <t>上記以外の買電とは、一般送配電事業者が維持し、及び運用する電線路を介して供給を受けた電気（ＰＰＳからの供給を含む）以外の電気で使用した電力をいう。使用量を計上。</t>
    <phoneticPr fontId="14"/>
  </si>
  <si>
    <t xml:space="preserve">伊藤忠商事(株) </t>
  </si>
  <si>
    <t xml:space="preserve">東邦ガス(株) </t>
  </si>
  <si>
    <t xml:space="preserve">大阪いずみ市民生活協同組合 </t>
  </si>
  <si>
    <t xml:space="preserve">合同会社北上新電力 </t>
  </si>
  <si>
    <t xml:space="preserve">生活協同組合コープこうべ </t>
  </si>
  <si>
    <t xml:space="preserve">生活協同組合コープしが </t>
  </si>
  <si>
    <t xml:space="preserve">京都生活協同組合 </t>
  </si>
  <si>
    <t xml:space="preserve">ファミリーエナジー合同会社 </t>
  </si>
  <si>
    <t xml:space="preserve">アンビット・エナジー・ジャパン合同会社 </t>
  </si>
  <si>
    <t xml:space="preserve">生活協同組合コープみらい </t>
  </si>
  <si>
    <t xml:space="preserve">そうまＩグリッド合同会社 </t>
  </si>
  <si>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</si>
  <si>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</si>
  <si>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</si>
  <si>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</si>
  <si>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</si>
  <si>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</si>
  <si>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</si>
  <si>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</si>
  <si>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</si>
  <si>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</si>
  <si>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</si>
  <si>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</si>
  <si>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</si>
  <si>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</si>
  <si>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</si>
  <si>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</si>
  <si>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</si>
  <si>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</si>
  <si>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</si>
  <si>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</si>
  <si>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</si>
  <si>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</si>
  <si>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</si>
  <si>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</si>
  <si>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</si>
  <si>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</si>
  <si>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</si>
  <si>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</si>
  <si>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</si>
  <si>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</si>
  <si>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</si>
  <si>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</si>
  <si>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</si>
  <si>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</si>
  <si>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</si>
  <si>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</si>
  <si>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</si>
  <si>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</si>
  <si>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</si>
  <si>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</si>
  <si>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</si>
  <si>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</si>
  <si>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</si>
  <si>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</si>
  <si>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</si>
  <si>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</si>
  <si>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</si>
  <si>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</si>
  <si>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</si>
  <si>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</si>
  <si>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</si>
  <si>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</si>
  <si>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</si>
  <si>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</si>
  <si>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</si>
  <si>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</si>
  <si>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</si>
  <si>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</si>
  <si>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</si>
  <si>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</si>
  <si>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</si>
  <si>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</si>
  <si>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</si>
  <si>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</si>
  <si>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</si>
  <si>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</si>
  <si>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A0094</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</si>
  <si>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</si>
  <si>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</si>
  <si>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</si>
  <si>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</si>
  <si>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</si>
  <si>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</si>
  <si>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</si>
  <si>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</si>
  <si>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</si>
  <si>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</si>
  <si>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</si>
  <si>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</si>
  <si>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</si>
  <si>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</si>
  <si>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</si>
  <si>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</si>
  <si>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</si>
  <si>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</si>
  <si>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</si>
  <si>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</si>
  <si>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</si>
  <si>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</si>
  <si>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</si>
  <si>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</si>
  <si>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</si>
  <si>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</si>
  <si>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</si>
  <si>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</si>
  <si>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</si>
  <si>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</si>
  <si>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</si>
  <si>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</si>
  <si>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</si>
  <si>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</si>
  <si>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</si>
  <si>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</si>
  <si>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</si>
  <si>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</si>
  <si>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</si>
  <si>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</si>
  <si>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</si>
  <si>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</si>
  <si>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</si>
  <si>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A0174</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</si>
  <si>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</si>
  <si>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</si>
  <si>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</si>
  <si>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</si>
  <si>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</si>
  <si>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</si>
  <si>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</si>
  <si>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</si>
  <si>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</si>
  <si>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</si>
  <si>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</si>
  <si>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</si>
  <si>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</si>
  <si>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</si>
  <si>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</si>
  <si>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</si>
  <si>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</si>
  <si>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</si>
  <si>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</si>
  <si>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</si>
  <si>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</si>
  <si>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A0207</t>
  </si>
  <si>
    <t>A0208</t>
  </si>
  <si>
    <t>A0209</t>
  </si>
  <si>
    <t>A0210</t>
  </si>
  <si>
    <t>A0211</t>
  </si>
  <si>
    <t>A0214</t>
  </si>
  <si>
    <t>A0216</t>
  </si>
  <si>
    <t>A0217</t>
  </si>
  <si>
    <t>A0218</t>
  </si>
  <si>
    <t>A0220</t>
  </si>
  <si>
    <t>A0221</t>
  </si>
  <si>
    <t>A0222</t>
  </si>
  <si>
    <t>A0223</t>
  </si>
  <si>
    <t>A0226</t>
  </si>
  <si>
    <t>A0227</t>
  </si>
  <si>
    <t>A0228</t>
  </si>
  <si>
    <t>A0229</t>
  </si>
  <si>
    <t>A0230</t>
  </si>
  <si>
    <t>A0231</t>
  </si>
  <si>
    <t>A0232</t>
  </si>
  <si>
    <t>A0234</t>
  </si>
  <si>
    <t>A0235</t>
  </si>
  <si>
    <t>A0236</t>
  </si>
  <si>
    <t>A0237</t>
  </si>
  <si>
    <t>A0239</t>
  </si>
  <si>
    <t>A0240</t>
  </si>
  <si>
    <t>A0241</t>
  </si>
  <si>
    <t>A0242</t>
  </si>
  <si>
    <t>A0243</t>
  </si>
  <si>
    <t>A0246</t>
  </si>
  <si>
    <t>A0254</t>
  </si>
  <si>
    <t>A0257</t>
  </si>
  <si>
    <t>A0258</t>
  </si>
  <si>
    <t>A0259</t>
  </si>
  <si>
    <t>A0260</t>
  </si>
  <si>
    <t>A0261</t>
  </si>
  <si>
    <t>A0265</t>
  </si>
  <si>
    <t>A0267</t>
  </si>
  <si>
    <t>A0268</t>
  </si>
  <si>
    <t>A0269</t>
  </si>
  <si>
    <t>　メニューA</t>
  </si>
  <si>
    <t>　（参考値）事業者全体</t>
  </si>
  <si>
    <t>　メニューB（残差）</t>
  </si>
  <si>
    <t>　メニューB</t>
  </si>
  <si>
    <t>　メニューC</t>
  </si>
  <si>
    <t>　メニューD</t>
  </si>
  <si>
    <t>　メニューE</t>
  </si>
  <si>
    <t>A0274</t>
  </si>
  <si>
    <t>A0277</t>
  </si>
  <si>
    <t>A0278</t>
  </si>
  <si>
    <t>A0279</t>
  </si>
  <si>
    <t>A0280</t>
  </si>
  <si>
    <t>A0281</t>
  </si>
  <si>
    <t>A0284</t>
  </si>
  <si>
    <t>A0285</t>
  </si>
  <si>
    <t>A0286</t>
  </si>
  <si>
    <t>A0287</t>
  </si>
  <si>
    <t>A0288</t>
  </si>
  <si>
    <t>A0289</t>
  </si>
  <si>
    <t>A0290</t>
  </si>
  <si>
    <t>A0293</t>
  </si>
  <si>
    <t>A0294</t>
  </si>
  <si>
    <t>A0295</t>
  </si>
  <si>
    <t>A0296</t>
  </si>
  <si>
    <t>A0306</t>
  </si>
  <si>
    <t>A0309</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</si>
  <si>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</si>
  <si>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</si>
  <si>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</si>
  <si>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</si>
  <si>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</si>
  <si>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</si>
  <si>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</si>
  <si>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</si>
  <si>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</si>
  <si>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</si>
  <si>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</si>
  <si>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</si>
  <si>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</si>
  <si>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</si>
  <si>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</si>
  <si>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</si>
  <si>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</si>
  <si>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</si>
  <si>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</si>
  <si>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</si>
  <si>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</si>
  <si>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</si>
  <si>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</si>
  <si>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</si>
  <si>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</si>
  <si>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</si>
  <si>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</si>
  <si>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</si>
  <si>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</si>
  <si>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</si>
  <si>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</si>
  <si>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</si>
  <si>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</si>
  <si>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A0374</t>
  </si>
  <si>
    <t>A0378</t>
  </si>
  <si>
    <t>A0379</t>
  </si>
  <si>
    <t>A0380</t>
  </si>
  <si>
    <t>A0381</t>
  </si>
  <si>
    <t>A0382</t>
  </si>
  <si>
    <t>A0383</t>
  </si>
  <si>
    <t>A0386</t>
  </si>
  <si>
    <t>A0387</t>
  </si>
  <si>
    <t>A0388</t>
  </si>
  <si>
    <t>A0389</t>
  </si>
  <si>
    <t>A0390</t>
  </si>
  <si>
    <t>A0391</t>
  </si>
  <si>
    <t>A0392</t>
  </si>
  <si>
    <t>A0393</t>
  </si>
  <si>
    <t>A0396</t>
  </si>
  <si>
    <t>A0397</t>
  </si>
  <si>
    <t>A0398</t>
  </si>
  <si>
    <t>A0399</t>
  </si>
  <si>
    <t>A0401</t>
  </si>
  <si>
    <t>A0402</t>
  </si>
  <si>
    <t>A0403</t>
  </si>
  <si>
    <t>A0406</t>
  </si>
  <si>
    <t>A0407</t>
  </si>
  <si>
    <t>A0410</t>
  </si>
  <si>
    <t>A0415</t>
  </si>
  <si>
    <t>A0416</t>
  </si>
  <si>
    <t>A0417</t>
  </si>
  <si>
    <t>A0431</t>
  </si>
  <si>
    <t>A0436</t>
  </si>
  <si>
    <t>A0437</t>
  </si>
  <si>
    <t>A0438</t>
  </si>
  <si>
    <t>A0439</t>
  </si>
  <si>
    <t>A0440</t>
  </si>
  <si>
    <t>A0441</t>
  </si>
  <si>
    <t>A0442</t>
  </si>
  <si>
    <t>A0443</t>
  </si>
  <si>
    <t>A0444</t>
  </si>
  <si>
    <t>A0445</t>
  </si>
  <si>
    <t>A0446</t>
  </si>
  <si>
    <t>A0447</t>
  </si>
  <si>
    <t>A0448</t>
  </si>
  <si>
    <t>A0452</t>
  </si>
  <si>
    <t>A0453</t>
  </si>
  <si>
    <t>A0454</t>
  </si>
  <si>
    <t>A0455</t>
  </si>
  <si>
    <t>A0456</t>
  </si>
  <si>
    <t>A0459</t>
  </si>
  <si>
    <t>A0460</t>
  </si>
  <si>
    <t>A0461</t>
  </si>
  <si>
    <t>A0465</t>
  </si>
  <si>
    <t>A0466</t>
  </si>
  <si>
    <t>A0467</t>
  </si>
  <si>
    <t>A0468</t>
  </si>
  <si>
    <t>A0471</t>
  </si>
  <si>
    <t>A0472</t>
  </si>
  <si>
    <t>A0473</t>
  </si>
  <si>
    <t>A0476</t>
  </si>
  <si>
    <t>A0477</t>
  </si>
  <si>
    <t>A0478</t>
  </si>
  <si>
    <t>A0479</t>
  </si>
  <si>
    <t>A0480</t>
  </si>
  <si>
    <t>A0481</t>
  </si>
  <si>
    <t>A0482</t>
  </si>
  <si>
    <t>A0483</t>
  </si>
  <si>
    <t>A0484</t>
  </si>
  <si>
    <t>A0487</t>
  </si>
  <si>
    <t>A0488</t>
  </si>
  <si>
    <t>A0489</t>
  </si>
  <si>
    <t>A0490</t>
  </si>
  <si>
    <t>A0491</t>
  </si>
  <si>
    <t>A0494</t>
  </si>
  <si>
    <t>A0495</t>
  </si>
  <si>
    <t>A0499</t>
  </si>
  <si>
    <t>A0500</t>
  </si>
  <si>
    <t>A0501</t>
  </si>
  <si>
    <t>A0502</t>
  </si>
  <si>
    <t>A0503</t>
  </si>
  <si>
    <t>A0506</t>
  </si>
  <si>
    <t>A0507</t>
  </si>
  <si>
    <t>A0508</t>
  </si>
  <si>
    <t>A0509</t>
  </si>
  <si>
    <t>A0510</t>
  </si>
  <si>
    <t>A0511</t>
  </si>
  <si>
    <t>A0514</t>
  </si>
  <si>
    <t>A0515</t>
  </si>
  <si>
    <t>A0520</t>
  </si>
  <si>
    <t>A0526</t>
  </si>
  <si>
    <t>(株) Ｆ－Ｐｏｗｅｒ</t>
  </si>
  <si>
    <t>イーレックス(株) 　</t>
  </si>
  <si>
    <t xml:space="preserve">リエスパワー(株) </t>
  </si>
  <si>
    <t>(株) ＳＥウイングズ</t>
  </si>
  <si>
    <t>(株) イーセル</t>
  </si>
  <si>
    <t>(株) エネット</t>
  </si>
  <si>
    <t xml:space="preserve">須賀川瓦斯(株) </t>
  </si>
  <si>
    <t xml:space="preserve">エネサーブ(株) </t>
  </si>
  <si>
    <t>(株) サイサン</t>
  </si>
  <si>
    <t xml:space="preserve">ミツウロコグリーンエネルギー(株) </t>
  </si>
  <si>
    <t xml:space="preserve">ネクストパワーやまと(株) </t>
  </si>
  <si>
    <t xml:space="preserve">日本テクノ(株) </t>
  </si>
  <si>
    <t xml:space="preserve">中央電力エナジー(株) </t>
  </si>
  <si>
    <t>(株) Ｌｏｏｏｐ</t>
  </si>
  <si>
    <t>(株) ナンワエナジー</t>
  </si>
  <si>
    <t xml:space="preserve">静岡ガス＆パワー(株) </t>
  </si>
  <si>
    <t xml:space="preserve">荏原環境プラント(株) </t>
  </si>
  <si>
    <t xml:space="preserve">東京エコサービス(株) </t>
  </si>
  <si>
    <t xml:space="preserve">ダイヤモンドパワー(株) </t>
  </si>
  <si>
    <t xml:space="preserve">出光グリーンパワー(株) </t>
  </si>
  <si>
    <t>(株) 新出光</t>
  </si>
  <si>
    <t>(株) グリーンサークル</t>
  </si>
  <si>
    <t>(株) ウエスト電力</t>
  </si>
  <si>
    <t xml:space="preserve">北海道瓦斯(株) </t>
  </si>
  <si>
    <t xml:space="preserve">新エネルギー開発(株) </t>
  </si>
  <si>
    <t xml:space="preserve">伊藤忠エネクス(株) </t>
  </si>
  <si>
    <t>(株) Ｖ－Ｐｏｗｅｒ</t>
  </si>
  <si>
    <t xml:space="preserve">大和エネルギー(株) </t>
  </si>
  <si>
    <t xml:space="preserve">大阪瓦斯(株) </t>
  </si>
  <si>
    <t xml:space="preserve">エフビットコミュニケーションズ(株) </t>
  </si>
  <si>
    <t xml:space="preserve">真庭バイオエネルギー(株) </t>
  </si>
  <si>
    <t xml:space="preserve">三井物産(株) </t>
  </si>
  <si>
    <t xml:space="preserve">オリックス(株) </t>
  </si>
  <si>
    <t xml:space="preserve">(株) エネサンス関東 </t>
  </si>
  <si>
    <t>(株) サニックス</t>
  </si>
  <si>
    <t>(株) コンシェルジュ</t>
  </si>
  <si>
    <t xml:space="preserve">(株) アイ・グリッド・ソリューションズ </t>
  </si>
  <si>
    <t xml:space="preserve">サミットエナジー(株)  </t>
  </si>
  <si>
    <t xml:space="preserve">リコージャパン(株) </t>
  </si>
  <si>
    <t>(株) エネルギア・ソリューション・アンド・サービス</t>
  </si>
  <si>
    <t xml:space="preserve">東京ガス(株)  </t>
  </si>
  <si>
    <t xml:space="preserve">テス・エンジニアリング(株)  </t>
  </si>
  <si>
    <t xml:space="preserve">青梅ガス(株)  </t>
  </si>
  <si>
    <t>(株) イーネットワークシステムズ</t>
  </si>
  <si>
    <t>(株) 東急パワーサプライ</t>
  </si>
  <si>
    <t xml:space="preserve">王子・伊藤忠エネクス電力販売(株)  </t>
  </si>
  <si>
    <t>(株) エコスタイル</t>
  </si>
  <si>
    <t xml:space="preserve">入間ガス(株)  </t>
  </si>
  <si>
    <t xml:space="preserve">テプコカスタマーサービス(株) </t>
  </si>
  <si>
    <t>(株) とんでんホールディングス</t>
  </si>
  <si>
    <t xml:space="preserve">ＫＤＤＩ(株)  </t>
  </si>
  <si>
    <t xml:space="preserve">イワタニ関東(株)  </t>
  </si>
  <si>
    <t xml:space="preserve">イワタニ首都圏(株)  </t>
  </si>
  <si>
    <t xml:space="preserve">サーラｅエナジー(株)  </t>
  </si>
  <si>
    <t xml:space="preserve">(株) 地球クラブ </t>
  </si>
  <si>
    <t xml:space="preserve">(株) エコア </t>
  </si>
  <si>
    <t xml:space="preserve">西部瓦斯(株)  </t>
  </si>
  <si>
    <t xml:space="preserve">シナネン(株) </t>
  </si>
  <si>
    <t xml:space="preserve">(株) シナジアパワー </t>
  </si>
  <si>
    <t xml:space="preserve">大一ガス(株)  </t>
  </si>
  <si>
    <t xml:space="preserve">(株) リミックスポイント </t>
  </si>
  <si>
    <t xml:space="preserve">(株) 中海テレビ放送 </t>
  </si>
  <si>
    <t xml:space="preserve">パシフィックパワー(株)  </t>
  </si>
  <si>
    <t xml:space="preserve">(株) いちたかガスワン </t>
  </si>
  <si>
    <t xml:space="preserve">(株) ジェイコムウエスト </t>
  </si>
  <si>
    <t xml:space="preserve">(株) ジェイコム札幌 </t>
  </si>
  <si>
    <t xml:space="preserve">(株) ジェイコム千葉 </t>
  </si>
  <si>
    <t xml:space="preserve">(株) ジェイコム東京 </t>
  </si>
  <si>
    <t xml:space="preserve">土浦ケーブルテレビ(株)  </t>
  </si>
  <si>
    <t xml:space="preserve">鹿児島電力(株)  </t>
  </si>
  <si>
    <t xml:space="preserve">太陽ガス(株)  </t>
  </si>
  <si>
    <t xml:space="preserve">アーバンエナジー(株)  </t>
  </si>
  <si>
    <t xml:space="preserve">パーパススマートパワー(株)  </t>
  </si>
  <si>
    <t xml:space="preserve">(株) タクマエナジー </t>
  </si>
  <si>
    <t xml:space="preserve">(株) スマートテック </t>
  </si>
  <si>
    <t xml:space="preserve">水戸電力(株)  </t>
  </si>
  <si>
    <t xml:space="preserve">丸紅新電力(株)  </t>
  </si>
  <si>
    <t xml:space="preserve">奈良電力(株)  </t>
  </si>
  <si>
    <t xml:space="preserve">日立造船(株)  </t>
  </si>
  <si>
    <t xml:space="preserve">大東ガス(株)  </t>
  </si>
  <si>
    <t xml:space="preserve">パナソニック(株)  </t>
  </si>
  <si>
    <t xml:space="preserve">アストモスエネルギー(株)  </t>
  </si>
  <si>
    <t xml:space="preserve">(株) 関電エネルギーソリューション </t>
  </si>
  <si>
    <t xml:space="preserve">ＭＣリテールエナジー(株)  </t>
  </si>
  <si>
    <t xml:space="preserve">(株) 北九州パワー </t>
  </si>
  <si>
    <t xml:space="preserve">武州瓦斯(株)  </t>
  </si>
  <si>
    <t xml:space="preserve">(株) みらい電力 </t>
  </si>
  <si>
    <t xml:space="preserve">大垣ガス(株)  </t>
  </si>
  <si>
    <t xml:space="preserve">(株) 藤田商店 </t>
  </si>
  <si>
    <t xml:space="preserve">(株) ケーブルネット下関 </t>
  </si>
  <si>
    <t xml:space="preserve">(株) ジェイコム九州 </t>
  </si>
  <si>
    <t xml:space="preserve">(株) グローバルエンジニアリング </t>
  </si>
  <si>
    <t xml:space="preserve">九州エナジー(株)  </t>
  </si>
  <si>
    <t>(株) エナリス・パワー・マーケティング</t>
  </si>
  <si>
    <t xml:space="preserve">エフィシエント(株) </t>
  </si>
  <si>
    <t xml:space="preserve">(株) 生活クラブエナジー </t>
  </si>
  <si>
    <t xml:space="preserve">(株) シーエナジー </t>
  </si>
  <si>
    <t xml:space="preserve">角栄ガス(株)  </t>
  </si>
  <si>
    <t xml:space="preserve">京葉瓦斯(株)  </t>
  </si>
  <si>
    <t xml:space="preserve">凸版印刷(株)  </t>
  </si>
  <si>
    <t xml:space="preserve">伊勢崎ガス(株)  </t>
  </si>
  <si>
    <t xml:space="preserve">キヤノンマーケティングジャパン(株)  </t>
  </si>
  <si>
    <t xml:space="preserve">(株) とっとり市民電力 </t>
  </si>
  <si>
    <t xml:space="preserve">(株) イーエムアイ </t>
  </si>
  <si>
    <t xml:space="preserve">佐野瓦斯(株)  </t>
  </si>
  <si>
    <t xml:space="preserve">桐生瓦斯(株)  </t>
  </si>
  <si>
    <t xml:space="preserve">森の電力(株)  </t>
  </si>
  <si>
    <t xml:space="preserve">大和ハウス工業(株)  </t>
  </si>
  <si>
    <t xml:space="preserve">ＨＴＢエナジー(株)  </t>
  </si>
  <si>
    <t xml:space="preserve">(株) アシストワンエナジー </t>
  </si>
  <si>
    <t xml:space="preserve">(株) サン・ビーム </t>
  </si>
  <si>
    <t xml:space="preserve">(株) フソウ・エナジー </t>
  </si>
  <si>
    <t xml:space="preserve">湘南電力(株)  </t>
  </si>
  <si>
    <t xml:space="preserve">アンフィニ(株)  </t>
  </si>
  <si>
    <t xml:space="preserve">鈴与商事(株)  </t>
  </si>
  <si>
    <t xml:space="preserve">(株) バランスハーツ </t>
  </si>
  <si>
    <t xml:space="preserve">(株) パルシステム電力 </t>
  </si>
  <si>
    <t xml:space="preserve">ＳＢパワー(株)  </t>
  </si>
  <si>
    <t xml:space="preserve">ＮＦパワーサービス(株)  </t>
  </si>
  <si>
    <t xml:space="preserve">ひおき地域エネルギー(株)  </t>
  </si>
  <si>
    <t xml:space="preserve">和歌山電力(株)  </t>
  </si>
  <si>
    <t xml:space="preserve">(株) エナジードリーム </t>
  </si>
  <si>
    <t xml:space="preserve">(株) トドック電力 </t>
  </si>
  <si>
    <t xml:space="preserve">九電みらいエナジー(株)  </t>
  </si>
  <si>
    <t>(株) ミツウロコヴェッセル</t>
  </si>
  <si>
    <t xml:space="preserve">(株) フォレストパワー </t>
  </si>
  <si>
    <t xml:space="preserve">日高都市ガス(株)  </t>
  </si>
  <si>
    <t xml:space="preserve">(株) アドバンテック </t>
  </si>
  <si>
    <t xml:space="preserve">ローカルエナジー(株)  </t>
  </si>
  <si>
    <t xml:space="preserve">エネックス(株)  </t>
  </si>
  <si>
    <t xml:space="preserve">(株) Ｇ－Ｐｏｗｅｒ </t>
  </si>
  <si>
    <t xml:space="preserve">なでしこ電力(株)  </t>
  </si>
  <si>
    <t xml:space="preserve">日田グリーン電力(株)  </t>
  </si>
  <si>
    <t xml:space="preserve">(株) 津軽あっぷるパワー </t>
  </si>
  <si>
    <t xml:space="preserve">(株) 花巻銀河パワー </t>
  </si>
  <si>
    <t xml:space="preserve">埼玉ガス(株)  </t>
  </si>
  <si>
    <t xml:space="preserve">宮崎パワーライン(株)  </t>
  </si>
  <si>
    <t>(株) パワー・オプティマイザー</t>
  </si>
  <si>
    <t>(株) ＵＳＥＮ　ＮＥＴＷＯＲＫＳ</t>
  </si>
  <si>
    <t xml:space="preserve">(株) ＴＴＳパワー </t>
  </si>
  <si>
    <t xml:space="preserve">(株) 岩手ウッドパワー </t>
  </si>
  <si>
    <t xml:space="preserve">里山パワーワークス(株)  </t>
  </si>
  <si>
    <t xml:space="preserve">(株) 中之条パワー </t>
  </si>
  <si>
    <t xml:space="preserve">日産トレーデイング(株)  </t>
  </si>
  <si>
    <t xml:space="preserve">ＪＡＧ国際エナジー(株)  </t>
  </si>
  <si>
    <t xml:space="preserve">伊藤忠エネクスホームライフ西日本(株)  </t>
  </si>
  <si>
    <t xml:space="preserve">はりま電力(株)  </t>
  </si>
  <si>
    <t xml:space="preserve">(株) 浜松新電力 </t>
  </si>
  <si>
    <t xml:space="preserve">ゼロワットパワー(株)  </t>
  </si>
  <si>
    <t>(株) やまがた新電力</t>
  </si>
  <si>
    <t>(株) グリーンパワー大東</t>
  </si>
  <si>
    <t>(株) Ｋｅｎｅｓエネルギーサービス</t>
  </si>
  <si>
    <t xml:space="preserve">愛知電力(株)  </t>
  </si>
  <si>
    <t xml:space="preserve">御所野縄文電力(株)  </t>
  </si>
  <si>
    <t xml:space="preserve">宮古新電力(株)  </t>
  </si>
  <si>
    <t xml:space="preserve">長崎地域電力(株)  </t>
  </si>
  <si>
    <t>(株) ＮＴＴファシリティーズ</t>
  </si>
  <si>
    <t xml:space="preserve">近畿電力(株)  </t>
  </si>
  <si>
    <t xml:space="preserve">新電力おおいた(株)  </t>
  </si>
  <si>
    <t>(株) 日本セレモニー</t>
  </si>
  <si>
    <t xml:space="preserve">(株) 池見石油店 </t>
  </si>
  <si>
    <t xml:space="preserve">スズカ電工(株)  </t>
  </si>
  <si>
    <t xml:space="preserve">(株) エーコープサービス </t>
  </si>
  <si>
    <t xml:space="preserve">サンリン(株)  </t>
  </si>
  <si>
    <t xml:space="preserve">(株) 宮崎ガスリビング </t>
  </si>
  <si>
    <t xml:space="preserve">山陰エレキ・アライアンス(株)  </t>
  </si>
  <si>
    <t xml:space="preserve">ミライフ東日本(株)  </t>
  </si>
  <si>
    <t>(株) ウッドエナジー</t>
  </si>
  <si>
    <t xml:space="preserve">山陰酸素工業(株)  </t>
  </si>
  <si>
    <t xml:space="preserve">武陽ガス(株)  </t>
  </si>
  <si>
    <t xml:space="preserve">北海道電力(株)  </t>
  </si>
  <si>
    <t xml:space="preserve">東北電力(株)  </t>
  </si>
  <si>
    <t xml:space="preserve">北陸電力(株)  </t>
  </si>
  <si>
    <t xml:space="preserve">関西電力(株)  </t>
  </si>
  <si>
    <t xml:space="preserve">中国電力(株)  </t>
  </si>
  <si>
    <t xml:space="preserve">四国電力(株)  </t>
  </si>
  <si>
    <t xml:space="preserve">九州電力(株)  </t>
  </si>
  <si>
    <t xml:space="preserve">沖縄電力(株)  </t>
  </si>
  <si>
    <t xml:space="preserve">北日本石油(株)  </t>
  </si>
  <si>
    <t xml:space="preserve">千葉電力(株)  </t>
  </si>
  <si>
    <t xml:space="preserve">(株) 坊っちゃん電力 </t>
  </si>
  <si>
    <t>(株) アースインフィニティ</t>
  </si>
  <si>
    <t xml:space="preserve">足利ガス(株)  </t>
  </si>
  <si>
    <t xml:space="preserve">(株) Ｍｉｓｕｍｉ </t>
  </si>
  <si>
    <t xml:space="preserve">米子瓦斯(株)  </t>
  </si>
  <si>
    <t xml:space="preserve">(株) エルピオ </t>
  </si>
  <si>
    <t xml:space="preserve">浜田ガス(株)  </t>
  </si>
  <si>
    <t xml:space="preserve">(株) アメニティ電力 </t>
  </si>
  <si>
    <t xml:space="preserve">新電力フロンティア(株)  </t>
  </si>
  <si>
    <t xml:space="preserve">ふくのしま電力(株)  </t>
  </si>
  <si>
    <t xml:space="preserve">岡田建設(株)  </t>
  </si>
  <si>
    <t xml:space="preserve">出雲ガス(株)  </t>
  </si>
  <si>
    <t xml:space="preserve">富山電力(株)  </t>
  </si>
  <si>
    <t xml:space="preserve">(株) ファミリーネット・ジャパン </t>
  </si>
  <si>
    <t xml:space="preserve">MKステーションズ(株) </t>
  </si>
  <si>
    <t xml:space="preserve">(株) ＪＴＢコミュニケーションデザイン </t>
  </si>
  <si>
    <t xml:space="preserve">積水化学工業(株)  </t>
  </si>
  <si>
    <t xml:space="preserve">全農エネルギー(株)  </t>
  </si>
  <si>
    <t xml:space="preserve">(株) ハルエネ </t>
  </si>
  <si>
    <t xml:space="preserve">三愛石油(株)  </t>
  </si>
  <si>
    <t xml:space="preserve">(株) リケン工業 </t>
  </si>
  <si>
    <t xml:space="preserve">(株) ビビット </t>
  </si>
  <si>
    <t xml:space="preserve">(株) おおた電力 </t>
  </si>
  <si>
    <t xml:space="preserve">伊藤忠プランテック(株)  </t>
  </si>
  <si>
    <t xml:space="preserve">(株) オカモト </t>
  </si>
  <si>
    <t xml:space="preserve">熊本電力(株)  </t>
  </si>
  <si>
    <t xml:space="preserve">キタコー(株)  </t>
  </si>
  <si>
    <t xml:space="preserve">香川電力(株)  </t>
  </si>
  <si>
    <t xml:space="preserve">(株) 沖縄ガスニューパワー </t>
  </si>
  <si>
    <t xml:space="preserve">諏訪瓦斯(株)  </t>
  </si>
  <si>
    <t xml:space="preserve">(株) エージーピー </t>
  </si>
  <si>
    <t xml:space="preserve">(株) いちき串木野電力 </t>
  </si>
  <si>
    <t xml:space="preserve">四つ葉電力(株)  </t>
  </si>
  <si>
    <t xml:space="preserve">西武ガス(株)  </t>
  </si>
  <si>
    <t xml:space="preserve">松本ガス(株)  </t>
  </si>
  <si>
    <t xml:space="preserve">ＦＴエナジー(株)  </t>
  </si>
  <si>
    <t xml:space="preserve">南部だんだんエナジー(株)  </t>
  </si>
  <si>
    <t>(株) エフエネ</t>
  </si>
  <si>
    <t xml:space="preserve">こなんウルトラパワー(株)  </t>
  </si>
  <si>
    <t xml:space="preserve">(株) ＣＨＩＢＡむつざわエナジー </t>
  </si>
  <si>
    <t xml:space="preserve">(株) 関西空調 </t>
  </si>
  <si>
    <t xml:space="preserve">奥出雲電力(株)  </t>
  </si>
  <si>
    <t xml:space="preserve">中央電力(株)  </t>
  </si>
  <si>
    <t xml:space="preserve">(株) 成田香取エネルギー </t>
  </si>
  <si>
    <t xml:space="preserve">グローバルソリューションサービス(株)  </t>
  </si>
  <si>
    <t xml:space="preserve">(株) ＣＷＳ </t>
  </si>
  <si>
    <t xml:space="preserve">ふくしま新電力(株)  </t>
  </si>
  <si>
    <t xml:space="preserve">(株) エネクスライフサービス </t>
  </si>
  <si>
    <t xml:space="preserve">ネイチャーエナジー小国(株)  </t>
  </si>
  <si>
    <t xml:space="preserve">リエスパワーネクスト(株)  </t>
  </si>
  <si>
    <t xml:space="preserve">(株) グリムスパワー </t>
  </si>
  <si>
    <t xml:space="preserve">日本ファシリティ・ソリューション(株)  </t>
  </si>
  <si>
    <t xml:space="preserve">(株) 登米電力 </t>
  </si>
  <si>
    <t xml:space="preserve">自然電力(株)  </t>
  </si>
  <si>
    <t>(株) オノプロックス</t>
  </si>
  <si>
    <t xml:space="preserve">本庄ガス(株)  </t>
  </si>
  <si>
    <t xml:space="preserve">(株) フィット </t>
  </si>
  <si>
    <t xml:space="preserve">青森県民エナジー(株)  </t>
  </si>
  <si>
    <t xml:space="preserve">国際航業(株)  </t>
  </si>
  <si>
    <t xml:space="preserve">ローカルでんき(株)  </t>
  </si>
  <si>
    <t xml:space="preserve">(株) 明治産業 </t>
  </si>
  <si>
    <t xml:space="preserve">岡山電力(株)  </t>
  </si>
  <si>
    <t xml:space="preserve">ミライフ(株)  </t>
  </si>
  <si>
    <t xml:space="preserve">(株) 翠光トップライン </t>
  </si>
  <si>
    <t xml:space="preserve">うすきエネルギー(株)  </t>
  </si>
  <si>
    <t xml:space="preserve">岐阜電力(株)  </t>
  </si>
  <si>
    <t xml:space="preserve">格安電力(株)  </t>
  </si>
  <si>
    <t xml:space="preserve">(株) エスケーエナジー </t>
  </si>
  <si>
    <t xml:space="preserve">名南共同エネルギー(株)  </t>
  </si>
  <si>
    <t xml:space="preserve">Ａｐａｍａｎ　Ｅｎｅｒｇｙ(株) </t>
  </si>
  <si>
    <t xml:space="preserve">(株) ＴＯＫＹＯ油電力 </t>
  </si>
  <si>
    <t xml:space="preserve">大分ケーブルテレコム(株)  </t>
  </si>
  <si>
    <t xml:space="preserve">寝屋川電力(株)  </t>
  </si>
  <si>
    <t xml:space="preserve">石川電力(株)  </t>
  </si>
  <si>
    <t xml:space="preserve">(株) Ｏｐｔｉｍｉｚｅｄ　Ｅｎｅｒｇｙ </t>
  </si>
  <si>
    <t xml:space="preserve">(株) ネクシィーズ・ゼロ </t>
  </si>
  <si>
    <t xml:space="preserve">地元電力(株)  </t>
  </si>
  <si>
    <t xml:space="preserve">スマートエナジー磐田(株)  </t>
  </si>
  <si>
    <t xml:space="preserve">新潟県民電力(株)  </t>
  </si>
  <si>
    <t xml:space="preserve">エネトレード(株) </t>
  </si>
  <si>
    <t xml:space="preserve">Ｍｙシティ電力(株)  </t>
  </si>
  <si>
    <t>(株) グローアップ</t>
  </si>
  <si>
    <t xml:space="preserve">いこま市民パワー(株)  </t>
  </si>
  <si>
    <t xml:space="preserve">(株) コープでんき東北 </t>
  </si>
  <si>
    <t xml:space="preserve">長野都市ガス(株)  </t>
  </si>
  <si>
    <t xml:space="preserve">上田ガス(株)  </t>
  </si>
  <si>
    <t xml:space="preserve">Ｃｏｃｏテラスたがわ(株)  </t>
  </si>
  <si>
    <t xml:space="preserve">(株) まち未来製作所 </t>
  </si>
  <si>
    <t>東京電力エナジーパートナー㈱</t>
    <rPh sb="0" eb="2">
      <t>トウキョウ</t>
    </rPh>
    <rPh sb="2" eb="4">
      <t>デンリョク</t>
    </rPh>
    <phoneticPr fontId="1"/>
  </si>
  <si>
    <t>熱量Ａ－
熱量Ｂ</t>
    <rPh sb="0" eb="2">
      <t>ネツリョウ</t>
    </rPh>
    <rPh sb="5" eb="7">
      <t>ネツリョウ</t>
    </rPh>
    <phoneticPr fontId="1"/>
  </si>
  <si>
    <t>令和</t>
    <rPh sb="0" eb="2">
      <t>レイワ</t>
    </rPh>
    <phoneticPr fontId="1"/>
  </si>
  <si>
    <t>熱量合計</t>
    <rPh sb="0" eb="2">
      <t>ネツリョウ</t>
    </rPh>
    <rPh sb="2" eb="4">
      <t>ゴウケイ</t>
    </rPh>
    <phoneticPr fontId="1"/>
  </si>
  <si>
    <t>GJ/kl</t>
  </si>
  <si>
    <t>熱量換算</t>
    <rPh sb="0" eb="2">
      <t>ネツリョウ</t>
    </rPh>
    <rPh sb="2" eb="4">
      <t>カンサン</t>
    </rPh>
    <phoneticPr fontId="1"/>
  </si>
  <si>
    <t>係数</t>
    <rPh sb="0" eb="2">
      <t>ケイスウ</t>
    </rPh>
    <phoneticPr fontId="1"/>
  </si>
  <si>
    <t>GJ/kl</t>
    <phoneticPr fontId="1"/>
  </si>
  <si>
    <t>GJ/ｔ</t>
    <phoneticPr fontId="1"/>
  </si>
  <si>
    <t>GJ</t>
    <phoneticPr fontId="1"/>
  </si>
  <si>
    <t>GJ/千㎥</t>
    <phoneticPr fontId="1"/>
  </si>
  <si>
    <t>GJ/千kw</t>
    <phoneticPr fontId="1"/>
  </si>
  <si>
    <t>石炭</t>
    <rPh sb="0" eb="2">
      <t>セキタン</t>
    </rPh>
    <phoneticPr fontId="1"/>
  </si>
  <si>
    <t>https://ghg-santeikohyo.env.go.jp/calc</t>
    <phoneticPr fontId="1"/>
  </si>
  <si>
    <t>A0001</t>
    <phoneticPr fontId="1"/>
  </si>
  <si>
    <t>　メニューA</t>
    <phoneticPr fontId="1"/>
  </si>
  <si>
    <t>　メニューB（残差）</t>
    <phoneticPr fontId="1"/>
  </si>
  <si>
    <t>　（参考値）事業者全体</t>
    <phoneticPr fontId="1"/>
  </si>
  <si>
    <t>A0006</t>
    <phoneticPr fontId="1"/>
  </si>
  <si>
    <t>A0007</t>
    <phoneticPr fontId="1"/>
  </si>
  <si>
    <t>　メニューB</t>
    <phoneticPr fontId="1"/>
  </si>
  <si>
    <t>　メニューC</t>
    <phoneticPr fontId="1"/>
  </si>
  <si>
    <t>　メニューD</t>
    <phoneticPr fontId="1"/>
  </si>
  <si>
    <t>　メニューE</t>
    <phoneticPr fontId="1"/>
  </si>
  <si>
    <t>　メニューF</t>
    <phoneticPr fontId="1"/>
  </si>
  <si>
    <t>　メニューG</t>
    <phoneticPr fontId="1"/>
  </si>
  <si>
    <t>　（参考値）事業者全体</t>
    <phoneticPr fontId="1"/>
  </si>
  <si>
    <t>A0011</t>
    <phoneticPr fontId="1"/>
  </si>
  <si>
    <t>出光興産(株)</t>
    <rPh sb="0" eb="2">
      <t>イデミツ</t>
    </rPh>
    <rPh sb="2" eb="4">
      <t>コウサン</t>
    </rPh>
    <phoneticPr fontId="1"/>
  </si>
  <si>
    <t>　メニューB</t>
    <phoneticPr fontId="1"/>
  </si>
  <si>
    <t>　メニューD（残差）</t>
    <phoneticPr fontId="1"/>
  </si>
  <si>
    <t>A0013</t>
    <phoneticPr fontId="1"/>
  </si>
  <si>
    <t>(株) オプテージ</t>
    <phoneticPr fontId="1"/>
  </si>
  <si>
    <t>　メニューA</t>
    <phoneticPr fontId="1"/>
  </si>
  <si>
    <t>　メニューB（残差）</t>
    <phoneticPr fontId="1"/>
  </si>
  <si>
    <t>　メニューC</t>
    <phoneticPr fontId="1"/>
  </si>
  <si>
    <t>　メニューC（残差）</t>
    <phoneticPr fontId="1"/>
  </si>
  <si>
    <t>A0023</t>
    <phoneticPr fontId="1"/>
  </si>
  <si>
    <t>　メニューB</t>
    <phoneticPr fontId="1"/>
  </si>
  <si>
    <t>　メニューF</t>
    <phoneticPr fontId="1"/>
  </si>
  <si>
    <t>　メニューG</t>
    <phoneticPr fontId="1"/>
  </si>
  <si>
    <t>　メニューH</t>
    <phoneticPr fontId="1"/>
  </si>
  <si>
    <t>　メニューI</t>
    <phoneticPr fontId="1"/>
  </si>
  <si>
    <t>　メニューJ</t>
    <phoneticPr fontId="1"/>
  </si>
  <si>
    <t>　メニューK</t>
    <phoneticPr fontId="1"/>
  </si>
  <si>
    <t>　メニューL</t>
    <phoneticPr fontId="1"/>
  </si>
  <si>
    <t>　メニューM（残差）</t>
    <phoneticPr fontId="1"/>
  </si>
  <si>
    <t>　メニューC（残差）</t>
    <phoneticPr fontId="1"/>
  </si>
  <si>
    <t>A0031</t>
    <phoneticPr fontId="1"/>
  </si>
  <si>
    <t>（一財）泉佐野電力</t>
    <phoneticPr fontId="1"/>
  </si>
  <si>
    <t>A0039</t>
    <phoneticPr fontId="1"/>
  </si>
  <si>
    <t>A0042</t>
    <phoneticPr fontId="1"/>
  </si>
  <si>
    <t>A0045</t>
    <phoneticPr fontId="1"/>
  </si>
  <si>
    <t>A0048</t>
    <phoneticPr fontId="1"/>
  </si>
  <si>
    <t>　メニューＣ</t>
    <phoneticPr fontId="1"/>
  </si>
  <si>
    <t>　メニューＤ</t>
    <phoneticPr fontId="1"/>
  </si>
  <si>
    <t>A0056</t>
    <phoneticPr fontId="1"/>
  </si>
  <si>
    <t>シン・エナジー(株)</t>
    <phoneticPr fontId="1"/>
  </si>
  <si>
    <t>A0060</t>
    <phoneticPr fontId="1"/>
  </si>
  <si>
    <t>　メニューＢ</t>
    <phoneticPr fontId="1"/>
  </si>
  <si>
    <t>　メニューＥ</t>
    <phoneticPr fontId="1"/>
  </si>
  <si>
    <t>　メニューＦ（残差）</t>
    <phoneticPr fontId="1"/>
  </si>
  <si>
    <t>(株) エネアーク関東</t>
    <phoneticPr fontId="1"/>
  </si>
  <si>
    <t xml:space="preserve">日鉄エンジニアリング(株) </t>
    <rPh sb="0" eb="2">
      <t>ニッテツ</t>
    </rPh>
    <phoneticPr fontId="1"/>
  </si>
  <si>
    <t>A0079</t>
    <phoneticPr fontId="1"/>
  </si>
  <si>
    <t>A0098</t>
    <phoneticPr fontId="1"/>
  </si>
  <si>
    <t>A0103</t>
    <phoneticPr fontId="1"/>
  </si>
  <si>
    <t>(株) ジェイコム埼玉・東日本</t>
    <rPh sb="9" eb="11">
      <t>サイタマ</t>
    </rPh>
    <rPh sb="12" eb="13">
      <t>ヒガシ</t>
    </rPh>
    <rPh sb="13" eb="15">
      <t>ニホン</t>
    </rPh>
    <phoneticPr fontId="1"/>
  </si>
  <si>
    <t>(株) ジェイコム湘南 ・神奈川</t>
    <rPh sb="13" eb="16">
      <t>カナガワ</t>
    </rPh>
    <phoneticPr fontId="1"/>
  </si>
  <si>
    <t>A0107</t>
    <phoneticPr fontId="1"/>
  </si>
  <si>
    <t>A0110</t>
    <phoneticPr fontId="1"/>
  </si>
  <si>
    <t>A0119</t>
    <phoneticPr fontId="1"/>
  </si>
  <si>
    <t>　メニューＧ（残差）</t>
    <phoneticPr fontId="1"/>
  </si>
  <si>
    <t>A0130</t>
    <phoneticPr fontId="1"/>
  </si>
  <si>
    <t>A0133</t>
    <phoneticPr fontId="1"/>
  </si>
  <si>
    <t>　メニューＣ（残差）</t>
    <phoneticPr fontId="1"/>
  </si>
  <si>
    <t>A0140</t>
    <phoneticPr fontId="1"/>
  </si>
  <si>
    <t>A0149</t>
    <phoneticPr fontId="1"/>
  </si>
  <si>
    <t>(株) トヨタエナジーソリューションズ</t>
    <phoneticPr fontId="1"/>
  </si>
  <si>
    <t>A0153</t>
    <phoneticPr fontId="1"/>
  </si>
  <si>
    <t xml:space="preserve">みやまスマートエネルギー(株)  </t>
    <phoneticPr fontId="1"/>
  </si>
  <si>
    <t>　メニューC</t>
    <phoneticPr fontId="1"/>
  </si>
  <si>
    <t>(株) J-POWERサプライアンドトレーディング</t>
    <phoneticPr fontId="1"/>
  </si>
  <si>
    <t>A0183</t>
    <phoneticPr fontId="1"/>
  </si>
  <si>
    <t>A0193</t>
    <phoneticPr fontId="1"/>
  </si>
  <si>
    <t>A0199</t>
    <phoneticPr fontId="1"/>
  </si>
  <si>
    <t>A0202</t>
    <phoneticPr fontId="1"/>
  </si>
  <si>
    <t>A0206</t>
    <phoneticPr fontId="1"/>
  </si>
  <si>
    <t>A0213</t>
    <phoneticPr fontId="1"/>
  </si>
  <si>
    <t>Next　Power(株)</t>
    <phoneticPr fontId="1"/>
  </si>
  <si>
    <t>　メニューC（残差）</t>
    <phoneticPr fontId="1"/>
  </si>
  <si>
    <t>（一社）東松島みらいとし機構</t>
    <phoneticPr fontId="1"/>
  </si>
  <si>
    <t>(株) エネアーク関西</t>
    <phoneticPr fontId="1"/>
  </si>
  <si>
    <t>A0245</t>
    <phoneticPr fontId="1"/>
  </si>
  <si>
    <t>A0248</t>
    <phoneticPr fontId="1"/>
  </si>
  <si>
    <t>A0250</t>
    <phoneticPr fontId="1"/>
  </si>
  <si>
    <t xml:space="preserve">芝浦電力(株) </t>
    <phoneticPr fontId="1"/>
  </si>
  <si>
    <t>A0253</t>
    <phoneticPr fontId="1"/>
  </si>
  <si>
    <t>A0256</t>
    <phoneticPr fontId="1"/>
  </si>
  <si>
    <t>A0263</t>
    <phoneticPr fontId="1"/>
  </si>
  <si>
    <t>A0264</t>
    <phoneticPr fontId="1"/>
  </si>
  <si>
    <t xml:space="preserve">東京電力エナジーパートナ―(株) </t>
    <rPh sb="0" eb="2">
      <t>トウキョウ</t>
    </rPh>
    <rPh sb="2" eb="4">
      <t>デンリョク</t>
    </rPh>
    <phoneticPr fontId="1"/>
  </si>
  <si>
    <t>A0270</t>
    <phoneticPr fontId="1"/>
  </si>
  <si>
    <t>A0271</t>
    <phoneticPr fontId="1"/>
  </si>
  <si>
    <t>A0272</t>
    <phoneticPr fontId="1"/>
  </si>
  <si>
    <t>　メニューD（残差）</t>
    <phoneticPr fontId="1"/>
  </si>
  <si>
    <t>A0273</t>
    <phoneticPr fontId="1"/>
  </si>
  <si>
    <t>A0275</t>
    <phoneticPr fontId="1"/>
  </si>
  <si>
    <t>A0276</t>
    <phoneticPr fontId="1"/>
  </si>
  <si>
    <t xml:space="preserve">やめエネルギー(株) </t>
    <phoneticPr fontId="1"/>
  </si>
  <si>
    <t>A0283</t>
    <phoneticPr fontId="1"/>
  </si>
  <si>
    <t>A0292</t>
    <phoneticPr fontId="1"/>
  </si>
  <si>
    <t xml:space="preserve">（公財）東京都環境公社 </t>
    <phoneticPr fontId="1"/>
  </si>
  <si>
    <t>A0300</t>
    <phoneticPr fontId="1"/>
  </si>
  <si>
    <t>A0303</t>
    <phoneticPr fontId="1"/>
  </si>
  <si>
    <t>A0305</t>
    <phoneticPr fontId="1"/>
  </si>
  <si>
    <t xml:space="preserve">フラワーペイメント(株)  </t>
    <phoneticPr fontId="1"/>
  </si>
  <si>
    <t>A0308</t>
    <phoneticPr fontId="1"/>
  </si>
  <si>
    <t>A0317</t>
    <phoneticPr fontId="1"/>
  </si>
  <si>
    <t>A0320</t>
    <phoneticPr fontId="1"/>
  </si>
  <si>
    <t>A0323</t>
    <phoneticPr fontId="1"/>
  </si>
  <si>
    <t>(株) PinT</t>
    <phoneticPr fontId="1"/>
  </si>
  <si>
    <t>A0342</t>
    <phoneticPr fontId="1"/>
  </si>
  <si>
    <t>A0347</t>
    <phoneticPr fontId="1"/>
  </si>
  <si>
    <t>A0362</t>
    <phoneticPr fontId="1"/>
  </si>
  <si>
    <t>A0364</t>
    <phoneticPr fontId="1"/>
  </si>
  <si>
    <t>A0371</t>
    <phoneticPr fontId="1"/>
  </si>
  <si>
    <t xml:space="preserve">エネルギーパワー(株)  </t>
    <phoneticPr fontId="1"/>
  </si>
  <si>
    <t>A0375</t>
    <phoneticPr fontId="1"/>
  </si>
  <si>
    <t>情報ハイウェイ協同組合</t>
    <rPh sb="0" eb="2">
      <t>ジョウホウ</t>
    </rPh>
    <rPh sb="7" eb="9">
      <t>キョウドウ</t>
    </rPh>
    <rPh sb="9" eb="11">
      <t>クミアイ</t>
    </rPh>
    <phoneticPr fontId="1"/>
  </si>
  <si>
    <t>A0376</t>
    <phoneticPr fontId="1"/>
  </si>
  <si>
    <t>　メニューD</t>
    <phoneticPr fontId="1"/>
  </si>
  <si>
    <t>A0377</t>
    <phoneticPr fontId="1"/>
  </si>
  <si>
    <t>A0385</t>
    <phoneticPr fontId="1"/>
  </si>
  <si>
    <t>(株) トーヨーエネルギーファーム</t>
    <phoneticPr fontId="1"/>
  </si>
  <si>
    <t>森のエネルギー(株)</t>
    <rPh sb="0" eb="1">
      <t>モリ</t>
    </rPh>
    <phoneticPr fontId="1"/>
  </si>
  <si>
    <t>A0405</t>
    <phoneticPr fontId="1"/>
  </si>
  <si>
    <t>A0411</t>
    <phoneticPr fontId="1"/>
  </si>
  <si>
    <t xml:space="preserve">福井電力(株) </t>
    <rPh sb="0" eb="2">
      <t>フクイ</t>
    </rPh>
    <rPh sb="2" eb="4">
      <t>デンリョク</t>
    </rPh>
    <phoneticPr fontId="1"/>
  </si>
  <si>
    <t>A0413</t>
    <phoneticPr fontId="1"/>
  </si>
  <si>
    <t>㈱ＭＫエネルギー</t>
    <phoneticPr fontId="1"/>
  </si>
  <si>
    <t>A0414</t>
    <phoneticPr fontId="1"/>
  </si>
  <si>
    <t>エネラボ(株)</t>
    <phoneticPr fontId="1"/>
  </si>
  <si>
    <t>A0419</t>
    <phoneticPr fontId="1"/>
  </si>
  <si>
    <t>A0420</t>
    <phoneticPr fontId="1"/>
  </si>
  <si>
    <t>A0424</t>
    <phoneticPr fontId="1"/>
  </si>
  <si>
    <t>A0425</t>
    <phoneticPr fontId="1"/>
  </si>
  <si>
    <t>A0427</t>
    <phoneticPr fontId="1"/>
  </si>
  <si>
    <t>Ａ0429</t>
    <phoneticPr fontId="1"/>
  </si>
  <si>
    <t>ニシムラ㈱</t>
    <phoneticPr fontId="1"/>
  </si>
  <si>
    <t>A0430</t>
    <phoneticPr fontId="1"/>
  </si>
  <si>
    <t>(株) さくら新電力</t>
    <rPh sb="7" eb="8">
      <t>シン</t>
    </rPh>
    <rPh sb="8" eb="10">
      <t>デンリョク</t>
    </rPh>
    <phoneticPr fontId="1"/>
  </si>
  <si>
    <t>A0435</t>
    <phoneticPr fontId="1"/>
  </si>
  <si>
    <t xml:space="preserve">おもてなし山形(株)  </t>
    <rPh sb="5" eb="7">
      <t>ヤマガタ</t>
    </rPh>
    <phoneticPr fontId="1"/>
  </si>
  <si>
    <t>日本瓦斯(株)</t>
    <phoneticPr fontId="1"/>
  </si>
  <si>
    <t>(株) 内藤工業所</t>
    <rPh sb="4" eb="6">
      <t>ナイトウ</t>
    </rPh>
    <rPh sb="6" eb="9">
      <t>コウギョウショ</t>
    </rPh>
    <phoneticPr fontId="1"/>
  </si>
  <si>
    <t>(株) シグナストラスト</t>
    <phoneticPr fontId="1"/>
  </si>
  <si>
    <t xml:space="preserve">ゲーテハウス(株) </t>
    <phoneticPr fontId="1"/>
  </si>
  <si>
    <t>おまかせ電力(株)</t>
    <rPh sb="4" eb="6">
      <t>デンリョク</t>
    </rPh>
    <phoneticPr fontId="1"/>
  </si>
  <si>
    <t xml:space="preserve">岩手電力(株) </t>
    <rPh sb="0" eb="2">
      <t>イワテ</t>
    </rPh>
    <rPh sb="2" eb="4">
      <t>デンリョク</t>
    </rPh>
    <phoneticPr fontId="1"/>
  </si>
  <si>
    <t xml:space="preserve">ＪＰエネルギー(株) </t>
    <phoneticPr fontId="1"/>
  </si>
  <si>
    <t xml:space="preserve">兵庫電力(株) </t>
    <rPh sb="0" eb="2">
      <t>ヒョウゴ</t>
    </rPh>
    <rPh sb="2" eb="4">
      <t>デンリョク</t>
    </rPh>
    <phoneticPr fontId="1"/>
  </si>
  <si>
    <t xml:space="preserve">大和ライフエナジア(株) </t>
    <rPh sb="0" eb="2">
      <t>ヤマト</t>
    </rPh>
    <phoneticPr fontId="1"/>
  </si>
  <si>
    <t>A0451</t>
    <phoneticPr fontId="1"/>
  </si>
  <si>
    <t xml:space="preserve">東北電力エナジートレーディング(株) </t>
    <rPh sb="0" eb="2">
      <t>トウホク</t>
    </rPh>
    <phoneticPr fontId="1"/>
  </si>
  <si>
    <t>(株) 横浜環境デザイン</t>
    <rPh sb="4" eb="6">
      <t>ヨコハマ</t>
    </rPh>
    <rPh sb="6" eb="8">
      <t>カンキョウ</t>
    </rPh>
    <phoneticPr fontId="1"/>
  </si>
  <si>
    <t xml:space="preserve">ＴＲＥＮＤＥ(株) </t>
    <phoneticPr fontId="1"/>
  </si>
  <si>
    <t>(株) どさんこパワー</t>
    <phoneticPr fontId="1"/>
  </si>
  <si>
    <t>A0458</t>
    <phoneticPr fontId="1"/>
  </si>
  <si>
    <t>(株) 地方創生テクノロジーラボ</t>
    <rPh sb="4" eb="6">
      <t>チホウ</t>
    </rPh>
    <rPh sb="6" eb="8">
      <t>ソウセイ</t>
    </rPh>
    <phoneticPr fontId="1"/>
  </si>
  <si>
    <t xml:space="preserve">みなとみらい電力(株) </t>
    <rPh sb="6" eb="8">
      <t>デンリョク</t>
    </rPh>
    <phoneticPr fontId="1"/>
  </si>
  <si>
    <t xml:space="preserve">日本電灯電力販売(株) </t>
    <rPh sb="0" eb="2">
      <t>ニホン</t>
    </rPh>
    <rPh sb="2" eb="4">
      <t>デントウ</t>
    </rPh>
    <rPh sb="4" eb="6">
      <t>デンリョク</t>
    </rPh>
    <rPh sb="6" eb="8">
      <t>ハンバイ</t>
    </rPh>
    <phoneticPr fontId="1"/>
  </si>
  <si>
    <t>(株) ＬＩＸＩＬ　ＴＥＰＣＯ　スマートパートナーズ</t>
    <phoneticPr fontId="1"/>
  </si>
  <si>
    <t>A0463</t>
    <phoneticPr fontId="1"/>
  </si>
  <si>
    <t>㈱ＮＥＸＴ　ＯＮＥ</t>
    <phoneticPr fontId="1"/>
  </si>
  <si>
    <t>(株) ユビニティ―</t>
    <phoneticPr fontId="1"/>
  </si>
  <si>
    <t>(株) 宮交シティ</t>
    <rPh sb="4" eb="5">
      <t>ミヤ</t>
    </rPh>
    <phoneticPr fontId="1"/>
  </si>
  <si>
    <t>(株) アルファライズ</t>
    <phoneticPr fontId="1"/>
  </si>
  <si>
    <t xml:space="preserve">おおすみ半島スマートエネルギー(株) </t>
    <rPh sb="4" eb="6">
      <t>ハントウ</t>
    </rPh>
    <phoneticPr fontId="1"/>
  </si>
  <si>
    <t>A0470</t>
    <phoneticPr fontId="1"/>
  </si>
  <si>
    <t xml:space="preserve">おきなわコープエナジー(株) </t>
    <phoneticPr fontId="1"/>
  </si>
  <si>
    <t xml:space="preserve">久慈地域エネルギー(株) </t>
    <rPh sb="0" eb="2">
      <t>クジ</t>
    </rPh>
    <rPh sb="2" eb="4">
      <t>チイキ</t>
    </rPh>
    <phoneticPr fontId="1"/>
  </si>
  <si>
    <t xml:space="preserve">弘前ガス(株) </t>
    <rPh sb="0" eb="2">
      <t>ヒロサキ</t>
    </rPh>
    <phoneticPr fontId="1"/>
  </si>
  <si>
    <t>(株) フォーバルテレコム</t>
    <phoneticPr fontId="1"/>
  </si>
  <si>
    <t>A0475</t>
    <phoneticPr fontId="1"/>
  </si>
  <si>
    <t xml:space="preserve">信州電力(株) </t>
    <rPh sb="0" eb="2">
      <t>シンシュウ</t>
    </rPh>
    <rPh sb="2" eb="4">
      <t>デンリョク</t>
    </rPh>
    <phoneticPr fontId="1"/>
  </si>
  <si>
    <t xml:space="preserve">くるめエネルギー(株) </t>
    <phoneticPr fontId="1"/>
  </si>
  <si>
    <t>(株) はまエネ</t>
    <phoneticPr fontId="1"/>
  </si>
  <si>
    <t>(株) ホープ</t>
    <phoneticPr fontId="1"/>
  </si>
  <si>
    <t xml:space="preserve">松阪新電力(株) </t>
    <rPh sb="0" eb="2">
      <t>マツザカ</t>
    </rPh>
    <rPh sb="2" eb="3">
      <t>シン</t>
    </rPh>
    <rPh sb="3" eb="5">
      <t>デンリョク</t>
    </rPh>
    <phoneticPr fontId="1"/>
  </si>
  <si>
    <t xml:space="preserve">ヒューリックプロパティソリューション(株) </t>
    <phoneticPr fontId="1"/>
  </si>
  <si>
    <t>宮崎電力(株)</t>
    <rPh sb="0" eb="2">
      <t>ミヤザキ</t>
    </rPh>
    <rPh sb="2" eb="4">
      <t>デンリョク</t>
    </rPh>
    <phoneticPr fontId="1"/>
  </si>
  <si>
    <t xml:space="preserve">みの市民エネルギー(株) </t>
    <rPh sb="2" eb="4">
      <t>シミン</t>
    </rPh>
    <phoneticPr fontId="1"/>
  </si>
  <si>
    <t xml:space="preserve">三友エンテック(株) </t>
    <rPh sb="0" eb="2">
      <t>サンユウ</t>
    </rPh>
    <phoneticPr fontId="1"/>
  </si>
  <si>
    <t>A0486</t>
    <phoneticPr fontId="1"/>
  </si>
  <si>
    <t xml:space="preserve">府中・調布まちなかエナジー(株) </t>
    <rPh sb="0" eb="2">
      <t>フチュウ</t>
    </rPh>
    <rPh sb="3" eb="5">
      <t>チョウフ</t>
    </rPh>
    <phoneticPr fontId="1"/>
  </si>
  <si>
    <t xml:space="preserve">伊勢志摩電力(株) </t>
    <rPh sb="0" eb="2">
      <t>イセ</t>
    </rPh>
    <rPh sb="2" eb="4">
      <t>シマ</t>
    </rPh>
    <rPh sb="4" eb="6">
      <t>デンリョク</t>
    </rPh>
    <phoneticPr fontId="1"/>
  </si>
  <si>
    <t>（一社）塩尻市森林公社</t>
    <rPh sb="1" eb="3">
      <t>イッシャ</t>
    </rPh>
    <rPh sb="4" eb="7">
      <t>シオジリシ</t>
    </rPh>
    <rPh sb="7" eb="9">
      <t>シンリン</t>
    </rPh>
    <rPh sb="9" eb="11">
      <t>コウシャ</t>
    </rPh>
    <phoneticPr fontId="1"/>
  </si>
  <si>
    <t xml:space="preserve">九州スポーツ電力(株) </t>
    <rPh sb="0" eb="2">
      <t>キュウシュウ</t>
    </rPh>
    <rPh sb="6" eb="8">
      <t>デンリョク</t>
    </rPh>
    <phoneticPr fontId="1"/>
  </si>
  <si>
    <t>(株) ＣＤエナジーダイレクト</t>
    <phoneticPr fontId="1"/>
  </si>
  <si>
    <t>ジニーエナジー合同会社</t>
    <rPh sb="7" eb="9">
      <t>ゴウドウ</t>
    </rPh>
    <rPh sb="9" eb="11">
      <t>ガイシャ</t>
    </rPh>
    <phoneticPr fontId="1"/>
  </si>
  <si>
    <t>A0493</t>
    <phoneticPr fontId="1"/>
  </si>
  <si>
    <t>(株) ぶんごおおのエナジー</t>
    <phoneticPr fontId="1"/>
  </si>
  <si>
    <t xml:space="preserve">ヴィジョナリーパワー(株) </t>
    <phoneticPr fontId="1"/>
  </si>
  <si>
    <t xml:space="preserve">有明エナジー(株) </t>
    <rPh sb="0" eb="2">
      <t>アリアケ</t>
    </rPh>
    <phoneticPr fontId="1"/>
  </si>
  <si>
    <t>A0498</t>
    <phoneticPr fontId="1"/>
  </si>
  <si>
    <t xml:space="preserve">厚木瓦斯(株) </t>
    <rPh sb="0" eb="2">
      <t>アツギ</t>
    </rPh>
    <rPh sb="2" eb="4">
      <t>ガス</t>
    </rPh>
    <phoneticPr fontId="1"/>
  </si>
  <si>
    <t>(株) エネ・ビジョン</t>
    <phoneticPr fontId="1"/>
  </si>
  <si>
    <t xml:space="preserve">イワタニ三重(株) </t>
    <rPh sb="4" eb="6">
      <t>ミエ</t>
    </rPh>
    <phoneticPr fontId="1"/>
  </si>
  <si>
    <t>(株) マルヰ</t>
    <phoneticPr fontId="1"/>
  </si>
  <si>
    <t xml:space="preserve">大多喜ガス(株) </t>
    <rPh sb="0" eb="3">
      <t>オオタキ</t>
    </rPh>
    <phoneticPr fontId="1"/>
  </si>
  <si>
    <t>A0505</t>
    <phoneticPr fontId="1"/>
  </si>
  <si>
    <t xml:space="preserve">郡上エネルギー(株)  </t>
    <rPh sb="0" eb="2">
      <t>グンジョウ</t>
    </rPh>
    <phoneticPr fontId="1"/>
  </si>
  <si>
    <t xml:space="preserve">鈴与電力(株) </t>
    <rPh sb="2" eb="4">
      <t>デンリョク</t>
    </rPh>
    <phoneticPr fontId="1"/>
  </si>
  <si>
    <t xml:space="preserve">コープ電力(株) </t>
    <rPh sb="3" eb="5">
      <t>デンリョク</t>
    </rPh>
    <phoneticPr fontId="1"/>
  </si>
  <si>
    <t>生活協同組合コープぐんま</t>
    <rPh sb="0" eb="2">
      <t>セイカツ</t>
    </rPh>
    <rPh sb="2" eb="4">
      <t>キョウドウ</t>
    </rPh>
    <rPh sb="4" eb="6">
      <t>クミアイ</t>
    </rPh>
    <phoneticPr fontId="1"/>
  </si>
  <si>
    <t>とちぎコープ生活協同組合</t>
    <rPh sb="6" eb="8">
      <t>セイカツ</t>
    </rPh>
    <rPh sb="8" eb="10">
      <t>キョウドウ</t>
    </rPh>
    <rPh sb="10" eb="12">
      <t>クミアイ</t>
    </rPh>
    <phoneticPr fontId="1"/>
  </si>
  <si>
    <t>いばらきコープ生活協同組合</t>
    <rPh sb="7" eb="9">
      <t>セイカツ</t>
    </rPh>
    <rPh sb="9" eb="11">
      <t>キョウドウ</t>
    </rPh>
    <rPh sb="11" eb="13">
      <t>クミアイ</t>
    </rPh>
    <phoneticPr fontId="1"/>
  </si>
  <si>
    <t>亀岡ふるさとエナジー㈱</t>
    <rPh sb="0" eb="2">
      <t>カメオカ</t>
    </rPh>
    <phoneticPr fontId="1"/>
  </si>
  <si>
    <t>A0512</t>
    <phoneticPr fontId="1"/>
  </si>
  <si>
    <t>ＩＳエナジー㈱</t>
    <phoneticPr fontId="1"/>
  </si>
  <si>
    <t>A0513</t>
    <phoneticPr fontId="1"/>
  </si>
  <si>
    <t>(株) 織戸組</t>
    <rPh sb="4" eb="6">
      <t>オリト</t>
    </rPh>
    <rPh sb="6" eb="7">
      <t>クミ</t>
    </rPh>
    <phoneticPr fontId="1"/>
  </si>
  <si>
    <t xml:space="preserve">ふかやｅパワー(株) </t>
    <phoneticPr fontId="1"/>
  </si>
  <si>
    <t>(株) Ｌｉｎｋ　Ｌｉｆｅ</t>
    <phoneticPr fontId="1"/>
  </si>
  <si>
    <t>Ａ0518</t>
    <phoneticPr fontId="1"/>
  </si>
  <si>
    <t>㈱グローバルキャスト</t>
    <phoneticPr fontId="1"/>
  </si>
  <si>
    <t>A0519</t>
    <phoneticPr fontId="1"/>
  </si>
  <si>
    <t xml:space="preserve">日本エネルギー総合システム(株) </t>
    <rPh sb="0" eb="2">
      <t>ニホン</t>
    </rPh>
    <rPh sb="7" eb="9">
      <t>ソウゴウ</t>
    </rPh>
    <phoneticPr fontId="1"/>
  </si>
  <si>
    <t xml:space="preserve">イワタニ東海(株) </t>
    <rPh sb="4" eb="6">
      <t>トウカイ</t>
    </rPh>
    <phoneticPr fontId="1"/>
  </si>
  <si>
    <t>A0524</t>
    <phoneticPr fontId="1"/>
  </si>
  <si>
    <t>㈱オンテックス</t>
    <phoneticPr fontId="1"/>
  </si>
  <si>
    <t>A0525</t>
    <phoneticPr fontId="1"/>
  </si>
  <si>
    <t>(株) ところざわ未来電力</t>
    <rPh sb="9" eb="11">
      <t>ミライ</t>
    </rPh>
    <rPh sb="11" eb="13">
      <t>デンリョク</t>
    </rPh>
    <phoneticPr fontId="1"/>
  </si>
  <si>
    <t xml:space="preserve">朝日ガスエナジー(株) </t>
    <rPh sb="0" eb="2">
      <t>アサヒ</t>
    </rPh>
    <phoneticPr fontId="1"/>
  </si>
  <si>
    <t>A0528</t>
    <phoneticPr fontId="1"/>
  </si>
  <si>
    <t>(株) エネファント</t>
    <phoneticPr fontId="1"/>
  </si>
  <si>
    <t>　メニューB</t>
    <phoneticPr fontId="1"/>
  </si>
  <si>
    <t>　メニューC（残差）</t>
    <phoneticPr fontId="1"/>
  </si>
  <si>
    <t>A0529</t>
    <phoneticPr fontId="1"/>
  </si>
  <si>
    <t>A0532</t>
    <phoneticPr fontId="1"/>
  </si>
  <si>
    <t>㈱Ｍｐｏｗｅｒ</t>
    <phoneticPr fontId="1"/>
  </si>
  <si>
    <t>A0533</t>
    <phoneticPr fontId="1"/>
  </si>
  <si>
    <t>秩父新電力㈱</t>
    <rPh sb="0" eb="2">
      <t>チチブ</t>
    </rPh>
    <rPh sb="2" eb="3">
      <t>シン</t>
    </rPh>
    <rPh sb="3" eb="5">
      <t>デンリョク</t>
    </rPh>
    <phoneticPr fontId="1"/>
  </si>
  <si>
    <t>A0534</t>
    <phoneticPr fontId="1"/>
  </si>
  <si>
    <t xml:space="preserve">みよしエナジー(株) </t>
    <phoneticPr fontId="1"/>
  </si>
  <si>
    <t>A0536</t>
    <phoneticPr fontId="1"/>
  </si>
  <si>
    <t xml:space="preserve">東日本ガス(株) </t>
    <rPh sb="0" eb="1">
      <t>ヒガシ</t>
    </rPh>
    <rPh sb="1" eb="3">
      <t>ニホン</t>
    </rPh>
    <phoneticPr fontId="1"/>
  </si>
  <si>
    <t>A0537</t>
    <phoneticPr fontId="1"/>
  </si>
  <si>
    <t>A0538</t>
    <phoneticPr fontId="1"/>
  </si>
  <si>
    <t>綿半パートナーズ㈱</t>
    <rPh sb="0" eb="2">
      <t>ワタハン</t>
    </rPh>
    <phoneticPr fontId="1"/>
  </si>
  <si>
    <t>A0539</t>
    <phoneticPr fontId="1"/>
  </si>
  <si>
    <t>(株) Ｋａｒｃｈ</t>
    <phoneticPr fontId="1"/>
  </si>
  <si>
    <t>A0543</t>
    <phoneticPr fontId="1"/>
  </si>
  <si>
    <t>(株) かみでん里山公社</t>
    <rPh sb="8" eb="10">
      <t>サトヤマ</t>
    </rPh>
    <rPh sb="10" eb="12">
      <t>コウシャ</t>
    </rPh>
    <phoneticPr fontId="1"/>
  </si>
  <si>
    <t>A0544</t>
    <phoneticPr fontId="1"/>
  </si>
  <si>
    <t>レックスイノベーション㈱</t>
    <phoneticPr fontId="1"/>
  </si>
  <si>
    <t>A0546</t>
    <phoneticPr fontId="1"/>
  </si>
  <si>
    <t>㈱三郷ひまわりエナジー</t>
    <rPh sb="1" eb="3">
      <t>ミサト</t>
    </rPh>
    <phoneticPr fontId="1"/>
  </si>
  <si>
    <t>A0547</t>
    <phoneticPr fontId="1"/>
  </si>
  <si>
    <t>㈱球磨村森電力</t>
    <rPh sb="1" eb="4">
      <t>クマムラ</t>
    </rPh>
    <rPh sb="4" eb="5">
      <t>モリ</t>
    </rPh>
    <rPh sb="5" eb="7">
      <t>デンリョク</t>
    </rPh>
    <phoneticPr fontId="1"/>
  </si>
  <si>
    <t>A0548</t>
    <phoneticPr fontId="1"/>
  </si>
  <si>
    <t xml:space="preserve">北日本ガス(株) </t>
    <rPh sb="0" eb="1">
      <t>キタ</t>
    </rPh>
    <rPh sb="1" eb="3">
      <t>ニホン</t>
    </rPh>
    <phoneticPr fontId="1"/>
  </si>
  <si>
    <t>A0551</t>
    <phoneticPr fontId="1"/>
  </si>
  <si>
    <t>飯田まちづくり電力㈱</t>
    <rPh sb="0" eb="2">
      <t>イイダ</t>
    </rPh>
    <rPh sb="7" eb="9">
      <t>デンリョク</t>
    </rPh>
    <phoneticPr fontId="1"/>
  </si>
  <si>
    <t>A0552</t>
    <phoneticPr fontId="1"/>
  </si>
  <si>
    <t xml:space="preserve">イワタニ長野(株) </t>
    <rPh sb="4" eb="6">
      <t>ナガノ</t>
    </rPh>
    <phoneticPr fontId="1"/>
  </si>
  <si>
    <t>A0553</t>
    <phoneticPr fontId="1"/>
  </si>
  <si>
    <t>シェルジャパン㈱</t>
    <phoneticPr fontId="1"/>
  </si>
  <si>
    <t>A0554</t>
    <phoneticPr fontId="1"/>
  </si>
  <si>
    <t>(株) クボタ</t>
    <phoneticPr fontId="1"/>
  </si>
  <si>
    <t>A0555</t>
    <phoneticPr fontId="1"/>
  </si>
  <si>
    <t>石油資源開発㈱</t>
    <rPh sb="0" eb="2">
      <t>セキユ</t>
    </rPh>
    <rPh sb="2" eb="4">
      <t>シゲン</t>
    </rPh>
    <rPh sb="4" eb="6">
      <t>カイハツ</t>
    </rPh>
    <phoneticPr fontId="1"/>
  </si>
  <si>
    <t>A0556</t>
    <phoneticPr fontId="1"/>
  </si>
  <si>
    <t>越後天然ガス㈱</t>
    <rPh sb="0" eb="2">
      <t>エチゴ</t>
    </rPh>
    <rPh sb="2" eb="4">
      <t>テンネン</t>
    </rPh>
    <phoneticPr fontId="1"/>
  </si>
  <si>
    <t>A0557</t>
    <phoneticPr fontId="1"/>
  </si>
  <si>
    <t>㈱大仙こまちパワー</t>
    <rPh sb="1" eb="3">
      <t>ダイセン</t>
    </rPh>
    <phoneticPr fontId="1"/>
  </si>
  <si>
    <t>A0558</t>
    <phoneticPr fontId="1"/>
  </si>
  <si>
    <t>坂戸ガス㈱</t>
    <rPh sb="0" eb="2">
      <t>サカト</t>
    </rPh>
    <phoneticPr fontId="1"/>
  </si>
  <si>
    <t>A0559</t>
    <phoneticPr fontId="1"/>
  </si>
  <si>
    <t>A0560</t>
    <phoneticPr fontId="1"/>
  </si>
  <si>
    <t>㈱テレ・マーカー</t>
    <phoneticPr fontId="1"/>
  </si>
  <si>
    <t>A0562</t>
    <phoneticPr fontId="1"/>
  </si>
  <si>
    <t>ＭＧＣエネルギー㈱</t>
    <phoneticPr fontId="1"/>
  </si>
  <si>
    <t>A0565</t>
    <phoneticPr fontId="1"/>
  </si>
  <si>
    <t>福島フェニックス電力㈱</t>
    <rPh sb="0" eb="2">
      <t>フクシマ</t>
    </rPh>
    <rPh sb="8" eb="10">
      <t>デンリョク</t>
    </rPh>
    <phoneticPr fontId="1"/>
  </si>
  <si>
    <t>A0567</t>
    <phoneticPr fontId="1"/>
  </si>
  <si>
    <t>㈱美作国電力</t>
    <rPh sb="1" eb="3">
      <t>ミサク</t>
    </rPh>
    <rPh sb="3" eb="4">
      <t>クニ</t>
    </rPh>
    <rPh sb="4" eb="6">
      <t>デンリョク</t>
    </rPh>
    <phoneticPr fontId="1"/>
  </si>
  <si>
    <t>A0568</t>
    <phoneticPr fontId="1"/>
  </si>
  <si>
    <t>エア・ウォーター㈱</t>
    <phoneticPr fontId="1"/>
  </si>
  <si>
    <t>A0571</t>
    <phoneticPr fontId="1"/>
  </si>
  <si>
    <t>おいでんエネルギー㈱</t>
    <phoneticPr fontId="1"/>
  </si>
  <si>
    <t>A0572</t>
    <phoneticPr fontId="1"/>
  </si>
  <si>
    <t>㈱イシオ</t>
    <phoneticPr fontId="1"/>
  </si>
  <si>
    <t>A0575</t>
    <phoneticPr fontId="1"/>
  </si>
  <si>
    <t>加賀市総合サービス㈱</t>
    <rPh sb="0" eb="3">
      <t>カガシ</t>
    </rPh>
    <rPh sb="3" eb="5">
      <t>ソウゴウ</t>
    </rPh>
    <phoneticPr fontId="1"/>
  </si>
  <si>
    <t>A0577</t>
    <phoneticPr fontId="1"/>
  </si>
  <si>
    <t>丸紅伊那みらいでんき㈱</t>
    <rPh sb="0" eb="2">
      <t>マルベニ</t>
    </rPh>
    <rPh sb="2" eb="4">
      <t>イナ</t>
    </rPh>
    <phoneticPr fontId="1"/>
  </si>
  <si>
    <t>A0578</t>
    <phoneticPr fontId="1"/>
  </si>
  <si>
    <t>富士山エナジジー㈱</t>
    <rPh sb="0" eb="3">
      <t>フジサン</t>
    </rPh>
    <phoneticPr fontId="1"/>
  </si>
  <si>
    <t>A0579</t>
    <phoneticPr fontId="1"/>
  </si>
  <si>
    <t>㈱ＯＫＵＴＡ</t>
    <phoneticPr fontId="1"/>
  </si>
  <si>
    <t>A0580</t>
    <phoneticPr fontId="1"/>
  </si>
  <si>
    <t>㈱エナネス</t>
    <phoneticPr fontId="1"/>
  </si>
  <si>
    <t>A0581</t>
    <phoneticPr fontId="1"/>
  </si>
  <si>
    <t>ＷＳエナジー㈱</t>
    <phoneticPr fontId="1"/>
  </si>
  <si>
    <t>A0582</t>
    <phoneticPr fontId="1"/>
  </si>
  <si>
    <t>ＴＥＲＡ Ｅｎｅｒｇｙ㈱</t>
    <phoneticPr fontId="1"/>
  </si>
  <si>
    <t>A0583</t>
    <phoneticPr fontId="1"/>
  </si>
  <si>
    <t>㈱ルーア</t>
    <phoneticPr fontId="1"/>
  </si>
  <si>
    <t>A0584</t>
    <phoneticPr fontId="1"/>
  </si>
  <si>
    <t>ＭＣＰＤ合同会社</t>
    <rPh sb="4" eb="6">
      <t>ゴウドウ</t>
    </rPh>
    <rPh sb="6" eb="8">
      <t>ガイシャ</t>
    </rPh>
    <phoneticPr fontId="1"/>
  </si>
  <si>
    <t>A0586</t>
    <phoneticPr fontId="1"/>
  </si>
  <si>
    <t>グリーンシティーこばやし㈱</t>
    <phoneticPr fontId="1"/>
  </si>
  <si>
    <t>A0587</t>
    <phoneticPr fontId="1"/>
  </si>
  <si>
    <t>㈱吉田石油店</t>
    <rPh sb="1" eb="3">
      <t>ヨシダ</t>
    </rPh>
    <rPh sb="3" eb="5">
      <t>セキユ</t>
    </rPh>
    <rPh sb="5" eb="6">
      <t>テン</t>
    </rPh>
    <phoneticPr fontId="1"/>
  </si>
  <si>
    <t>A0589</t>
    <phoneticPr fontId="1"/>
  </si>
  <si>
    <t>スマートエナジー熊本㈱</t>
    <rPh sb="8" eb="10">
      <t>クマモト</t>
    </rPh>
    <phoneticPr fontId="1"/>
  </si>
  <si>
    <t>A0590</t>
    <phoneticPr fontId="1"/>
  </si>
  <si>
    <t>福山未来エナジー㈱</t>
    <rPh sb="0" eb="2">
      <t>フクヤマ</t>
    </rPh>
    <rPh sb="2" eb="4">
      <t>ミライ</t>
    </rPh>
    <phoneticPr fontId="1"/>
  </si>
  <si>
    <t>A0592</t>
    <phoneticPr fontId="1"/>
  </si>
  <si>
    <t>A0593</t>
    <phoneticPr fontId="1"/>
  </si>
  <si>
    <t>㈱Ｓａｎｋｏ　ＩＢ</t>
    <phoneticPr fontId="1"/>
  </si>
  <si>
    <t>A0596</t>
    <phoneticPr fontId="1"/>
  </si>
  <si>
    <t>五島市民電力㈱</t>
    <rPh sb="0" eb="3">
      <t>ゴトウシ</t>
    </rPh>
    <rPh sb="3" eb="4">
      <t>ミン</t>
    </rPh>
    <rPh sb="4" eb="6">
      <t>デンリョク</t>
    </rPh>
    <phoneticPr fontId="1"/>
  </si>
  <si>
    <t>A0597</t>
    <phoneticPr fontId="1"/>
  </si>
  <si>
    <t>電力保全サービス㈱</t>
    <rPh sb="0" eb="2">
      <t>デンリョク</t>
    </rPh>
    <rPh sb="2" eb="4">
      <t>ホゼン</t>
    </rPh>
    <phoneticPr fontId="1"/>
  </si>
  <si>
    <t>A0598</t>
    <phoneticPr fontId="1"/>
  </si>
  <si>
    <t>リストプロパティーズ㈱</t>
    <phoneticPr fontId="1"/>
  </si>
  <si>
    <t>A0600</t>
    <phoneticPr fontId="1"/>
  </si>
  <si>
    <t>㈱インフォスステム</t>
    <phoneticPr fontId="1"/>
  </si>
  <si>
    <t>A0605</t>
    <phoneticPr fontId="1"/>
  </si>
  <si>
    <t>㈱センカク</t>
    <phoneticPr fontId="1"/>
  </si>
  <si>
    <t>A0606</t>
    <phoneticPr fontId="1"/>
  </si>
  <si>
    <t>新電力いばらき㈱</t>
    <rPh sb="0" eb="1">
      <t>シン</t>
    </rPh>
    <rPh sb="1" eb="3">
      <t>デンリョク</t>
    </rPh>
    <phoneticPr fontId="1"/>
  </si>
  <si>
    <t>A0607</t>
    <phoneticPr fontId="1"/>
  </si>
  <si>
    <t>緑屋電気㈱</t>
    <rPh sb="0" eb="2">
      <t>ミドリヤ</t>
    </rPh>
    <rPh sb="2" eb="4">
      <t>デンキ</t>
    </rPh>
    <phoneticPr fontId="1"/>
  </si>
  <si>
    <t>A0609</t>
    <phoneticPr fontId="1"/>
  </si>
  <si>
    <t>㈱ミナサポ</t>
    <phoneticPr fontId="1"/>
  </si>
  <si>
    <t>A0611</t>
    <phoneticPr fontId="1"/>
  </si>
  <si>
    <t>ＲＥ１００電力㈱</t>
    <rPh sb="5" eb="7">
      <t>デンリョク</t>
    </rPh>
    <phoneticPr fontId="1"/>
  </si>
  <si>
    <t>A0613</t>
    <phoneticPr fontId="1"/>
  </si>
  <si>
    <t>一般社団法人フライングエステート</t>
    <rPh sb="0" eb="2">
      <t>イッパン</t>
    </rPh>
    <rPh sb="2" eb="4">
      <t>シャダン</t>
    </rPh>
    <rPh sb="4" eb="6">
      <t>ホウジン</t>
    </rPh>
    <phoneticPr fontId="1"/>
  </si>
  <si>
    <t>A0615</t>
    <phoneticPr fontId="1"/>
  </si>
  <si>
    <t>㈱イーネットワーク</t>
    <phoneticPr fontId="1"/>
  </si>
  <si>
    <t>A0617</t>
    <phoneticPr fontId="1"/>
  </si>
  <si>
    <t>スマートエコエナジー㈱</t>
    <phoneticPr fontId="1"/>
  </si>
  <si>
    <t>A0619</t>
    <phoneticPr fontId="1"/>
  </si>
  <si>
    <t>ジャパンベストレスキューシステム㈱</t>
    <phoneticPr fontId="1"/>
  </si>
  <si>
    <t>A0622</t>
    <phoneticPr fontId="1"/>
  </si>
  <si>
    <t>A0624</t>
    <phoneticPr fontId="1"/>
  </si>
  <si>
    <t>堀川産業㈱</t>
    <rPh sb="0" eb="2">
      <t>ホリカワ</t>
    </rPh>
    <rPh sb="2" eb="4">
      <t>サンギョウ</t>
    </rPh>
    <phoneticPr fontId="1"/>
  </si>
  <si>
    <t>A0627</t>
    <phoneticPr fontId="1"/>
  </si>
  <si>
    <t>フィンテックラボ協同組合</t>
    <rPh sb="8" eb="10">
      <t>キョウドウ</t>
    </rPh>
    <rPh sb="10" eb="12">
      <t>クミアイ</t>
    </rPh>
    <phoneticPr fontId="1"/>
  </si>
  <si>
    <t>A0629</t>
    <phoneticPr fontId="1"/>
  </si>
  <si>
    <t>新電力新潟㈱</t>
    <rPh sb="0" eb="1">
      <t>シン</t>
    </rPh>
    <rPh sb="1" eb="3">
      <t>デンリョク</t>
    </rPh>
    <rPh sb="3" eb="5">
      <t>ニイガタ</t>
    </rPh>
    <phoneticPr fontId="1"/>
  </si>
  <si>
    <t>A0630</t>
    <phoneticPr fontId="1"/>
  </si>
  <si>
    <t>㈱横須賀アーバンウッドパワー</t>
    <rPh sb="1" eb="4">
      <t>ヨコスカ</t>
    </rPh>
    <phoneticPr fontId="1"/>
  </si>
  <si>
    <t>A0631</t>
    <phoneticPr fontId="1"/>
  </si>
  <si>
    <t>気仙沼グリーンエナジー</t>
    <rPh sb="0" eb="3">
      <t>ケセンヌマ</t>
    </rPh>
    <phoneticPr fontId="1"/>
  </si>
  <si>
    <t>A0632</t>
    <phoneticPr fontId="1"/>
  </si>
  <si>
    <t>㈱ユーラスグリーンエナジー</t>
    <phoneticPr fontId="1"/>
  </si>
  <si>
    <t>A0636</t>
    <phoneticPr fontId="1"/>
  </si>
  <si>
    <t>生活協同組合コープながの</t>
    <rPh sb="0" eb="2">
      <t>セイカツ</t>
    </rPh>
    <rPh sb="2" eb="4">
      <t>キョウドウ</t>
    </rPh>
    <rPh sb="4" eb="6">
      <t>クミアイ</t>
    </rPh>
    <phoneticPr fontId="1"/>
  </si>
  <si>
    <t>A0637</t>
    <phoneticPr fontId="1"/>
  </si>
  <si>
    <t>京セラ関電エナジー合同会社</t>
    <rPh sb="0" eb="1">
      <t>キョウ</t>
    </rPh>
    <rPh sb="3" eb="5">
      <t>カンデン</t>
    </rPh>
    <rPh sb="9" eb="11">
      <t>ゴウドウ</t>
    </rPh>
    <rPh sb="11" eb="13">
      <t>ガイシャ</t>
    </rPh>
    <phoneticPr fontId="1"/>
  </si>
  <si>
    <t>A0639</t>
    <phoneticPr fontId="1"/>
  </si>
  <si>
    <t>酒田天然瓦斯㈱</t>
    <rPh sb="0" eb="2">
      <t>サカタ</t>
    </rPh>
    <rPh sb="2" eb="4">
      <t>テンネン</t>
    </rPh>
    <rPh sb="4" eb="6">
      <t>ガス</t>
    </rPh>
    <phoneticPr fontId="1"/>
  </si>
  <si>
    <t>A0641</t>
    <phoneticPr fontId="1"/>
  </si>
  <si>
    <t>㈱三河の山里コミュニティパワー</t>
    <rPh sb="1" eb="3">
      <t>ミカワ</t>
    </rPh>
    <rPh sb="4" eb="6">
      <t>ヤマザト</t>
    </rPh>
    <phoneticPr fontId="1"/>
  </si>
  <si>
    <t>A0642</t>
    <phoneticPr fontId="1"/>
  </si>
  <si>
    <t>新潟スワンエナジー㈱</t>
    <rPh sb="0" eb="2">
      <t>ニイガタ</t>
    </rPh>
    <phoneticPr fontId="1"/>
  </si>
  <si>
    <t>A0644</t>
    <phoneticPr fontId="1"/>
  </si>
  <si>
    <t>グリーンピープルズパワー㈱</t>
    <phoneticPr fontId="1"/>
  </si>
  <si>
    <t>A0649</t>
    <phoneticPr fontId="1"/>
  </si>
  <si>
    <t>㈱デンケン</t>
    <phoneticPr fontId="1"/>
  </si>
  <si>
    <t>A0650</t>
    <phoneticPr fontId="1"/>
  </si>
  <si>
    <t>㈱東名</t>
    <rPh sb="1" eb="3">
      <t>トウメイ</t>
    </rPh>
    <phoneticPr fontId="1"/>
  </si>
  <si>
    <t>A0652</t>
    <phoneticPr fontId="1"/>
  </si>
  <si>
    <t>北海道電力コクリエーション㈱</t>
    <rPh sb="0" eb="3">
      <t>ホッカイドウ</t>
    </rPh>
    <phoneticPr fontId="1"/>
  </si>
  <si>
    <t>A0655</t>
    <phoneticPr fontId="1"/>
  </si>
  <si>
    <t>㈱唐津パワーホールディングス</t>
    <rPh sb="1" eb="3">
      <t>カラツ</t>
    </rPh>
    <phoneticPr fontId="1"/>
  </si>
  <si>
    <t>A0664</t>
    <phoneticPr fontId="1"/>
  </si>
  <si>
    <t>デジタルグリッド㈱</t>
    <phoneticPr fontId="1"/>
  </si>
  <si>
    <t>　メニューC（残差）</t>
    <phoneticPr fontId="1"/>
  </si>
  <si>
    <t>A0667</t>
    <phoneticPr fontId="1"/>
  </si>
  <si>
    <t>たんたんエナジー㈱</t>
    <phoneticPr fontId="1"/>
  </si>
  <si>
    <t>A0679</t>
    <phoneticPr fontId="1"/>
  </si>
  <si>
    <t>ＴＥＰＣＯライフサービス㈱</t>
    <phoneticPr fontId="1"/>
  </si>
  <si>
    <t>王子製紙㈱</t>
    <phoneticPr fontId="1"/>
  </si>
  <si>
    <t>㈱アップルツリー</t>
    <phoneticPr fontId="1"/>
  </si>
  <si>
    <t>㈱ＪＮＣパワー</t>
    <phoneticPr fontId="1"/>
  </si>
  <si>
    <t>泉北天然ガス発電㈱</t>
    <phoneticPr fontId="1"/>
  </si>
  <si>
    <t>東燃ゼネラル石油㈱</t>
    <rPh sb="0" eb="1">
      <t>ヒガシ</t>
    </rPh>
    <rPh sb="1" eb="2">
      <t>モ</t>
    </rPh>
    <rPh sb="6" eb="8">
      <t>セキユ</t>
    </rPh>
    <phoneticPr fontId="1"/>
  </si>
  <si>
    <t>ミサワホーム㈱</t>
    <phoneticPr fontId="1"/>
  </si>
  <si>
    <t>エバーグリーン・リテイリング㈱</t>
    <phoneticPr fontId="1"/>
  </si>
  <si>
    <t>エバーグリーン・マーケティング㈱</t>
    <phoneticPr fontId="1"/>
  </si>
  <si>
    <t>ＥＮＥＯＳ㈱</t>
    <phoneticPr fontId="1"/>
  </si>
  <si>
    <t>セントラル石油瓦斯㈱</t>
    <rPh sb="5" eb="7">
      <t>セキユ</t>
    </rPh>
    <rPh sb="7" eb="9">
      <t>ガス</t>
    </rPh>
    <phoneticPr fontId="1"/>
  </si>
  <si>
    <t>(株) Shared Energy</t>
    <phoneticPr fontId="1"/>
  </si>
  <si>
    <t>パワーネクスト㈱</t>
    <phoneticPr fontId="1"/>
  </si>
  <si>
    <t>大東建託パートナーズ㈱</t>
    <rPh sb="0" eb="2">
      <t>ダイトウ</t>
    </rPh>
    <rPh sb="2" eb="4">
      <t>ケンタク</t>
    </rPh>
    <phoneticPr fontId="1"/>
  </si>
  <si>
    <t>中部電力ミライズ(株)</t>
    <phoneticPr fontId="1"/>
  </si>
  <si>
    <t>（一社）グリーンコープでんき</t>
    <rPh sb="1" eb="2">
      <t>イチ</t>
    </rPh>
    <rPh sb="2" eb="3">
      <t>シャ</t>
    </rPh>
    <phoneticPr fontId="1"/>
  </si>
  <si>
    <t>ティーダッシュ合同会社</t>
    <rPh sb="7" eb="9">
      <t>ゴウドウ</t>
    </rPh>
    <rPh sb="9" eb="11">
      <t>ガイシャ</t>
    </rPh>
    <phoneticPr fontId="1"/>
  </si>
  <si>
    <t>アストマックス・エネルギー合同会社</t>
    <rPh sb="13" eb="15">
      <t>ゴウドウ</t>
    </rPh>
    <rPh sb="15" eb="17">
      <t>ガイシャ</t>
    </rPh>
    <phoneticPr fontId="1"/>
  </si>
  <si>
    <t>㈱エスエナジー</t>
    <phoneticPr fontId="1"/>
  </si>
  <si>
    <t>㈱デベロップ</t>
    <phoneticPr fontId="1"/>
  </si>
  <si>
    <t>電気事業者別排出係数　令和4年提出用　参照　</t>
    <rPh sb="0" eb="2">
      <t>デンキ</t>
    </rPh>
    <rPh sb="2" eb="5">
      <t>ジギョウシャ</t>
    </rPh>
    <rPh sb="5" eb="6">
      <t>ベツ</t>
    </rPh>
    <rPh sb="6" eb="8">
      <t>ハイシュツ</t>
    </rPh>
    <rPh sb="8" eb="10">
      <t>ケイスウ</t>
    </rPh>
    <rPh sb="11" eb="13">
      <t>レイワ</t>
    </rPh>
    <rPh sb="14" eb="15">
      <t>ネン</t>
    </rPh>
    <rPh sb="15" eb="18">
      <t>テイシュツヨウ</t>
    </rPh>
    <rPh sb="19" eb="21">
      <t>サンショウ</t>
    </rPh>
    <phoneticPr fontId="1"/>
  </si>
  <si>
    <t>　メニューH（残差）</t>
    <phoneticPr fontId="1"/>
  </si>
  <si>
    <t>　メニューH（残差）</t>
    <phoneticPr fontId="1"/>
  </si>
  <si>
    <t>　メニューB</t>
    <phoneticPr fontId="1"/>
  </si>
  <si>
    <t>　メニューD（残差）</t>
    <phoneticPr fontId="1"/>
  </si>
  <si>
    <t xml:space="preserve">コスモエネルギーソリューション㈱（旧：総合エネルギー(株)） </t>
    <rPh sb="17" eb="18">
      <t>キュウ</t>
    </rPh>
    <phoneticPr fontId="32"/>
  </si>
  <si>
    <t>ＥＮＥＯＳ㈱</t>
    <phoneticPr fontId="1"/>
  </si>
  <si>
    <t>　メニューＦ</t>
    <phoneticPr fontId="1"/>
  </si>
  <si>
    <t xml:space="preserve">㈱ＵＰＤＡＴＥＲ（旧：みんな電力(株)）  </t>
    <rPh sb="9" eb="10">
      <t>キュウ</t>
    </rPh>
    <phoneticPr fontId="32"/>
  </si>
  <si>
    <t>　メニューB</t>
    <phoneticPr fontId="1"/>
  </si>
  <si>
    <t>　メニューＣ（残差）</t>
    <phoneticPr fontId="1"/>
  </si>
  <si>
    <t>　メニューＣ</t>
    <phoneticPr fontId="1"/>
  </si>
  <si>
    <t>　メニューＤ（残差）</t>
    <phoneticPr fontId="1"/>
  </si>
  <si>
    <t xml:space="preserve">カワサキグリーンエネジー㈱（旧：川重商事(株)）  </t>
    <rPh sb="14" eb="15">
      <t>キュウ</t>
    </rPh>
    <phoneticPr fontId="32"/>
  </si>
  <si>
    <t>　メニューＣ（残差）</t>
    <phoneticPr fontId="1"/>
  </si>
  <si>
    <t>　メニューＨ（残差）</t>
    <phoneticPr fontId="1"/>
  </si>
  <si>
    <t>　メニューＧ</t>
    <phoneticPr fontId="1"/>
  </si>
  <si>
    <t>パワーネクスト㈱</t>
    <phoneticPr fontId="1"/>
  </si>
  <si>
    <t>　メニューB</t>
    <phoneticPr fontId="32"/>
  </si>
  <si>
    <t>　メニューF（残差）</t>
    <phoneticPr fontId="1"/>
  </si>
  <si>
    <t>　メニューＣ</t>
    <phoneticPr fontId="1"/>
  </si>
  <si>
    <t>　メニューＤ（残差）</t>
    <phoneticPr fontId="1"/>
  </si>
  <si>
    <t>　メニューＥ</t>
    <phoneticPr fontId="1"/>
  </si>
  <si>
    <t>　メニューＦ</t>
    <phoneticPr fontId="1"/>
  </si>
  <si>
    <t>　メニューＨ</t>
    <phoneticPr fontId="1"/>
  </si>
  <si>
    <t>　メニューＩ（残差）</t>
    <phoneticPr fontId="1"/>
  </si>
  <si>
    <t>　メニューＨ</t>
    <phoneticPr fontId="1"/>
  </si>
  <si>
    <t xml:space="preserve">ワタミエナジー(株)  </t>
    <phoneticPr fontId="32"/>
  </si>
  <si>
    <t>　メニューＤ（残差）</t>
    <phoneticPr fontId="1"/>
  </si>
  <si>
    <t>㈱レクスポート（旧：(株) 地域電力 ）</t>
    <rPh sb="8" eb="9">
      <t>キュウ</t>
    </rPh>
    <phoneticPr fontId="32"/>
  </si>
  <si>
    <t>グリーナ㈱</t>
    <phoneticPr fontId="1"/>
  </si>
  <si>
    <t>　メニューB</t>
    <phoneticPr fontId="32"/>
  </si>
  <si>
    <t>　メニューＣ</t>
    <phoneticPr fontId="32"/>
  </si>
  <si>
    <t>　メニューＤ</t>
    <phoneticPr fontId="32"/>
  </si>
  <si>
    <t>　メニューＥ（残差）</t>
    <phoneticPr fontId="1"/>
  </si>
  <si>
    <t>アストマックス㈱（旧：アストマックス・トレーディング(株) ）</t>
    <rPh sb="9" eb="10">
      <t>キュウ</t>
    </rPh>
    <phoneticPr fontId="32"/>
  </si>
  <si>
    <t>(株) おトクでんき</t>
    <phoneticPr fontId="1"/>
  </si>
  <si>
    <t>昭和商事(株)</t>
    <rPh sb="0" eb="2">
      <t>ショウワ</t>
    </rPh>
    <rPh sb="2" eb="4">
      <t>ショウジ</t>
    </rPh>
    <rPh sb="4" eb="7">
      <t>カブ</t>
    </rPh>
    <phoneticPr fontId="1"/>
  </si>
  <si>
    <t>　メニューE</t>
    <phoneticPr fontId="1"/>
  </si>
  <si>
    <t>　メニューG（残差）</t>
    <phoneticPr fontId="1"/>
  </si>
  <si>
    <t>中部電力ミライズ(株)</t>
    <phoneticPr fontId="1"/>
  </si>
  <si>
    <t>　メニューC（残差）</t>
    <phoneticPr fontId="32"/>
  </si>
  <si>
    <t>　メニューB</t>
    <phoneticPr fontId="1"/>
  </si>
  <si>
    <t xml:space="preserve">(株)ユーミー総合研究所（旧：(株) ユーミーエナジー) </t>
    <rPh sb="7" eb="9">
      <t>ソウゴウ</t>
    </rPh>
    <rPh sb="9" eb="12">
      <t>ケンキュウジョ</t>
    </rPh>
    <rPh sb="13" eb="14">
      <t>キュウ</t>
    </rPh>
    <phoneticPr fontId="32"/>
  </si>
  <si>
    <t>A0321</t>
    <phoneticPr fontId="1"/>
  </si>
  <si>
    <t>FTCエナジー（合）</t>
    <rPh sb="8" eb="9">
      <t>ゴウ</t>
    </rPh>
    <phoneticPr fontId="32"/>
  </si>
  <si>
    <t xml:space="preserve">エッセンシャルエネジー（株）（旧：(株) アイキューフォーメーション） </t>
    <rPh sb="12" eb="13">
      <t>カブ</t>
    </rPh>
    <rPh sb="15" eb="16">
      <t>キュウ</t>
    </rPh>
    <phoneticPr fontId="32"/>
  </si>
  <si>
    <t>　メニューF</t>
    <phoneticPr fontId="1"/>
  </si>
  <si>
    <t>楽天エナジー（株）（旧：楽天モバイル(株)）</t>
    <rPh sb="0" eb="2">
      <t>ラクテン</t>
    </rPh>
    <rPh sb="7" eb="8">
      <t>カブ</t>
    </rPh>
    <rPh sb="10" eb="11">
      <t>キュウ</t>
    </rPh>
    <rPh sb="12" eb="14">
      <t>ラクテン</t>
    </rPh>
    <phoneticPr fontId="1"/>
  </si>
  <si>
    <t>A0421</t>
    <phoneticPr fontId="1"/>
  </si>
  <si>
    <t>第一日本電力（株）</t>
    <rPh sb="0" eb="2">
      <t>ダイイチ</t>
    </rPh>
    <rPh sb="2" eb="4">
      <t>ニホン</t>
    </rPh>
    <rPh sb="4" eb="6">
      <t>デンリョク</t>
    </rPh>
    <rPh sb="7" eb="8">
      <t>カブ</t>
    </rPh>
    <phoneticPr fontId="32"/>
  </si>
  <si>
    <t>㈱グランデータ</t>
    <phoneticPr fontId="1"/>
  </si>
  <si>
    <t>フェニックスエナジー合同会社</t>
    <rPh sb="10" eb="12">
      <t>ゴウドウ</t>
    </rPh>
    <rPh sb="12" eb="14">
      <t>ガイシャ</t>
    </rPh>
    <phoneticPr fontId="1"/>
  </si>
  <si>
    <t>A0522</t>
    <phoneticPr fontId="32"/>
  </si>
  <si>
    <t>(株）デライトアップ</t>
    <rPh sb="1" eb="2">
      <t>カブ</t>
    </rPh>
    <phoneticPr fontId="32"/>
  </si>
  <si>
    <t>　メニューB</t>
    <phoneticPr fontId="32"/>
  </si>
  <si>
    <t>　メニューC（残差）</t>
    <phoneticPr fontId="32"/>
  </si>
  <si>
    <t>東彩ガス（新日本瓦斯（株）と吸収合併）</t>
    <rPh sb="0" eb="1">
      <t>ヒガシ</t>
    </rPh>
    <rPh sb="1" eb="2">
      <t>アヤ</t>
    </rPh>
    <rPh sb="5" eb="8">
      <t>シンニホン</t>
    </rPh>
    <rPh sb="8" eb="10">
      <t>ガス</t>
    </rPh>
    <rPh sb="11" eb="12">
      <t>カブ</t>
    </rPh>
    <rPh sb="14" eb="16">
      <t>キュウシュウ</t>
    </rPh>
    <rPh sb="16" eb="18">
      <t>ガッペイ</t>
    </rPh>
    <phoneticPr fontId="1"/>
  </si>
  <si>
    <t>A0542</t>
    <phoneticPr fontId="1"/>
  </si>
  <si>
    <t>森の灯り（株）</t>
    <rPh sb="0" eb="1">
      <t>モリ</t>
    </rPh>
    <rPh sb="2" eb="3">
      <t>アカ</t>
    </rPh>
    <rPh sb="5" eb="6">
      <t>カブ</t>
    </rPh>
    <phoneticPr fontId="32"/>
  </si>
  <si>
    <t>A0566</t>
    <phoneticPr fontId="1"/>
  </si>
  <si>
    <t>あんしん電力合同会社</t>
    <rPh sb="4" eb="6">
      <t>デンリョク</t>
    </rPh>
    <rPh sb="6" eb="8">
      <t>ゴウドウ</t>
    </rPh>
    <rPh sb="8" eb="10">
      <t>カイシャ</t>
    </rPh>
    <phoneticPr fontId="1"/>
  </si>
  <si>
    <t>A0570</t>
    <phoneticPr fontId="1"/>
  </si>
  <si>
    <t>八幡商事㈱</t>
    <rPh sb="0" eb="2">
      <t>ヤハタ</t>
    </rPh>
    <rPh sb="2" eb="4">
      <t>ショウジ</t>
    </rPh>
    <phoneticPr fontId="1"/>
  </si>
  <si>
    <t>㈱メディオテック</t>
    <phoneticPr fontId="1"/>
  </si>
  <si>
    <t>㈱情熱電力</t>
    <rPh sb="1" eb="3">
      <t>ジョウネツ</t>
    </rPh>
    <rPh sb="3" eb="5">
      <t>デンリョク</t>
    </rPh>
    <phoneticPr fontId="1"/>
  </si>
  <si>
    <t>A0602</t>
    <phoneticPr fontId="1"/>
  </si>
  <si>
    <t>バンプーパワートレイング合同会社</t>
    <rPh sb="12" eb="14">
      <t>ゴウドウ</t>
    </rPh>
    <rPh sb="14" eb="16">
      <t>カイシャ</t>
    </rPh>
    <phoneticPr fontId="1"/>
  </si>
  <si>
    <t>アイエスジー㈱（旧：アイ・エス・ガステム㈱）</t>
    <rPh sb="8" eb="9">
      <t>キュウ</t>
    </rPh>
    <phoneticPr fontId="1"/>
  </si>
  <si>
    <t>　メニューB（残差）</t>
    <phoneticPr fontId="32"/>
  </si>
  <si>
    <t>A0633</t>
    <phoneticPr fontId="1"/>
  </si>
  <si>
    <t>㈱サイホープロパティーズ</t>
    <phoneticPr fontId="1"/>
  </si>
  <si>
    <t>GYRO　HOLDINGS㈱</t>
    <phoneticPr fontId="1"/>
  </si>
  <si>
    <t>A0640</t>
    <phoneticPr fontId="1"/>
  </si>
  <si>
    <t>東亜ガス㈱</t>
    <rPh sb="0" eb="2">
      <t>トウア</t>
    </rPh>
    <phoneticPr fontId="1"/>
  </si>
  <si>
    <t>　メニューA</t>
    <phoneticPr fontId="1"/>
  </si>
  <si>
    <t>㈱マルイファシリティーズ</t>
    <phoneticPr fontId="1"/>
  </si>
  <si>
    <t>エネルギー起源二酸化炭素排出量計算表</t>
    <phoneticPr fontId="1"/>
  </si>
  <si>
    <t>A0656</t>
    <phoneticPr fontId="1"/>
  </si>
  <si>
    <t>㈱クリーンエネルギー研究所</t>
    <rPh sb="10" eb="13">
      <t>ケンキュウジョ</t>
    </rPh>
    <phoneticPr fontId="32"/>
  </si>
  <si>
    <t>A0659</t>
    <phoneticPr fontId="1"/>
  </si>
  <si>
    <t>㈱かづのパワー</t>
    <phoneticPr fontId="32"/>
  </si>
  <si>
    <t>A0660</t>
    <phoneticPr fontId="1"/>
  </si>
  <si>
    <t>ＵＮＩＶＥＲＹ㈱</t>
    <phoneticPr fontId="32"/>
  </si>
  <si>
    <t>ＪＲ西日本住宅サービス</t>
    <rPh sb="2" eb="3">
      <t>ニシ</t>
    </rPh>
    <rPh sb="3" eb="5">
      <t>ニホン</t>
    </rPh>
    <rPh sb="5" eb="7">
      <t>ジュウタク</t>
    </rPh>
    <phoneticPr fontId="32"/>
  </si>
  <si>
    <t>A0668</t>
    <phoneticPr fontId="1"/>
  </si>
  <si>
    <t>㈱能勢・豊能まち作り</t>
    <rPh sb="1" eb="2">
      <t>ノウ</t>
    </rPh>
    <rPh sb="4" eb="5">
      <t>ユタカ</t>
    </rPh>
    <rPh sb="5" eb="6">
      <t>ノウ</t>
    </rPh>
    <rPh sb="8" eb="9">
      <t>ツク</t>
    </rPh>
    <phoneticPr fontId="1"/>
  </si>
  <si>
    <t>㈱再エネ思考電力</t>
    <rPh sb="1" eb="2">
      <t>サイ</t>
    </rPh>
    <rPh sb="4" eb="6">
      <t>シコウ</t>
    </rPh>
    <rPh sb="6" eb="8">
      <t>デンリョク</t>
    </rPh>
    <phoneticPr fontId="1"/>
  </si>
  <si>
    <t>㈱スマート</t>
    <phoneticPr fontId="1"/>
  </si>
  <si>
    <t>㈱ジャパンネットサービスイノベーション</t>
    <phoneticPr fontId="1"/>
  </si>
  <si>
    <t>A0670</t>
    <phoneticPr fontId="1"/>
  </si>
  <si>
    <t>A0671</t>
    <phoneticPr fontId="1"/>
  </si>
  <si>
    <t>A0673</t>
    <phoneticPr fontId="1"/>
  </si>
  <si>
    <t>A0675</t>
    <phoneticPr fontId="1"/>
  </si>
  <si>
    <t>㈱リクルート</t>
    <phoneticPr fontId="1"/>
  </si>
  <si>
    <t>A0676</t>
    <phoneticPr fontId="1"/>
  </si>
  <si>
    <t>香川テレビ放送網㈱</t>
    <rPh sb="0" eb="2">
      <t>カガワ</t>
    </rPh>
    <rPh sb="5" eb="8">
      <t>ホウソウモウ</t>
    </rPh>
    <phoneticPr fontId="1"/>
  </si>
  <si>
    <t>A0677</t>
    <phoneticPr fontId="1"/>
  </si>
  <si>
    <t>㈱しおさい電力</t>
    <rPh sb="5" eb="7">
      <t>デンリョク</t>
    </rPh>
    <phoneticPr fontId="1"/>
  </si>
  <si>
    <t>アスエネ㈱</t>
    <phoneticPr fontId="1"/>
  </si>
  <si>
    <t>A0678</t>
    <phoneticPr fontId="1"/>
  </si>
  <si>
    <t>A0681</t>
    <phoneticPr fontId="1"/>
  </si>
  <si>
    <t>うべ未来エネルギー㈱</t>
    <rPh sb="2" eb="4">
      <t>ミライ</t>
    </rPh>
    <phoneticPr fontId="1"/>
  </si>
  <si>
    <t>A0684</t>
    <phoneticPr fontId="1"/>
  </si>
  <si>
    <t>小島電機工業㈱</t>
    <rPh sb="0" eb="2">
      <t>コジマ</t>
    </rPh>
    <rPh sb="2" eb="4">
      <t>デンキ</t>
    </rPh>
    <rPh sb="4" eb="6">
      <t>コウギョウ</t>
    </rPh>
    <phoneticPr fontId="1"/>
  </si>
  <si>
    <t>A0685</t>
    <phoneticPr fontId="1"/>
  </si>
  <si>
    <t>陸前高田しみんエネルギー㈱</t>
    <rPh sb="0" eb="4">
      <t>リクゼンタカタ</t>
    </rPh>
    <phoneticPr fontId="1"/>
  </si>
  <si>
    <t>A0687</t>
    <phoneticPr fontId="1"/>
  </si>
  <si>
    <t>㈱チャームドライフ</t>
    <phoneticPr fontId="1"/>
  </si>
  <si>
    <t>A0689</t>
    <phoneticPr fontId="1"/>
  </si>
  <si>
    <t>スターティア㈱</t>
    <phoneticPr fontId="1"/>
  </si>
  <si>
    <t>A0690</t>
    <phoneticPr fontId="1"/>
  </si>
  <si>
    <t>東広島スマートエネルギー㈱</t>
    <rPh sb="0" eb="3">
      <t>ヒガシヒロシマ</t>
    </rPh>
    <phoneticPr fontId="1"/>
  </si>
  <si>
    <t>A0692</t>
    <phoneticPr fontId="1"/>
  </si>
  <si>
    <t>旭化成㈱</t>
    <rPh sb="0" eb="3">
      <t>アサヒカセイ</t>
    </rPh>
    <phoneticPr fontId="1"/>
  </si>
  <si>
    <t>A0693</t>
    <phoneticPr fontId="1"/>
  </si>
  <si>
    <t>京和ガス㈱</t>
    <rPh sb="0" eb="1">
      <t>キョウ</t>
    </rPh>
    <rPh sb="1" eb="2">
      <t>ワ</t>
    </rPh>
    <phoneticPr fontId="1"/>
  </si>
  <si>
    <t>A0695</t>
    <phoneticPr fontId="1"/>
  </si>
  <si>
    <t>ＫＭパワー㈱</t>
    <phoneticPr fontId="1"/>
  </si>
  <si>
    <t>㈱岡崎建材</t>
    <rPh sb="1" eb="3">
      <t>オカザキ</t>
    </rPh>
    <rPh sb="3" eb="5">
      <t>ケンザイ</t>
    </rPh>
    <phoneticPr fontId="1"/>
  </si>
  <si>
    <t>㈱エフオン</t>
    <phoneticPr fontId="1"/>
  </si>
  <si>
    <t>A0696</t>
    <phoneticPr fontId="1"/>
  </si>
  <si>
    <t>A0699</t>
    <phoneticPr fontId="1"/>
  </si>
  <si>
    <t>㈱岡崎さくら電気</t>
    <rPh sb="1" eb="3">
      <t>オカザキ</t>
    </rPh>
    <rPh sb="6" eb="8">
      <t>デンキ</t>
    </rPh>
    <phoneticPr fontId="1"/>
  </si>
  <si>
    <t>A0702</t>
    <phoneticPr fontId="1"/>
  </si>
  <si>
    <t>旭マルヰガス㈱</t>
    <rPh sb="0" eb="1">
      <t>アサヒ</t>
    </rPh>
    <phoneticPr fontId="1"/>
  </si>
  <si>
    <t>Ｃａｓｔｌｅｔｏｎ　Ｃｏｍｍｏｄｉｔｉｅｓ　Ｊａｐａｎ合同会社</t>
    <rPh sb="27" eb="29">
      <t>ゴウドウ</t>
    </rPh>
    <rPh sb="29" eb="31">
      <t>カイシャ</t>
    </rPh>
    <phoneticPr fontId="1"/>
  </si>
  <si>
    <t>A0704</t>
    <phoneticPr fontId="1"/>
  </si>
  <si>
    <t>神戸電力㈱</t>
    <rPh sb="0" eb="2">
      <t>コウベ</t>
    </rPh>
    <rPh sb="2" eb="4">
      <t>デンリョク</t>
    </rPh>
    <phoneticPr fontId="1"/>
  </si>
  <si>
    <t>エア・ウォーター北海道㈱</t>
    <rPh sb="8" eb="11">
      <t>ホッカイドウ</t>
    </rPh>
    <phoneticPr fontId="1"/>
  </si>
  <si>
    <t>A0709</t>
    <phoneticPr fontId="1"/>
  </si>
  <si>
    <t>生活協同組合ひろしま</t>
    <rPh sb="0" eb="2">
      <t>セイカツ</t>
    </rPh>
    <rPh sb="2" eb="4">
      <t>キョウドウ</t>
    </rPh>
    <rPh sb="4" eb="6">
      <t>クミアイ</t>
    </rPh>
    <phoneticPr fontId="1"/>
  </si>
  <si>
    <t>A0708</t>
    <phoneticPr fontId="1"/>
  </si>
  <si>
    <t>A0705</t>
    <phoneticPr fontId="1"/>
  </si>
  <si>
    <t>A0711</t>
    <phoneticPr fontId="1"/>
  </si>
  <si>
    <t>㈱RenoLabo</t>
    <phoneticPr fontId="1"/>
  </si>
  <si>
    <t>A0712</t>
    <phoneticPr fontId="1"/>
  </si>
  <si>
    <t>アークエルテクノロジーズ</t>
    <phoneticPr fontId="1"/>
  </si>
  <si>
    <t>A0713</t>
    <phoneticPr fontId="1"/>
  </si>
  <si>
    <t>弥富ガス協同組合</t>
    <rPh sb="0" eb="2">
      <t>ヤトミ</t>
    </rPh>
    <rPh sb="4" eb="6">
      <t>キョウドウ</t>
    </rPh>
    <rPh sb="6" eb="8">
      <t>クミアイ</t>
    </rPh>
    <phoneticPr fontId="1"/>
  </si>
  <si>
    <t>A0714</t>
    <phoneticPr fontId="1"/>
  </si>
  <si>
    <t>エルメック㈱</t>
    <phoneticPr fontId="1"/>
  </si>
  <si>
    <t>A0715</t>
    <phoneticPr fontId="1"/>
  </si>
  <si>
    <t>㈱オズエネジー</t>
    <phoneticPr fontId="1"/>
  </si>
  <si>
    <t>A0720</t>
    <phoneticPr fontId="1"/>
  </si>
  <si>
    <t>㈱ＡｆｔｅｒＦＩＴ</t>
    <phoneticPr fontId="1"/>
  </si>
  <si>
    <t>Ａ0721</t>
    <phoneticPr fontId="1"/>
  </si>
  <si>
    <t>中小企業支援㈱</t>
    <rPh sb="0" eb="2">
      <t>チュウショウ</t>
    </rPh>
    <rPh sb="2" eb="4">
      <t>キギョウ</t>
    </rPh>
    <rPh sb="4" eb="6">
      <t>シエン</t>
    </rPh>
    <phoneticPr fontId="1"/>
  </si>
  <si>
    <t>Ａ0722</t>
    <phoneticPr fontId="1"/>
  </si>
  <si>
    <t>サントラベラーズサービス㈱</t>
    <phoneticPr fontId="1"/>
  </si>
  <si>
    <t>Ａ0729</t>
    <phoneticPr fontId="1"/>
  </si>
  <si>
    <t>神楽電力㈱</t>
    <rPh sb="0" eb="2">
      <t>カグラ</t>
    </rPh>
    <rPh sb="2" eb="4">
      <t>デンリョク</t>
    </rPh>
    <phoneticPr fontId="1"/>
  </si>
  <si>
    <t>Ａ0732</t>
    <phoneticPr fontId="1"/>
  </si>
  <si>
    <t>㈱ながさきサステエナジー</t>
    <phoneticPr fontId="1"/>
  </si>
  <si>
    <t>Ａ0739</t>
    <phoneticPr fontId="1"/>
  </si>
  <si>
    <t>高知ニューエネジー㈱</t>
    <rPh sb="0" eb="2">
      <t>コウチ</t>
    </rPh>
    <phoneticPr fontId="1"/>
  </si>
  <si>
    <t>A0740</t>
    <phoneticPr fontId="1"/>
  </si>
  <si>
    <t>もみじ電力㈱</t>
    <rPh sb="3" eb="5">
      <t>デンリョク</t>
    </rPh>
    <phoneticPr fontId="1"/>
  </si>
  <si>
    <t>A0741</t>
    <phoneticPr fontId="1"/>
  </si>
  <si>
    <t>Ｎａｔｕｒｅ㈱</t>
    <phoneticPr fontId="1"/>
  </si>
  <si>
    <t>Ｔ＆Ｔエナジー㈱</t>
    <phoneticPr fontId="1"/>
  </si>
  <si>
    <t>A0743</t>
    <phoneticPr fontId="1"/>
  </si>
  <si>
    <t>A0748</t>
    <phoneticPr fontId="32"/>
  </si>
  <si>
    <t>穂の国とよはし電力㈱</t>
    <rPh sb="0" eb="1">
      <t>ホ</t>
    </rPh>
    <rPh sb="2" eb="3">
      <t>クニ</t>
    </rPh>
    <rPh sb="7" eb="9">
      <t>デンリョク</t>
    </rPh>
    <phoneticPr fontId="1"/>
  </si>
  <si>
    <t>計画の初年度　令和４年度用</t>
    <rPh sb="0" eb="2">
      <t>ケイカク</t>
    </rPh>
    <rPh sb="3" eb="4">
      <t>ショ</t>
    </rPh>
    <rPh sb="4" eb="6">
      <t>ネンド</t>
    </rPh>
    <rPh sb="7" eb="9">
      <t>レイワ</t>
    </rPh>
    <rPh sb="10" eb="12">
      <t>ネンド</t>
    </rPh>
    <rPh sb="12" eb="13">
      <t>ヨウ</t>
    </rPh>
    <phoneticPr fontId="1"/>
  </si>
  <si>
    <t>エネルギー起源二酸化炭素排出量計算表</t>
    <phoneticPr fontId="1"/>
  </si>
  <si>
    <t>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</si>
</sst>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
    <numFmt numFmtId="177" formatCode="#,##0_ ;[Red]\-#,##0\ "/>
    <numFmt numFmtId="178" formatCode="#,##0;&quot;▲ &quot;#,##0"/>
    <numFmt numFmtId="179" formatCode="0.0;&quot;▲ &quot;0.0"/>
    <numFmt numFmtId="180" formatCode="#,##0.0_ ;[Red]\-#,##0.0\ "/>
    <numFmt numFmtId="181" formatCode="0.00_);[Red]\(0.00\)"/>
    <numFmt numFmtId="182" formatCode="0.000"/>
    <numFmt numFmtId="183" formatCode="#,##0.00;&quot;▲ &quot;#,##0.00"/>
    <numFmt numFmtId="184" formatCode="#,##0.000;&quot;▲ &quot;#,##0.000"/>
    <numFmt numFmtId="185" formatCode="#,##0.0;&quot;▲ &quot;#,##0.0"/>
    <numFmt numFmtId="186" formatCode="0.0"/>
  </numFmts>
  <fonts count="35">
    <font>
      <sz val="11"/>
      <color theme="1"/>
      <name val="ＭＳ Ｐゴシック"/>
      <family val="3"/>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11"/>
      <name val="ＭＳ Ｐゴシック"/>
      <family val="3"/>
      <charset val="128"/>
      <scheme val="minor"/>
    </font>
    <font>
      <sz val="9"/>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theme="4"/>
        <bgColor indexed="64"/>
      </patternFill>
    </fill>
  </fills>
  <borders count="5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s>
  <cellStyleXfs count="3">
    <xf numFmtId="0" fontId="0" fillId="0" borderId="0">
      <alignment vertical="center"/>
    </xf>
    <xf numFmtId="0" fontId="16" fillId="0" borderId="0" applyNumberFormat="0" applyFill="0" applyBorder="0" applyAlignment="0" applyProtection="0">
      <alignment vertical="center"/>
    </xf>
    <xf numFmtId="38" fontId="15" fillId="0" borderId="0" applyFont="0" applyFill="0" applyBorder="0" applyAlignment="0" applyProtection="0">
      <alignment vertical="center"/>
    </xf>
  </cellStyleXfs>
  <cellXfs count="196">
    <xf numFmtId="0" fontId="0" fillId="0" borderId="0" xfId="0">
      <alignment vertical="center"/>
    </xf>
    <xf numFmtId="0" fontId="17" fillId="0" borderId="0" xfId="0" applyFont="1">
      <alignment vertical="center"/>
    </xf>
    <xf numFmtId="0" fontId="18" fillId="0" borderId="0" xfId="0" applyFont="1" applyAlignment="1">
      <alignment horizontal="right" vertical="center"/>
    </xf>
    <xf numFmtId="0" fontId="2" fillId="0" borderId="1" xfId="0" applyFont="1" applyBorder="1" applyAlignment="1">
      <alignment vertical="center" shrinkToFit="1"/>
    </xf>
    <xf numFmtId="177" fontId="2" fillId="2" borderId="2" xfId="2" applyNumberFormat="1" applyFont="1" applyFill="1" applyBorder="1" applyProtection="1">
      <alignment vertical="center"/>
      <protection locked="0"/>
    </xf>
    <xf numFmtId="38" fontId="2" fillId="0" borderId="2" xfId="2" applyFont="1" applyBorder="1" applyAlignment="1">
      <alignment horizontal="center" vertical="center"/>
    </xf>
    <xf numFmtId="0" fontId="4" fillId="0" borderId="0" xfId="0" applyFont="1">
      <alignment vertical="center"/>
    </xf>
    <xf numFmtId="0" fontId="2" fillId="0" borderId="2" xfId="0" applyFont="1" applyBorder="1" applyAlignment="1">
      <alignment vertical="center" shrinkToFit="1"/>
    </xf>
    <xf numFmtId="180" fontId="2" fillId="0" borderId="3" xfId="2" applyNumberFormat="1" applyFont="1" applyFill="1" applyBorder="1" applyProtection="1">
      <alignment vertical="center"/>
    </xf>
    <xf numFmtId="38" fontId="2" fillId="0" borderId="3" xfId="2" applyFont="1" applyBorder="1">
      <alignment vertical="center"/>
    </xf>
    <xf numFmtId="180" fontId="2" fillId="2" borderId="2" xfId="2" applyNumberFormat="1" applyFont="1" applyFill="1" applyBorder="1" applyProtection="1">
      <alignment vertical="center"/>
      <protection locked="0"/>
    </xf>
    <xf numFmtId="178" fontId="2" fillId="0" borderId="3" xfId="2" applyNumberFormat="1" applyFont="1" applyBorder="1">
      <alignment vertical="center"/>
    </xf>
    <xf numFmtId="0" fontId="2" fillId="0" borderId="0" xfId="0" applyFont="1">
      <alignment vertical="center"/>
    </xf>
    <xf numFmtId="0" fontId="8" fillId="0" borderId="0" xfId="0" applyFont="1">
      <alignment vertical="center"/>
    </xf>
    <xf numFmtId="181" fontId="8" fillId="0" borderId="0" xfId="0" applyNumberFormat="1" applyFont="1">
      <alignment vertical="center"/>
    </xf>
    <xf numFmtId="38" fontId="9" fillId="0" borderId="0" xfId="2" applyFont="1" applyFill="1" applyBorder="1">
      <alignment vertical="center"/>
    </xf>
    <xf numFmtId="177" fontId="2" fillId="4" borderId="2" xfId="2" applyNumberFormat="1" applyFont="1" applyFill="1" applyBorder="1" applyProtection="1">
      <alignment vertical="center"/>
      <protection locked="0"/>
    </xf>
    <xf numFmtId="0" fontId="2" fillId="0" borderId="9" xfId="0" applyFont="1" applyBorder="1">
      <alignment vertical="center"/>
    </xf>
    <xf numFmtId="0" fontId="2" fillId="0" borderId="10" xfId="0" applyFont="1" applyBorder="1">
      <alignment vertical="center"/>
    </xf>
    <xf numFmtId="0" fontId="2" fillId="0" borderId="11" xfId="0" applyFont="1" applyBorder="1" applyAlignment="1">
      <alignment vertical="center" shrinkToFit="1"/>
    </xf>
    <xf numFmtId="38" fontId="2" fillId="0" borderId="12" xfId="2" applyFont="1" applyBorder="1" applyAlignment="1">
      <alignment horizontal="center" vertical="center"/>
    </xf>
    <xf numFmtId="177" fontId="2" fillId="2" borderId="12" xfId="2" applyNumberFormat="1" applyFont="1" applyFill="1" applyBorder="1" applyProtection="1">
      <alignment vertical="center"/>
      <protection locked="0"/>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180" fontId="2" fillId="0" borderId="13" xfId="2" applyNumberFormat="1" applyFont="1" applyFill="1" applyBorder="1" applyProtection="1">
      <alignment vertical="center"/>
    </xf>
    <xf numFmtId="38" fontId="2" fillId="0" borderId="13" xfId="2" applyFont="1" applyBorder="1">
      <alignment vertical="center"/>
    </xf>
    <xf numFmtId="177" fontId="2" fillId="4" borderId="14" xfId="2" applyNumberFormat="1" applyFont="1" applyFill="1" applyBorder="1" applyProtection="1">
      <alignment vertical="center"/>
      <protection locked="0"/>
    </xf>
    <xf numFmtId="38" fontId="2" fillId="0" borderId="14" xfId="2" applyFont="1" applyBorder="1" applyAlignment="1">
      <alignment horizontal="center" vertical="center"/>
    </xf>
    <xf numFmtId="177" fontId="2" fillId="2" borderId="14" xfId="2" applyNumberFormat="1" applyFont="1" applyFill="1" applyBorder="1" applyProtection="1">
      <alignment vertical="center"/>
      <protection locked="0"/>
    </xf>
    <xf numFmtId="38" fontId="2" fillId="0" borderId="8" xfId="2" applyFont="1" applyBorder="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right" vertical="center"/>
    </xf>
    <xf numFmtId="177" fontId="2" fillId="0" borderId="0" xfId="2" applyNumberFormat="1" applyFont="1" applyFill="1" applyBorder="1" applyProtection="1">
      <alignment vertical="center"/>
      <protection locked="0"/>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lignment vertical="center"/>
    </xf>
    <xf numFmtId="0" fontId="23" fillId="0" borderId="2" xfId="0" applyFont="1" applyBorder="1">
      <alignment vertical="center"/>
    </xf>
    <xf numFmtId="0" fontId="0" fillId="0" borderId="2" xfId="0" applyBorder="1">
      <alignment vertical="center"/>
    </xf>
    <xf numFmtId="179" fontId="2" fillId="6" borderId="1" xfId="0" applyNumberFormat="1" applyFont="1" applyFill="1" applyBorder="1" applyAlignment="1" applyProtection="1">
      <alignment vertical="center" shrinkToFit="1"/>
      <protection locked="0"/>
    </xf>
    <xf numFmtId="0" fontId="2" fillId="0" borderId="1" xfId="0" applyFont="1" applyBorder="1" applyAlignment="1" applyProtection="1">
      <alignment vertical="center" wrapText="1" shrinkToFit="1"/>
      <protection locked="0"/>
    </xf>
    <xf numFmtId="0" fontId="23" fillId="7" borderId="2" xfId="0" applyFont="1" applyFill="1" applyBorder="1">
      <alignment vertical="center"/>
    </xf>
    <xf numFmtId="0" fontId="10" fillId="8" borderId="2" xfId="0" applyFont="1" applyFill="1" applyBorder="1">
      <alignment vertical="center"/>
    </xf>
    <xf numFmtId="0" fontId="10" fillId="9" borderId="2" xfId="0" applyFont="1" applyFill="1" applyBorder="1">
      <alignment vertical="center"/>
    </xf>
    <xf numFmtId="0" fontId="23" fillId="9" borderId="2" xfId="0" applyFont="1" applyFill="1" applyBorder="1">
      <alignment vertical="center"/>
    </xf>
    <xf numFmtId="0" fontId="10" fillId="0" borderId="2" xfId="0" applyFont="1" applyBorder="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16" fillId="0" borderId="0" xfId="1">
      <alignment vertical="center"/>
    </xf>
    <xf numFmtId="0" fontId="28" fillId="0" borderId="2" xfId="0" applyFont="1" applyBorder="1">
      <alignment vertical="center"/>
    </xf>
    <xf numFmtId="0" fontId="23" fillId="0" borderId="4" xfId="0" applyFont="1" applyBorder="1" applyAlignment="1">
      <alignment vertical="center" wrapText="1"/>
    </xf>
    <xf numFmtId="0" fontId="23" fillId="0" borderId="36" xfId="0" applyFont="1" applyBorder="1" applyAlignment="1">
      <alignment vertical="center" wrapText="1"/>
    </xf>
    <xf numFmtId="0" fontId="23" fillId="0" borderId="4" xfId="0" applyFont="1" applyBorder="1">
      <alignment vertical="center"/>
    </xf>
    <xf numFmtId="0" fontId="23" fillId="0" borderId="36" xfId="0" applyFont="1" applyBorder="1">
      <alignment vertical="center"/>
    </xf>
    <xf numFmtId="0" fontId="23" fillId="0" borderId="12" xfId="0" applyFont="1" applyBorder="1">
      <alignment vertical="center"/>
    </xf>
    <xf numFmtId="0" fontId="10" fillId="0" borderId="4" xfId="0" applyFont="1" applyBorder="1">
      <alignment vertical="center"/>
    </xf>
    <xf numFmtId="0" fontId="10" fillId="0" borderId="36" xfId="0" applyFont="1" applyBorder="1">
      <alignment vertical="center"/>
    </xf>
    <xf numFmtId="0" fontId="10" fillId="0" borderId="12" xfId="0" applyFont="1" applyBorder="1">
      <alignment vertical="center"/>
    </xf>
    <xf numFmtId="0" fontId="23" fillId="0" borderId="4" xfId="0" applyFont="1" applyBorder="1" applyAlignment="1">
      <alignment vertical="top"/>
    </xf>
    <xf numFmtId="0" fontId="23" fillId="0" borderId="36" xfId="0" applyFont="1" applyBorder="1" applyAlignment="1">
      <alignment vertical="top"/>
    </xf>
    <xf numFmtId="0" fontId="23" fillId="0" borderId="12" xfId="0" applyFont="1" applyBorder="1" applyAlignment="1">
      <alignment vertical="top"/>
    </xf>
    <xf numFmtId="0" fontId="23" fillId="0" borderId="0" xfId="0" applyFont="1">
      <alignment vertical="center"/>
    </xf>
    <xf numFmtId="0" fontId="23" fillId="0" borderId="43" xfId="0" applyFont="1" applyBorder="1" applyAlignment="1">
      <alignment horizontal="right" vertical="center" wrapText="1"/>
    </xf>
    <xf numFmtId="0" fontId="23" fillId="0" borderId="43" xfId="0" applyFont="1" applyBorder="1" applyAlignment="1">
      <alignment vertical="center" wrapText="1"/>
    </xf>
    <xf numFmtId="0" fontId="23" fillId="0" borderId="0" xfId="0" applyFont="1" applyAlignment="1">
      <alignment horizontal="right" vertical="center"/>
    </xf>
    <xf numFmtId="40" fontId="2" fillId="0" borderId="12" xfId="2" applyNumberFormat="1" applyFont="1" applyBorder="1">
      <alignment vertical="center"/>
    </xf>
    <xf numFmtId="40" fontId="2" fillId="0" borderId="8" xfId="2" applyNumberFormat="1" applyFont="1" applyBorder="1" applyAlignment="1">
      <alignment vertical="center"/>
    </xf>
    <xf numFmtId="40" fontId="2" fillId="0" borderId="2" xfId="2" applyNumberFormat="1" applyFont="1" applyBorder="1">
      <alignment vertical="center"/>
    </xf>
    <xf numFmtId="183" fontId="2" fillId="0" borderId="2" xfId="2" applyNumberFormat="1" applyFont="1" applyBorder="1">
      <alignment vertical="center"/>
    </xf>
    <xf numFmtId="40" fontId="2" fillId="3" borderId="2" xfId="2" applyNumberFormat="1" applyFont="1" applyFill="1" applyBorder="1">
      <alignment vertical="center"/>
    </xf>
    <xf numFmtId="180" fontId="2" fillId="4" borderId="12" xfId="2" applyNumberFormat="1" applyFont="1" applyFill="1" applyBorder="1" applyProtection="1">
      <alignment vertical="center"/>
      <protection locked="0"/>
    </xf>
    <xf numFmtId="180" fontId="2" fillId="4" borderId="2" xfId="2" applyNumberFormat="1" applyFont="1" applyFill="1" applyBorder="1" applyProtection="1">
      <alignment vertical="center"/>
      <protection locked="0"/>
    </xf>
    <xf numFmtId="40" fontId="2" fillId="0" borderId="4" xfId="2" applyNumberFormat="1" applyFont="1" applyBorder="1" applyAlignment="1">
      <alignment vertical="center"/>
    </xf>
    <xf numFmtId="183" fontId="2" fillId="0" borderId="12" xfId="2" applyNumberFormat="1" applyFont="1" applyBorder="1">
      <alignment vertical="center"/>
    </xf>
    <xf numFmtId="40" fontId="2" fillId="0" borderId="14" xfId="2" applyNumberFormat="1" applyFont="1" applyBorder="1">
      <alignment vertical="center"/>
    </xf>
    <xf numFmtId="183" fontId="2" fillId="0" borderId="14" xfId="2" applyNumberFormat="1" applyFont="1" applyBorder="1">
      <alignment vertical="center"/>
    </xf>
    <xf numFmtId="183" fontId="2" fillId="0" borderId="8" xfId="2" applyNumberFormat="1" applyFont="1" applyBorder="1" applyAlignment="1">
      <alignment vertical="center"/>
    </xf>
    <xf numFmtId="49" fontId="29" fillId="4" borderId="0" xfId="2" applyNumberFormat="1" applyFont="1" applyFill="1" applyBorder="1" applyAlignment="1" applyProtection="1">
      <alignment horizontal="center" vertical="center"/>
      <protection locked="0"/>
    </xf>
    <xf numFmtId="0" fontId="2" fillId="0" borderId="22" xfId="0" applyFont="1" applyBorder="1">
      <alignment vertical="center"/>
    </xf>
    <xf numFmtId="184" fontId="2" fillId="0" borderId="0" xfId="2" applyNumberFormat="1" applyFont="1" applyBorder="1">
      <alignment vertical="center"/>
    </xf>
    <xf numFmtId="184" fontId="2" fillId="0" borderId="31" xfId="2" applyNumberFormat="1" applyFont="1" applyBorder="1" applyAlignment="1">
      <alignment vertical="center"/>
    </xf>
    <xf numFmtId="184" fontId="2" fillId="0" borderId="32" xfId="2" applyNumberFormat="1" applyFont="1" applyBorder="1" applyAlignment="1">
      <alignment vertical="center"/>
    </xf>
    <xf numFmtId="183" fontId="2" fillId="0" borderId="37" xfId="2" applyNumberFormat="1" applyFont="1" applyBorder="1">
      <alignment vertical="center"/>
    </xf>
    <xf numFmtId="184" fontId="2" fillId="0" borderId="24" xfId="2" applyNumberFormat="1" applyFont="1" applyBorder="1" applyAlignment="1">
      <alignment vertical="center"/>
    </xf>
    <xf numFmtId="184" fontId="2" fillId="0" borderId="42" xfId="2" applyNumberFormat="1" applyFont="1" applyBorder="1">
      <alignment vertical="center"/>
    </xf>
    <xf numFmtId="184" fontId="2" fillId="0" borderId="32" xfId="2" applyNumberFormat="1" applyFont="1" applyFill="1" applyBorder="1" applyAlignment="1">
      <alignment vertical="center"/>
    </xf>
    <xf numFmtId="185" fontId="2" fillId="2" borderId="32" xfId="2" applyNumberFormat="1" applyFont="1" applyFill="1" applyBorder="1" applyAlignment="1" applyProtection="1">
      <alignment vertical="center"/>
      <protection locked="0"/>
    </xf>
    <xf numFmtId="0" fontId="0" fillId="0" borderId="46" xfId="0" applyBorder="1">
      <alignment vertical="center"/>
    </xf>
    <xf numFmtId="0" fontId="0" fillId="0" borderId="47"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6" fontId="0" fillId="0" borderId="46" xfId="0" applyNumberFormat="1" applyBorder="1">
      <alignment vertical="center"/>
    </xf>
    <xf numFmtId="0" fontId="9" fillId="0" borderId="5" xfId="0" applyFont="1" applyBorder="1">
      <alignment vertical="center"/>
    </xf>
    <xf numFmtId="38" fontId="5" fillId="5" borderId="16" xfId="2" applyFont="1" applyFill="1" applyBorder="1" applyAlignment="1" applyProtection="1">
      <alignment vertical="center"/>
      <protection locked="0"/>
    </xf>
    <xf numFmtId="178" fontId="5" fillId="5" borderId="16" xfId="2" applyNumberFormat="1" applyFont="1" applyFill="1" applyBorder="1" applyProtection="1">
      <alignment vertical="center"/>
      <protection locked="0"/>
    </xf>
    <xf numFmtId="40" fontId="9" fillId="5" borderId="16" xfId="2" applyNumberFormat="1" applyFont="1" applyFill="1" applyBorder="1" applyAlignment="1" applyProtection="1">
      <alignment vertical="center"/>
      <protection locked="0"/>
    </xf>
    <xf numFmtId="0" fontId="0" fillId="6" borderId="46" xfId="0" applyFill="1" applyBorder="1" applyProtection="1">
      <alignment vertical="center"/>
      <protection locked="0"/>
    </xf>
    <xf numFmtId="0" fontId="33" fillId="0" borderId="0" xfId="0" applyFont="1">
      <alignment vertical="center"/>
    </xf>
    <xf numFmtId="0" fontId="34" fillId="7" borderId="2" xfId="0" applyFont="1" applyFill="1" applyBorder="1">
      <alignment vertical="center"/>
    </xf>
    <xf numFmtId="0" fontId="34" fillId="0" borderId="4" xfId="0" applyFont="1" applyBorder="1" applyAlignment="1">
      <alignment vertical="center" wrapText="1"/>
    </xf>
    <xf numFmtId="182" fontId="34" fillId="0" borderId="2" xfId="0" applyNumberFormat="1" applyFont="1" applyBorder="1">
      <alignment vertical="center"/>
    </xf>
    <xf numFmtId="0" fontId="34" fillId="0" borderId="36" xfId="0" applyFont="1" applyBorder="1" applyAlignment="1">
      <alignment vertical="center" wrapText="1"/>
    </xf>
    <xf numFmtId="0" fontId="34" fillId="0" borderId="2" xfId="0" applyFont="1" applyBorder="1">
      <alignment vertical="center"/>
    </xf>
    <xf numFmtId="0" fontId="23" fillId="0" borderId="4" xfId="0" applyFont="1" applyBorder="1" applyAlignment="1">
      <alignment vertical="center" shrinkToFit="1"/>
    </xf>
    <xf numFmtId="182" fontId="34" fillId="0" borderId="4" xfId="0" applyNumberFormat="1" applyFont="1" applyBorder="1">
      <alignment vertical="center"/>
    </xf>
    <xf numFmtId="0" fontId="23" fillId="0" borderId="36" xfId="0" applyFont="1" applyBorder="1" applyAlignment="1">
      <alignment vertical="center" shrinkToFit="1"/>
    </xf>
    <xf numFmtId="182" fontId="34" fillId="0" borderId="36" xfId="0" applyNumberFormat="1" applyFont="1" applyBorder="1">
      <alignment vertical="center"/>
    </xf>
    <xf numFmtId="182" fontId="34" fillId="0" borderId="2" xfId="0" applyNumberFormat="1" applyFont="1" applyBorder="1" applyAlignment="1">
      <alignment horizontal="right" vertical="center"/>
    </xf>
    <xf numFmtId="0" fontId="23" fillId="0" borderId="12" xfId="0" applyFont="1" applyBorder="1" applyAlignment="1">
      <alignment vertical="center" shrinkToFit="1"/>
    </xf>
    <xf numFmtId="182" fontId="34" fillId="0" borderId="12" xfId="0" applyNumberFormat="1" applyFont="1" applyBorder="1">
      <alignment vertical="center"/>
    </xf>
    <xf numFmtId="0" fontId="34" fillId="0" borderId="4" xfId="0" applyFont="1" applyBorder="1">
      <alignment vertical="center"/>
    </xf>
    <xf numFmtId="0" fontId="34" fillId="0" borderId="36" xfId="0" applyFont="1" applyBorder="1">
      <alignment vertical="center"/>
    </xf>
    <xf numFmtId="0" fontId="34" fillId="0" borderId="12" xfId="0" applyFont="1" applyBorder="1">
      <alignment vertical="center"/>
    </xf>
    <xf numFmtId="0" fontId="10" fillId="0" borderId="2" xfId="0" applyFont="1" applyBorder="1" applyAlignment="1">
      <alignment vertical="center" shrinkToFit="1"/>
    </xf>
    <xf numFmtId="176" fontId="33" fillId="0" borderId="0" xfId="0" applyNumberFormat="1" applyFont="1">
      <alignment vertical="center"/>
    </xf>
    <xf numFmtId="176" fontId="34" fillId="0" borderId="2" xfId="0" applyNumberFormat="1" applyFont="1" applyBorder="1">
      <alignment vertical="center"/>
    </xf>
    <xf numFmtId="182" fontId="34" fillId="0" borderId="4" xfId="0" applyNumberFormat="1" applyFont="1" applyBorder="1" applyAlignment="1">
      <alignment vertical="center" wrapText="1"/>
    </xf>
    <xf numFmtId="182" fontId="34" fillId="0" borderId="4" xfId="0" applyNumberFormat="1" applyFont="1" applyBorder="1" applyAlignment="1">
      <alignment horizontal="right" vertical="center"/>
    </xf>
    <xf numFmtId="182" fontId="34" fillId="0" borderId="36" xfId="0" applyNumberFormat="1" applyFont="1" applyBorder="1" applyAlignment="1">
      <alignment horizontal="right" vertical="center"/>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6" fillId="0" borderId="39" xfId="0" applyFont="1" applyBorder="1">
      <alignment vertical="center"/>
    </xf>
    <xf numFmtId="0" fontId="6" fillId="0" borderId="5" xfId="0" applyFont="1" applyBorder="1">
      <alignment vertical="center"/>
    </xf>
    <xf numFmtId="0" fontId="6" fillId="0" borderId="39" xfId="0" applyFont="1" applyBorder="1" applyAlignment="1">
      <alignment horizontal="left" vertical="center"/>
    </xf>
    <xf numFmtId="0" fontId="6" fillId="0" borderId="5" xfId="0" applyFont="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9" fillId="10" borderId="16" xfId="0" applyFont="1" applyFill="1" applyBorder="1" applyAlignment="1">
      <alignment horizontal="center" vertical="center"/>
    </xf>
    <xf numFmtId="0" fontId="9" fillId="10" borderId="39" xfId="0" applyFont="1" applyFill="1" applyBorder="1" applyAlignment="1">
      <alignment horizontal="center" vertical="center"/>
    </xf>
    <xf numFmtId="0" fontId="9" fillId="10"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45" xfId="0" applyBorder="1">
      <alignment vertical="center"/>
    </xf>
    <xf numFmtId="0" fontId="2" fillId="0" borderId="30" xfId="0" applyFont="1" applyBorder="1" applyAlignment="1">
      <alignment horizontal="center" vertical="center" textRotation="255" shrinkToFit="1"/>
    </xf>
    <xf numFmtId="0" fontId="2" fillId="0" borderId="31" xfId="0" applyFont="1" applyBorder="1" applyAlignment="1">
      <alignment vertical="center" shrinkToFit="1"/>
    </xf>
    <xf numFmtId="0" fontId="2" fillId="0" borderId="11" xfId="0" applyFont="1" applyBorder="1" applyAlignment="1">
      <alignment vertical="center" shrinkToFit="1"/>
    </xf>
    <xf numFmtId="0" fontId="2" fillId="0" borderId="32" xfId="0" applyFont="1" applyBorder="1" applyAlignment="1">
      <alignment vertical="center" shrinkToFit="1"/>
    </xf>
    <xf numFmtId="0" fontId="2" fillId="0" borderId="1" xfId="0" applyFont="1" applyBorder="1" applyAlignment="1">
      <alignment vertical="center" shrinkToFit="1"/>
    </xf>
    <xf numFmtId="0" fontId="2" fillId="0" borderId="32" xfId="0" applyFont="1" applyBorder="1">
      <alignment vertical="center"/>
    </xf>
    <xf numFmtId="0" fontId="2" fillId="0" borderId="1" xfId="0" applyFont="1" applyBorder="1">
      <alignmen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5" fillId="0" borderId="16" xfId="0" applyFont="1" applyBorder="1" applyAlignment="1">
      <alignment horizontal="center" vertical="center"/>
    </xf>
    <xf numFmtId="0" fontId="5" fillId="0" borderId="39" xfId="0" applyFont="1" applyBorder="1" applyAlignment="1">
      <alignment horizontal="center" vertical="center"/>
    </xf>
    <xf numFmtId="0" fontId="5" fillId="0" borderId="5" xfId="0" applyFont="1" applyBorder="1" applyAlignment="1">
      <alignment horizontal="center" vertical="center"/>
    </xf>
    <xf numFmtId="0" fontId="2" fillId="0" borderId="40" xfId="0" applyFont="1" applyBorder="1" applyAlignment="1">
      <alignment horizontal="center" vertical="center" textRotation="255" shrinkToFit="1"/>
    </xf>
    <xf numFmtId="0" fontId="2" fillId="0" borderId="41" xfId="0" applyFont="1" applyBorder="1" applyAlignment="1">
      <alignment horizontal="center" vertical="center" textRotation="255" shrinkToFit="1"/>
    </xf>
    <xf numFmtId="0" fontId="2" fillId="0" borderId="24" xfId="0" applyFont="1" applyBorder="1">
      <alignment vertical="center"/>
    </xf>
    <xf numFmtId="0" fontId="2" fillId="0" borderId="26" xfId="0" applyFont="1" applyBorder="1">
      <alignment vertical="center"/>
    </xf>
    <xf numFmtId="0" fontId="2" fillId="0" borderId="42" xfId="0" applyFont="1" applyBorder="1" applyAlignment="1">
      <alignment horizontal="center" vertical="center"/>
    </xf>
    <xf numFmtId="0" fontId="2" fillId="0" borderId="10" xfId="0" applyFont="1" applyBorder="1" applyAlignment="1">
      <alignment horizontal="center"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18" fillId="0" borderId="0" xfId="0" applyFont="1" applyAlignment="1">
      <alignment horizontal="center" vertical="center"/>
    </xf>
    <xf numFmtId="0" fontId="20" fillId="0" borderId="0" xfId="0" applyFont="1" applyAlignment="1">
      <alignment horizontal="right" vertical="center"/>
    </xf>
    <xf numFmtId="0" fontId="21" fillId="0" borderId="0" xfId="0" applyFont="1" applyAlignment="1">
      <alignment horizontal="right" vertical="center"/>
    </xf>
    <xf numFmtId="0" fontId="25" fillId="0" borderId="0" xfId="0" applyFont="1" applyAlignment="1">
      <alignment horizontal="center" vertical="center"/>
    </xf>
    <xf numFmtId="0" fontId="2" fillId="0" borderId="36" xfId="0" applyFont="1" applyBorder="1" applyAlignment="1">
      <alignment vertical="center" wrapText="1" shrinkToFit="1"/>
    </xf>
    <xf numFmtId="0" fontId="2" fillId="0" borderId="12" xfId="0" applyFont="1" applyBorder="1" applyAlignment="1">
      <alignment vertical="center" shrinkToFit="1"/>
    </xf>
    <xf numFmtId="0" fontId="2" fillId="0" borderId="4" xfId="0" applyFont="1" applyBorder="1">
      <alignment vertical="center"/>
    </xf>
    <xf numFmtId="0" fontId="2" fillId="0" borderId="12" xfId="0" applyFont="1" applyBorder="1">
      <alignment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lignment vertical="center"/>
    </xf>
    <xf numFmtId="0" fontId="2" fillId="0" borderId="34" xfId="0" applyFont="1" applyBorder="1">
      <alignment vertical="center"/>
    </xf>
    <xf numFmtId="0" fontId="2" fillId="0" borderId="4" xfId="0" applyFont="1" applyBorder="1" applyAlignment="1">
      <alignment vertical="center" shrinkToFit="1"/>
    </xf>
    <xf numFmtId="0" fontId="2" fillId="0" borderId="36" xfId="0" applyFont="1" applyBorder="1">
      <alignment vertical="center"/>
    </xf>
    <xf numFmtId="176" fontId="23" fillId="0" borderId="2" xfId="0" applyNumberFormat="1"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152399</xdr:colOff>
      <xdr:row>10</xdr:row>
      <xdr:rowOff>76200</xdr:rowOff>
    </xdr:from>
    <xdr:to>
      <xdr:col>2</xdr:col>
      <xdr:colOff>1162049</xdr:colOff>
      <xdr:row>12</xdr:row>
      <xdr:rowOff>57150</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476249" y="2771775"/>
          <a:ext cx="1971675" cy="628650"/>
        </a:xfrm>
        <a:prstGeom prst="wedgeRectCallout">
          <a:avLst>
            <a:gd name="adj1" fmla="val 68280"/>
            <a:gd name="adj2" fmla="val -3144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算定した年度を入力</a:t>
          </a:r>
        </a:p>
      </xdr:txBody>
    </xdr:sp>
    <xdr:clientData/>
  </xdr:twoCellAnchor>
  <xdr:twoCellAnchor>
    <xdr:from>
      <xdr:col>4</xdr:col>
      <xdr:colOff>485775</xdr:colOff>
      <xdr:row>14</xdr:row>
      <xdr:rowOff>133350</xdr:rowOff>
    </xdr:from>
    <xdr:to>
      <xdr:col>10</xdr:col>
      <xdr:colOff>57150</xdr:colOff>
      <xdr:row>18</xdr:row>
      <xdr:rowOff>180975</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876675" y="4124325"/>
          <a:ext cx="3829050" cy="1343025"/>
        </a:xfrm>
        <a:prstGeom prst="wedgeRectCallout">
          <a:avLst>
            <a:gd name="adj1" fmla="val -62105"/>
            <a:gd name="adj2" fmla="val -11368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7</xdr:col>
      <xdr:colOff>304800</xdr:colOff>
      <xdr:row>6</xdr:row>
      <xdr:rowOff>85725</xdr:rowOff>
    </xdr:from>
    <xdr:to>
      <xdr:col>12</xdr:col>
      <xdr:colOff>428625</xdr:colOff>
      <xdr:row>8</xdr:row>
      <xdr:rowOff>85726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781675" y="1457325"/>
          <a:ext cx="3876675" cy="67627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133349</xdr:colOff>
      <xdr:row>30</xdr:row>
      <xdr:rowOff>314326</xdr:rowOff>
    </xdr:from>
    <xdr:to>
      <xdr:col>8</xdr:col>
      <xdr:colOff>676274</xdr:colOff>
      <xdr:row>33</xdr:row>
      <xdr:rowOff>276226</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4029074" y="9486901"/>
          <a:ext cx="2638425" cy="933450"/>
        </a:xfrm>
        <a:prstGeom prst="wedgeRectCallout">
          <a:avLst>
            <a:gd name="adj1" fmla="val -76129"/>
            <a:gd name="adj2" fmla="val 13166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昼間と夜間の買電区分が不明な場合はすべて昼間として入力</a:t>
          </a:r>
        </a:p>
      </xdr:txBody>
    </xdr:sp>
    <xdr:clientData/>
  </xdr:twoCellAnchor>
  <xdr:twoCellAnchor>
    <xdr:from>
      <xdr:col>0</xdr:col>
      <xdr:colOff>104775</xdr:colOff>
      <xdr:row>41</xdr:row>
      <xdr:rowOff>9525</xdr:rowOff>
    </xdr:from>
    <xdr:to>
      <xdr:col>3</xdr:col>
      <xdr:colOff>428624</xdr:colOff>
      <xdr:row>43</xdr:row>
      <xdr:rowOff>266700</xdr:rowOff>
    </xdr:to>
    <xdr:sp macro="" textlink="">
      <xdr:nvSpPr>
        <xdr:cNvPr id="6" name="四角形吹き出し 5">
          <a:extLst>
            <a:ext uri="{FF2B5EF4-FFF2-40B4-BE49-F238E27FC236}">
              <a16:creationId xmlns:a16="http://schemas.microsoft.com/office/drawing/2014/main" id="{00000000-0008-0000-0100-000006000000}"/>
            </a:ext>
          </a:extLst>
        </xdr:cNvPr>
        <xdr:cNvSpPr/>
      </xdr:nvSpPr>
      <xdr:spPr>
        <a:xfrm>
          <a:off x="104775" y="12744450"/>
          <a:ext cx="2895599" cy="933450"/>
        </a:xfrm>
        <a:prstGeom prst="wedgeRectCallout">
          <a:avLst>
            <a:gd name="adj1" fmla="val 29338"/>
            <a:gd name="adj2" fmla="val -1328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390525</xdr:colOff>
      <xdr:row>37</xdr:row>
      <xdr:rowOff>123825</xdr:rowOff>
    </xdr:from>
    <xdr:to>
      <xdr:col>10</xdr:col>
      <xdr:colOff>523875</xdr:colOff>
      <xdr:row>40</xdr:row>
      <xdr:rowOff>76200</xdr:rowOff>
    </xdr:to>
    <xdr:sp macro="" textlink="">
      <xdr:nvSpPr>
        <xdr:cNvPr id="7" name="四角形吹き出し 6">
          <a:extLst>
            <a:ext uri="{FF2B5EF4-FFF2-40B4-BE49-F238E27FC236}">
              <a16:creationId xmlns:a16="http://schemas.microsoft.com/office/drawing/2014/main" id="{00000000-0008-0000-0100-000007000000}"/>
            </a:ext>
          </a:extLst>
        </xdr:cNvPr>
        <xdr:cNvSpPr/>
      </xdr:nvSpPr>
      <xdr:spPr>
        <a:xfrm>
          <a:off x="5124450" y="11563350"/>
          <a:ext cx="3048000" cy="923925"/>
        </a:xfrm>
        <a:prstGeom prst="wedgeRectCallout">
          <a:avLst>
            <a:gd name="adj1" fmla="val 50095"/>
            <a:gd name="adj2" fmla="val 1237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ghg-santeikohyo.env.go.jp/calc"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40"/>
  <sheetViews>
    <sheetView tabSelected="1" view="pageBreakPreview" topLeftCell="B26" zoomScale="85" zoomScaleNormal="85" zoomScaleSheetLayoutView="85" workbookViewId="0">
      <selection activeCell="D7" sqref="D7"/>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26" width="9" customWidth="1"/>
    <col min="27" max="27" width="28.109375" hidden="1" customWidth="1"/>
    <col min="28" max="28" width="25.33203125" hidden="1" customWidth="1"/>
    <col min="29" max="29" width="9" customWidth="1"/>
  </cols>
  <sheetData>
    <row r="1" spans="1:28">
      <c r="L1" s="180" t="s">
        <v>1</v>
      </c>
      <c r="M1" s="180"/>
    </row>
    <row r="2" spans="1:28">
      <c r="A2" s="1" t="s">
        <v>61</v>
      </c>
      <c r="K2" s="2"/>
    </row>
    <row r="3" spans="1:28" ht="19.2">
      <c r="A3" s="183" t="s">
        <v>1294</v>
      </c>
      <c r="B3" s="183"/>
      <c r="C3" s="183"/>
      <c r="D3" s="183"/>
      <c r="E3" s="183"/>
      <c r="F3" s="183"/>
      <c r="G3" s="183"/>
      <c r="H3" s="183"/>
      <c r="I3" s="183"/>
      <c r="J3" s="183"/>
      <c r="K3" s="183"/>
    </row>
    <row r="4" spans="1:28" ht="23.25" customHeight="1" thickBot="1">
      <c r="A4" s="181"/>
      <c r="B4" s="181"/>
      <c r="C4" s="32"/>
      <c r="D4" s="33"/>
      <c r="E4" s="31"/>
      <c r="F4" s="30"/>
      <c r="G4" s="30"/>
      <c r="H4" s="30"/>
      <c r="I4" s="30"/>
      <c r="J4" s="30"/>
      <c r="K4" s="30"/>
    </row>
    <row r="5" spans="1:28" ht="20.100000000000001" customHeight="1" thickBot="1">
      <c r="A5" s="182" t="s">
        <v>62</v>
      </c>
      <c r="B5" s="182"/>
      <c r="C5" s="34" t="s">
        <v>723</v>
      </c>
      <c r="D5" s="85" t="s">
        <v>1295</v>
      </c>
      <c r="E5" s="35" t="s">
        <v>0</v>
      </c>
      <c r="I5" s="141" t="s">
        <v>1293</v>
      </c>
      <c r="J5" s="142"/>
      <c r="K5" s="142"/>
      <c r="L5" s="142"/>
      <c r="M5" s="143"/>
      <c r="AB5" s="38" t="s">
        <v>65</v>
      </c>
    </row>
    <row r="6" spans="1:28" ht="20.100000000000001" customHeight="1">
      <c r="A6" s="146" t="s">
        <v>3</v>
      </c>
      <c r="B6" s="147"/>
      <c r="C6" s="148"/>
      <c r="D6" s="152" t="s">
        <v>4</v>
      </c>
      <c r="E6" s="153"/>
      <c r="F6" s="154"/>
      <c r="G6" s="152" t="s">
        <v>5</v>
      </c>
      <c r="H6" s="153"/>
      <c r="I6" s="154"/>
      <c r="J6" s="155" t="s">
        <v>722</v>
      </c>
      <c r="K6" s="157" t="s">
        <v>60</v>
      </c>
      <c r="L6" s="137" t="s">
        <v>726</v>
      </c>
      <c r="M6" s="138"/>
      <c r="Z6" s="6"/>
      <c r="AA6" s="38" t="s">
        <v>2</v>
      </c>
      <c r="AB6" s="38"/>
    </row>
    <row r="7" spans="1:28" ht="27" thickBot="1">
      <c r="A7" s="149"/>
      <c r="B7" s="150"/>
      <c r="C7" s="151"/>
      <c r="D7" s="22" t="s">
        <v>6</v>
      </c>
      <c r="E7" s="23" t="s">
        <v>7</v>
      </c>
      <c r="F7" s="22" t="s">
        <v>8</v>
      </c>
      <c r="G7" s="22" t="s">
        <v>9</v>
      </c>
      <c r="H7" s="23" t="s">
        <v>7</v>
      </c>
      <c r="I7" s="22" t="s">
        <v>10</v>
      </c>
      <c r="J7" s="156"/>
      <c r="K7" s="158"/>
      <c r="L7" s="139" t="s">
        <v>727</v>
      </c>
      <c r="M7" s="140"/>
      <c r="Z7" s="6"/>
      <c r="AA7" s="58" t="s">
        <v>453</v>
      </c>
      <c r="AB7" s="108">
        <v>0.47699999999999998</v>
      </c>
    </row>
    <row r="8" spans="1:28" ht="25.5" customHeight="1">
      <c r="A8" s="159" t="s">
        <v>11</v>
      </c>
      <c r="B8" s="160" t="s">
        <v>12</v>
      </c>
      <c r="C8" s="161"/>
      <c r="D8" s="78"/>
      <c r="E8" s="20" t="s">
        <v>13</v>
      </c>
      <c r="F8" s="73">
        <f>D8*38.2</f>
        <v>0</v>
      </c>
      <c r="G8" s="21"/>
      <c r="H8" s="20" t="s">
        <v>13</v>
      </c>
      <c r="I8" s="73">
        <f>G8*38.2</f>
        <v>0</v>
      </c>
      <c r="J8" s="73">
        <f>F8-I8</f>
        <v>0</v>
      </c>
      <c r="K8" s="88">
        <f>J8*0.0187*44/12</f>
        <v>0</v>
      </c>
      <c r="L8" s="96">
        <v>38.200000000000003</v>
      </c>
      <c r="M8" s="97" t="s">
        <v>728</v>
      </c>
      <c r="N8" s="6"/>
      <c r="Z8" s="6"/>
      <c r="AA8" s="60" t="s">
        <v>454</v>
      </c>
      <c r="AB8" s="125">
        <v>0.47</v>
      </c>
    </row>
    <row r="9" spans="1:28" ht="25.5" customHeight="1">
      <c r="A9" s="159"/>
      <c r="B9" s="162" t="s">
        <v>14</v>
      </c>
      <c r="C9" s="163"/>
      <c r="D9" s="79"/>
      <c r="E9" s="5" t="s">
        <v>13</v>
      </c>
      <c r="F9" s="75">
        <f>D9*35.3</f>
        <v>0</v>
      </c>
      <c r="G9" s="4"/>
      <c r="H9" s="5" t="s">
        <v>13</v>
      </c>
      <c r="I9" s="75">
        <f>G9*35.3</f>
        <v>0</v>
      </c>
      <c r="J9" s="75">
        <f t="shared" ref="J9:J30" si="0">F9-I9</f>
        <v>0</v>
      </c>
      <c r="K9" s="89">
        <f>J9*0.0184*44/12</f>
        <v>0</v>
      </c>
      <c r="L9" s="95">
        <v>35.299999999999997</v>
      </c>
      <c r="M9" s="98" t="s">
        <v>725</v>
      </c>
      <c r="N9" s="6"/>
      <c r="Z9" s="6"/>
      <c r="AA9" s="37" t="s">
        <v>455</v>
      </c>
      <c r="AB9" s="111">
        <v>0.55600000000000005</v>
      </c>
    </row>
    <row r="10" spans="1:28" ht="25.5" customHeight="1">
      <c r="A10" s="159"/>
      <c r="B10" s="162" t="s">
        <v>15</v>
      </c>
      <c r="C10" s="163"/>
      <c r="D10" s="79"/>
      <c r="E10" s="5" t="s">
        <v>16</v>
      </c>
      <c r="F10" s="75">
        <f>D10*34.6</f>
        <v>0</v>
      </c>
      <c r="G10" s="4"/>
      <c r="H10" s="5" t="s">
        <v>16</v>
      </c>
      <c r="I10" s="75">
        <f>G10*34.6</f>
        <v>0</v>
      </c>
      <c r="J10" s="75">
        <f t="shared" si="0"/>
        <v>0</v>
      </c>
      <c r="K10" s="89">
        <f>J10*0.0183*44/12</f>
        <v>0</v>
      </c>
      <c r="L10" s="95">
        <v>34.6</v>
      </c>
      <c r="M10" s="98" t="s">
        <v>725</v>
      </c>
      <c r="N10" s="6"/>
      <c r="Z10" s="6"/>
      <c r="AA10" s="112" t="s">
        <v>1116</v>
      </c>
      <c r="AB10" s="113">
        <v>0.61899999999999999</v>
      </c>
    </row>
    <row r="11" spans="1:28" ht="25.5" customHeight="1">
      <c r="A11" s="159"/>
      <c r="B11" s="162" t="s">
        <v>17</v>
      </c>
      <c r="C11" s="163"/>
      <c r="D11" s="79"/>
      <c r="E11" s="5" t="s">
        <v>16</v>
      </c>
      <c r="F11" s="75">
        <f>D11*33.6</f>
        <v>0</v>
      </c>
      <c r="G11" s="4"/>
      <c r="H11" s="5" t="s">
        <v>16</v>
      </c>
      <c r="I11" s="75">
        <f>G11*33.6</f>
        <v>0</v>
      </c>
      <c r="J11" s="75">
        <f t="shared" si="0"/>
        <v>0</v>
      </c>
      <c r="K11" s="89">
        <f>J11*0.0182*44/12</f>
        <v>0</v>
      </c>
      <c r="L11" s="95">
        <v>33.6</v>
      </c>
      <c r="M11" s="98" t="s">
        <v>725</v>
      </c>
      <c r="N11" s="6"/>
      <c r="Z11" s="6"/>
      <c r="AA11" s="112" t="s">
        <v>1117</v>
      </c>
      <c r="AB11" s="113">
        <v>0.435</v>
      </c>
    </row>
    <row r="12" spans="1:28" ht="25.5" customHeight="1">
      <c r="A12" s="159"/>
      <c r="B12" s="164" t="s">
        <v>18</v>
      </c>
      <c r="C12" s="165"/>
      <c r="D12" s="79"/>
      <c r="E12" s="5" t="s">
        <v>19</v>
      </c>
      <c r="F12" s="75">
        <f>D12*36.7</f>
        <v>0</v>
      </c>
      <c r="G12" s="4"/>
      <c r="H12" s="5" t="s">
        <v>19</v>
      </c>
      <c r="I12" s="75">
        <f>G12*36.7</f>
        <v>0</v>
      </c>
      <c r="J12" s="75">
        <f t="shared" si="0"/>
        <v>0</v>
      </c>
      <c r="K12" s="89">
        <f>J12*0.0185*44/12</f>
        <v>0</v>
      </c>
      <c r="L12" s="95">
        <v>36.700000000000003</v>
      </c>
      <c r="M12" s="98" t="s">
        <v>725</v>
      </c>
      <c r="N12" s="6"/>
      <c r="Z12" s="6"/>
      <c r="AA12" s="37" t="s">
        <v>456</v>
      </c>
      <c r="AB12" s="111">
        <v>0.42699999999999999</v>
      </c>
    </row>
    <row r="13" spans="1:28" ht="25.5" customHeight="1">
      <c r="A13" s="159"/>
      <c r="B13" s="164" t="s">
        <v>20</v>
      </c>
      <c r="C13" s="165"/>
      <c r="D13" s="79"/>
      <c r="E13" s="5" t="s">
        <v>21</v>
      </c>
      <c r="F13" s="75">
        <f>D13*37.7</f>
        <v>0</v>
      </c>
      <c r="G13" s="4"/>
      <c r="H13" s="5" t="s">
        <v>21</v>
      </c>
      <c r="I13" s="75">
        <f>G13*37.7</f>
        <v>0</v>
      </c>
      <c r="J13" s="75">
        <f t="shared" si="0"/>
        <v>0</v>
      </c>
      <c r="K13" s="89">
        <f>J13*0.0187*44/12</f>
        <v>0</v>
      </c>
      <c r="L13" s="95">
        <v>37.700000000000003</v>
      </c>
      <c r="M13" s="98" t="s">
        <v>725</v>
      </c>
      <c r="N13" s="6"/>
      <c r="Z13" s="6"/>
      <c r="AA13" s="37" t="s">
        <v>457</v>
      </c>
      <c r="AB13" s="109">
        <v>0.45800000000000002</v>
      </c>
    </row>
    <row r="14" spans="1:28" ht="25.5" customHeight="1">
      <c r="A14" s="159"/>
      <c r="B14" s="164" t="s">
        <v>22</v>
      </c>
      <c r="C14" s="165"/>
      <c r="D14" s="79"/>
      <c r="E14" s="5" t="s">
        <v>21</v>
      </c>
      <c r="F14" s="75">
        <f>D14*39.1</f>
        <v>0</v>
      </c>
      <c r="G14" s="4"/>
      <c r="H14" s="5" t="s">
        <v>21</v>
      </c>
      <c r="I14" s="75">
        <f>G14*39.1</f>
        <v>0</v>
      </c>
      <c r="J14" s="75">
        <f t="shared" si="0"/>
        <v>0</v>
      </c>
      <c r="K14" s="89">
        <f>J14*0.0189*44/12</f>
        <v>0</v>
      </c>
      <c r="L14" s="95">
        <v>39.1</v>
      </c>
      <c r="M14" s="98" t="s">
        <v>725</v>
      </c>
      <c r="N14" s="6"/>
      <c r="Z14" s="6"/>
      <c r="AA14" s="60" t="s">
        <v>458</v>
      </c>
      <c r="AB14" s="119">
        <v>0.373</v>
      </c>
    </row>
    <row r="15" spans="1:28" ht="25.5" customHeight="1">
      <c r="A15" s="159"/>
      <c r="B15" s="164" t="s">
        <v>23</v>
      </c>
      <c r="C15" s="165"/>
      <c r="D15" s="79"/>
      <c r="E15" s="5" t="s">
        <v>21</v>
      </c>
      <c r="F15" s="75">
        <f>D15*41.9</f>
        <v>0</v>
      </c>
      <c r="G15" s="4"/>
      <c r="H15" s="5" t="s">
        <v>21</v>
      </c>
      <c r="I15" s="75">
        <f>G15*41.9</f>
        <v>0</v>
      </c>
      <c r="J15" s="75">
        <f t="shared" si="0"/>
        <v>0</v>
      </c>
      <c r="K15" s="89">
        <f>J15*0.0195*44/12</f>
        <v>0</v>
      </c>
      <c r="L15" s="95">
        <v>41.9</v>
      </c>
      <c r="M15" s="98" t="s">
        <v>725</v>
      </c>
      <c r="N15" s="6"/>
      <c r="Z15" s="6"/>
      <c r="AA15" s="37" t="s">
        <v>459</v>
      </c>
      <c r="AB15" s="111">
        <v>0.41899999999999998</v>
      </c>
    </row>
    <row r="16" spans="1:28" ht="25.5" customHeight="1">
      <c r="A16" s="159"/>
      <c r="B16" s="164" t="s">
        <v>24</v>
      </c>
      <c r="C16" s="165"/>
      <c r="D16" s="79"/>
      <c r="E16" s="5" t="s">
        <v>25</v>
      </c>
      <c r="F16" s="75">
        <f>D16*40.9</f>
        <v>0</v>
      </c>
      <c r="G16" s="4"/>
      <c r="H16" s="5" t="s">
        <v>25</v>
      </c>
      <c r="I16" s="75">
        <f>G16*40.9</f>
        <v>0</v>
      </c>
      <c r="J16" s="75">
        <f t="shared" si="0"/>
        <v>0</v>
      </c>
      <c r="K16" s="89">
        <f>J16*0.0208*44/12</f>
        <v>0</v>
      </c>
      <c r="L16" s="95">
        <v>40.9</v>
      </c>
      <c r="M16" s="98" t="s">
        <v>729</v>
      </c>
      <c r="N16" s="6"/>
      <c r="Z16" s="6"/>
      <c r="AA16" s="60" t="s">
        <v>749</v>
      </c>
      <c r="AB16" s="119">
        <v>0.48499999999999999</v>
      </c>
    </row>
    <row r="17" spans="1:28" ht="25.5" customHeight="1">
      <c r="A17" s="159"/>
      <c r="B17" s="164" t="s">
        <v>26</v>
      </c>
      <c r="C17" s="165"/>
      <c r="D17" s="79"/>
      <c r="E17" s="5" t="s">
        <v>25</v>
      </c>
      <c r="F17" s="75">
        <f>D17*29.9</f>
        <v>0</v>
      </c>
      <c r="G17" s="4"/>
      <c r="H17" s="5" t="s">
        <v>25</v>
      </c>
      <c r="I17" s="75">
        <f>G17*29.9</f>
        <v>0</v>
      </c>
      <c r="J17" s="75">
        <f t="shared" si="0"/>
        <v>0</v>
      </c>
      <c r="K17" s="89">
        <f>J17*0.0254*44/12</f>
        <v>0</v>
      </c>
      <c r="L17" s="95">
        <v>29.9</v>
      </c>
      <c r="M17" s="98" t="s">
        <v>729</v>
      </c>
      <c r="N17" s="6"/>
      <c r="Z17" s="6"/>
      <c r="AA17" s="45" t="s">
        <v>753</v>
      </c>
      <c r="AB17" s="111">
        <v>0.55700000000000005</v>
      </c>
    </row>
    <row r="18" spans="1:28" ht="25.5" customHeight="1">
      <c r="A18" s="159"/>
      <c r="B18" s="193" t="s">
        <v>27</v>
      </c>
      <c r="C18" s="3" t="s">
        <v>28</v>
      </c>
      <c r="D18" s="79"/>
      <c r="E18" s="5" t="s">
        <v>25</v>
      </c>
      <c r="F18" s="75">
        <f>D18*50.8</f>
        <v>0</v>
      </c>
      <c r="G18" s="4"/>
      <c r="H18" s="5" t="s">
        <v>25</v>
      </c>
      <c r="I18" s="75">
        <f>G18*50.8</f>
        <v>0</v>
      </c>
      <c r="J18" s="75">
        <f t="shared" si="0"/>
        <v>0</v>
      </c>
      <c r="K18" s="89">
        <f>J18*0.0161*44/12</f>
        <v>0</v>
      </c>
      <c r="L18" s="95">
        <v>50.8</v>
      </c>
      <c r="M18" s="98" t="s">
        <v>729</v>
      </c>
      <c r="Z18" s="6"/>
      <c r="AA18" s="63" t="s">
        <v>460</v>
      </c>
      <c r="AB18" s="119">
        <v>0.34699999999999998</v>
      </c>
    </row>
    <row r="19" spans="1:28" ht="25.5" customHeight="1">
      <c r="A19" s="159"/>
      <c r="B19" s="185"/>
      <c r="C19" s="3" t="s">
        <v>29</v>
      </c>
      <c r="D19" s="79"/>
      <c r="E19" s="5" t="s">
        <v>30</v>
      </c>
      <c r="F19" s="75">
        <f>D19*44.9</f>
        <v>0</v>
      </c>
      <c r="G19" s="4"/>
      <c r="H19" s="5" t="s">
        <v>30</v>
      </c>
      <c r="I19" s="75">
        <f>G19*44.9</f>
        <v>0</v>
      </c>
      <c r="J19" s="75">
        <f t="shared" si="0"/>
        <v>0</v>
      </c>
      <c r="K19" s="89">
        <f>J19*0.0142*44/12</f>
        <v>0</v>
      </c>
      <c r="L19" s="95">
        <v>44.9</v>
      </c>
      <c r="M19" s="99" t="s">
        <v>731</v>
      </c>
      <c r="Z19" s="6"/>
      <c r="AA19" s="63" t="s">
        <v>461</v>
      </c>
      <c r="AB19" s="113">
        <v>0.38200000000000001</v>
      </c>
    </row>
    <row r="20" spans="1:28" ht="25.5" customHeight="1">
      <c r="A20" s="159"/>
      <c r="B20" s="193" t="s">
        <v>31</v>
      </c>
      <c r="C20" s="3" t="s">
        <v>32</v>
      </c>
      <c r="D20" s="79"/>
      <c r="E20" s="5" t="s">
        <v>25</v>
      </c>
      <c r="F20" s="75">
        <f>D20*54.6</f>
        <v>0</v>
      </c>
      <c r="G20" s="4"/>
      <c r="H20" s="5" t="s">
        <v>25</v>
      </c>
      <c r="I20" s="75">
        <f>G20*54.6</f>
        <v>0</v>
      </c>
      <c r="J20" s="75">
        <f t="shared" si="0"/>
        <v>0</v>
      </c>
      <c r="K20" s="89">
        <f>J20*0.0135*44/12</f>
        <v>0</v>
      </c>
      <c r="L20" s="95">
        <v>54.6</v>
      </c>
      <c r="M20" s="98" t="s">
        <v>729</v>
      </c>
      <c r="Z20" s="6"/>
      <c r="AA20" s="63" t="s">
        <v>462</v>
      </c>
      <c r="AB20" s="119">
        <v>0.34399999999999997</v>
      </c>
    </row>
    <row r="21" spans="1:28" ht="25.5" customHeight="1">
      <c r="A21" s="159"/>
      <c r="B21" s="185"/>
      <c r="C21" s="3" t="s">
        <v>33</v>
      </c>
      <c r="D21" s="79"/>
      <c r="E21" s="5" t="s">
        <v>30</v>
      </c>
      <c r="F21" s="75">
        <f>D21*43.5</f>
        <v>0</v>
      </c>
      <c r="G21" s="4"/>
      <c r="H21" s="5" t="s">
        <v>30</v>
      </c>
      <c r="I21" s="75">
        <f>G21*43.5</f>
        <v>0</v>
      </c>
      <c r="J21" s="75">
        <f t="shared" si="0"/>
        <v>0</v>
      </c>
      <c r="K21" s="89">
        <f>J21*0.0139*44/12</f>
        <v>0</v>
      </c>
      <c r="L21" s="95">
        <v>43.5</v>
      </c>
      <c r="M21" s="99" t="s">
        <v>731</v>
      </c>
      <c r="Z21" s="6"/>
      <c r="AA21" s="45" t="s">
        <v>1120</v>
      </c>
      <c r="AB21" s="111">
        <v>0.504</v>
      </c>
    </row>
    <row r="22" spans="1:28" ht="25.5" customHeight="1">
      <c r="A22" s="159"/>
      <c r="B22" s="186" t="s">
        <v>733</v>
      </c>
      <c r="C22" s="3" t="s">
        <v>34</v>
      </c>
      <c r="D22" s="79"/>
      <c r="E22" s="5" t="s">
        <v>25</v>
      </c>
      <c r="F22" s="75">
        <f>D22*29</f>
        <v>0</v>
      </c>
      <c r="G22" s="4"/>
      <c r="H22" s="5" t="s">
        <v>25</v>
      </c>
      <c r="I22" s="75">
        <f>G22*29</f>
        <v>0</v>
      </c>
      <c r="J22" s="75">
        <f t="shared" si="0"/>
        <v>0</v>
      </c>
      <c r="K22" s="89">
        <f>J22*0.0245*44/12</f>
        <v>0</v>
      </c>
      <c r="L22" s="100">
        <v>29</v>
      </c>
      <c r="M22" s="98" t="s">
        <v>729</v>
      </c>
      <c r="Z22" s="6"/>
      <c r="AA22" s="45" t="s">
        <v>463</v>
      </c>
      <c r="AB22" s="109">
        <v>0.433</v>
      </c>
    </row>
    <row r="23" spans="1:28" ht="25.5" customHeight="1">
      <c r="A23" s="159"/>
      <c r="B23" s="194"/>
      <c r="C23" s="3" t="s">
        <v>35</v>
      </c>
      <c r="D23" s="79"/>
      <c r="E23" s="5" t="s">
        <v>25</v>
      </c>
      <c r="F23" s="75">
        <f>D23*25.7</f>
        <v>0</v>
      </c>
      <c r="G23" s="4"/>
      <c r="H23" s="5" t="s">
        <v>25</v>
      </c>
      <c r="I23" s="75">
        <f>G23*25.7</f>
        <v>0</v>
      </c>
      <c r="J23" s="75">
        <f t="shared" si="0"/>
        <v>0</v>
      </c>
      <c r="K23" s="89">
        <f>J23*0.0247*44/12</f>
        <v>0</v>
      </c>
      <c r="L23" s="95">
        <v>25.7</v>
      </c>
      <c r="M23" s="98" t="s">
        <v>729</v>
      </c>
      <c r="Z23" s="6"/>
      <c r="AA23" s="45" t="s">
        <v>464</v>
      </c>
      <c r="AB23" s="109">
        <v>0.42399999999999999</v>
      </c>
    </row>
    <row r="24" spans="1:28" ht="25.5" customHeight="1">
      <c r="A24" s="159"/>
      <c r="B24" s="187"/>
      <c r="C24" s="3" t="s">
        <v>36</v>
      </c>
      <c r="D24" s="79"/>
      <c r="E24" s="5" t="s">
        <v>25</v>
      </c>
      <c r="F24" s="75">
        <f>D24*26.9</f>
        <v>0</v>
      </c>
      <c r="G24" s="4"/>
      <c r="H24" s="5" t="s">
        <v>25</v>
      </c>
      <c r="I24" s="75">
        <f>G24*26.9</f>
        <v>0</v>
      </c>
      <c r="J24" s="75">
        <f t="shared" si="0"/>
        <v>0</v>
      </c>
      <c r="K24" s="89">
        <f>J24*0.0255*44/12</f>
        <v>0</v>
      </c>
      <c r="L24" s="95">
        <v>26.9</v>
      </c>
      <c r="M24" s="98" t="s">
        <v>729</v>
      </c>
      <c r="Z24" s="6"/>
      <c r="AA24" s="45" t="s">
        <v>465</v>
      </c>
      <c r="AB24" s="111">
        <v>0.48299999999999998</v>
      </c>
    </row>
    <row r="25" spans="1:28" ht="25.5" customHeight="1">
      <c r="A25" s="159"/>
      <c r="B25" s="164" t="s">
        <v>37</v>
      </c>
      <c r="C25" s="165"/>
      <c r="D25" s="79"/>
      <c r="E25" s="5" t="s">
        <v>25</v>
      </c>
      <c r="F25" s="75">
        <f>D25*29.4</f>
        <v>0</v>
      </c>
      <c r="G25" s="4"/>
      <c r="H25" s="5" t="s">
        <v>25</v>
      </c>
      <c r="I25" s="75">
        <f>G25*29.4</f>
        <v>0</v>
      </c>
      <c r="J25" s="75">
        <f t="shared" si="0"/>
        <v>0</v>
      </c>
      <c r="K25" s="89">
        <f>J25*0.0294*44/12</f>
        <v>0</v>
      </c>
      <c r="L25" s="95">
        <v>29.4</v>
      </c>
      <c r="M25" s="98" t="s">
        <v>729</v>
      </c>
      <c r="Z25" s="6"/>
      <c r="AA25" s="63" t="s">
        <v>466</v>
      </c>
      <c r="AB25" s="119">
        <v>0.36099999999999999</v>
      </c>
    </row>
    <row r="26" spans="1:28" ht="25.5" customHeight="1">
      <c r="A26" s="159"/>
      <c r="B26" s="164" t="s">
        <v>38</v>
      </c>
      <c r="C26" s="165"/>
      <c r="D26" s="79"/>
      <c r="E26" s="5" t="s">
        <v>25</v>
      </c>
      <c r="F26" s="75">
        <f>D26*37.3</f>
        <v>0</v>
      </c>
      <c r="G26" s="4"/>
      <c r="H26" s="5" t="s">
        <v>25</v>
      </c>
      <c r="I26" s="75">
        <f>G26*37.3</f>
        <v>0</v>
      </c>
      <c r="J26" s="75">
        <f t="shared" si="0"/>
        <v>0</v>
      </c>
      <c r="K26" s="89">
        <f>J26*0.0209*44/12</f>
        <v>0</v>
      </c>
      <c r="L26" s="95">
        <v>37.299999999999997</v>
      </c>
      <c r="M26" s="98" t="s">
        <v>729</v>
      </c>
      <c r="Z26" s="6"/>
      <c r="AA26" s="63" t="s">
        <v>467</v>
      </c>
      <c r="AB26" s="119">
        <v>0.627</v>
      </c>
    </row>
    <row r="27" spans="1:28" ht="25.5" customHeight="1">
      <c r="A27" s="159"/>
      <c r="B27" s="164" t="s">
        <v>39</v>
      </c>
      <c r="C27" s="165"/>
      <c r="D27" s="79"/>
      <c r="E27" s="5" t="s">
        <v>30</v>
      </c>
      <c r="F27" s="75">
        <f>D27*21.1</f>
        <v>0</v>
      </c>
      <c r="G27" s="4"/>
      <c r="H27" s="5" t="s">
        <v>30</v>
      </c>
      <c r="I27" s="75">
        <f>G27*21.1</f>
        <v>0</v>
      </c>
      <c r="J27" s="75">
        <f t="shared" si="0"/>
        <v>0</v>
      </c>
      <c r="K27" s="89">
        <f>J27*0.011*44/12</f>
        <v>0</v>
      </c>
      <c r="L27" s="95">
        <v>21.1</v>
      </c>
      <c r="M27" s="99" t="s">
        <v>731</v>
      </c>
      <c r="Z27" s="6"/>
      <c r="AA27" s="63" t="s">
        <v>468</v>
      </c>
      <c r="AB27" s="119">
        <v>0.42699999999999999</v>
      </c>
    </row>
    <row r="28" spans="1:28" ht="25.5" customHeight="1">
      <c r="A28" s="159"/>
      <c r="B28" s="164" t="s">
        <v>40</v>
      </c>
      <c r="C28" s="165"/>
      <c r="D28" s="79"/>
      <c r="E28" s="5" t="s">
        <v>30</v>
      </c>
      <c r="F28" s="75">
        <f>D28*3.41</f>
        <v>0</v>
      </c>
      <c r="G28" s="4"/>
      <c r="H28" s="5" t="s">
        <v>30</v>
      </c>
      <c r="I28" s="75">
        <f>G28*3.41</f>
        <v>0</v>
      </c>
      <c r="J28" s="75">
        <f t="shared" si="0"/>
        <v>0</v>
      </c>
      <c r="K28" s="89">
        <f>J28*0.0263*44/12</f>
        <v>0</v>
      </c>
      <c r="L28" s="95">
        <v>3.41</v>
      </c>
      <c r="M28" s="99" t="s">
        <v>731</v>
      </c>
      <c r="Z28" s="6"/>
      <c r="AA28" s="63" t="s">
        <v>469</v>
      </c>
      <c r="AB28" s="119">
        <v>0.129</v>
      </c>
    </row>
    <row r="29" spans="1:28" ht="25.5" customHeight="1">
      <c r="A29" s="159"/>
      <c r="B29" s="164" t="s">
        <v>41</v>
      </c>
      <c r="C29" s="165"/>
      <c r="D29" s="79"/>
      <c r="E29" s="5" t="s">
        <v>30</v>
      </c>
      <c r="F29" s="75">
        <f>D29*8.41</f>
        <v>0</v>
      </c>
      <c r="G29" s="4"/>
      <c r="H29" s="5" t="s">
        <v>30</v>
      </c>
      <c r="I29" s="75">
        <f>G29*8.41</f>
        <v>0</v>
      </c>
      <c r="J29" s="75">
        <f t="shared" si="0"/>
        <v>0</v>
      </c>
      <c r="K29" s="89">
        <f>J29*0.0384*44/12</f>
        <v>0</v>
      </c>
      <c r="L29" s="95">
        <v>8.41</v>
      </c>
      <c r="M29" s="99" t="s">
        <v>731</v>
      </c>
      <c r="Z29" s="6"/>
      <c r="AA29" s="63" t="s">
        <v>470</v>
      </c>
      <c r="AB29" s="119">
        <v>0.105</v>
      </c>
    </row>
    <row r="30" spans="1:28" ht="25.5" customHeight="1">
      <c r="A30" s="159"/>
      <c r="B30" s="7" t="s">
        <v>42</v>
      </c>
      <c r="C30" s="39">
        <v>45</v>
      </c>
      <c r="D30" s="79"/>
      <c r="E30" s="5" t="s">
        <v>30</v>
      </c>
      <c r="F30" s="75">
        <f>D30*C30</f>
        <v>0</v>
      </c>
      <c r="G30" s="4"/>
      <c r="H30" s="5" t="s">
        <v>30</v>
      </c>
      <c r="I30" s="77">
        <f>G30*C30</f>
        <v>0</v>
      </c>
      <c r="J30" s="75">
        <f t="shared" si="0"/>
        <v>0</v>
      </c>
      <c r="K30" s="89">
        <f>J30*0.0136*44/12</f>
        <v>0</v>
      </c>
      <c r="L30" s="105">
        <v>45</v>
      </c>
      <c r="M30" s="99" t="s">
        <v>731</v>
      </c>
      <c r="Z30" s="6"/>
      <c r="AA30" s="63" t="s">
        <v>471</v>
      </c>
      <c r="AB30" s="119">
        <v>0.36399999999999999</v>
      </c>
    </row>
    <row r="31" spans="1:28" ht="25.5" customHeight="1" thickBot="1">
      <c r="A31" s="159"/>
      <c r="B31" s="166" t="s">
        <v>43</v>
      </c>
      <c r="C31" s="167"/>
      <c r="D31" s="189"/>
      <c r="E31" s="190"/>
      <c r="F31" s="80">
        <f>SUM(F8:F30)</f>
        <v>0</v>
      </c>
      <c r="G31" s="191"/>
      <c r="H31" s="192"/>
      <c r="I31" s="80">
        <f>SUM(I8:I30)</f>
        <v>0</v>
      </c>
      <c r="J31" s="80">
        <f>SUM(J8:J30)</f>
        <v>0</v>
      </c>
      <c r="K31" s="90">
        <f>SUM(K8:K30)</f>
        <v>0</v>
      </c>
      <c r="L31" s="144"/>
      <c r="M31" s="145"/>
      <c r="Z31" s="6"/>
      <c r="AA31" s="63" t="s">
        <v>472</v>
      </c>
      <c r="AB31" s="119">
        <v>0.20699999999999999</v>
      </c>
    </row>
    <row r="32" spans="1:28" ht="25.5" customHeight="1">
      <c r="A32" s="171" t="s">
        <v>44</v>
      </c>
      <c r="B32" s="173" t="s">
        <v>45</v>
      </c>
      <c r="C32" s="174"/>
      <c r="D32" s="26"/>
      <c r="E32" s="27" t="s">
        <v>46</v>
      </c>
      <c r="F32" s="82">
        <f>D32*1.02</f>
        <v>0</v>
      </c>
      <c r="G32" s="28"/>
      <c r="H32" s="27" t="s">
        <v>46</v>
      </c>
      <c r="I32" s="82">
        <f>G32*1.02</f>
        <v>0</v>
      </c>
      <c r="J32" s="83">
        <f>+D32-G32</f>
        <v>0</v>
      </c>
      <c r="K32" s="91">
        <f>ROUND(J32*0.06,1)</f>
        <v>0</v>
      </c>
      <c r="L32" s="95">
        <v>1.02</v>
      </c>
      <c r="M32" s="130"/>
      <c r="Z32" s="6"/>
      <c r="AA32" s="45" t="s">
        <v>473</v>
      </c>
      <c r="AB32" s="109">
        <v>0.48099999999999998</v>
      </c>
    </row>
    <row r="33" spans="1:28" ht="25.5" customHeight="1">
      <c r="A33" s="159"/>
      <c r="B33" s="164" t="s">
        <v>47</v>
      </c>
      <c r="C33" s="165"/>
      <c r="D33" s="16"/>
      <c r="E33" s="5" t="s">
        <v>46</v>
      </c>
      <c r="F33" s="75">
        <f>D33*1.36</f>
        <v>0</v>
      </c>
      <c r="G33" s="4"/>
      <c r="H33" s="5" t="s">
        <v>46</v>
      </c>
      <c r="I33" s="75">
        <f>G33*1.36</f>
        <v>0</v>
      </c>
      <c r="J33" s="76">
        <f>+D33-G33</f>
        <v>0</v>
      </c>
      <c r="K33" s="89">
        <f>ROUND(J33*0.057,1)</f>
        <v>0</v>
      </c>
      <c r="L33" s="95">
        <v>1.36</v>
      </c>
      <c r="M33" s="131"/>
      <c r="Z33" s="6"/>
      <c r="AA33" s="45" t="s">
        <v>1119</v>
      </c>
      <c r="AB33" s="109">
        <v>0.435</v>
      </c>
    </row>
    <row r="34" spans="1:28" ht="25.5" customHeight="1">
      <c r="A34" s="159"/>
      <c r="B34" s="164" t="s">
        <v>48</v>
      </c>
      <c r="C34" s="165"/>
      <c r="D34" s="16"/>
      <c r="E34" s="5" t="s">
        <v>46</v>
      </c>
      <c r="F34" s="75">
        <f>D34*1.36</f>
        <v>0</v>
      </c>
      <c r="G34" s="4"/>
      <c r="H34" s="5" t="s">
        <v>46</v>
      </c>
      <c r="I34" s="75">
        <f>G34*1.36</f>
        <v>0</v>
      </c>
      <c r="J34" s="76">
        <f>+D34-G34</f>
        <v>0</v>
      </c>
      <c r="K34" s="89">
        <f>ROUND(J34*0.057,1)</f>
        <v>0</v>
      </c>
      <c r="L34" s="95">
        <v>1.36</v>
      </c>
      <c r="M34" s="131"/>
      <c r="AA34" s="45" t="s">
        <v>770</v>
      </c>
      <c r="AB34" s="111">
        <v>0.35099999999999998</v>
      </c>
    </row>
    <row r="35" spans="1:28" ht="25.5" customHeight="1">
      <c r="A35" s="159"/>
      <c r="B35" s="164" t="s">
        <v>49</v>
      </c>
      <c r="C35" s="165"/>
      <c r="D35" s="16"/>
      <c r="E35" s="5" t="s">
        <v>46</v>
      </c>
      <c r="F35" s="75">
        <f>D35*1.36</f>
        <v>0</v>
      </c>
      <c r="G35" s="4"/>
      <c r="H35" s="5" t="s">
        <v>46</v>
      </c>
      <c r="I35" s="75">
        <f>G35*1.36</f>
        <v>0</v>
      </c>
      <c r="J35" s="76">
        <f>+D35-G35</f>
        <v>0</v>
      </c>
      <c r="K35" s="89">
        <f>ROUND(J35*0.057,1)</f>
        <v>0</v>
      </c>
      <c r="L35" s="95">
        <v>1.36</v>
      </c>
      <c r="M35" s="132"/>
      <c r="AA35" s="63" t="s">
        <v>1134</v>
      </c>
      <c r="AB35" s="119">
        <v>0.47499999999999998</v>
      </c>
    </row>
    <row r="36" spans="1:28" ht="25.5" customHeight="1" thickBot="1">
      <c r="A36" s="172"/>
      <c r="B36" s="175" t="s">
        <v>43</v>
      </c>
      <c r="C36" s="176"/>
      <c r="D36" s="74">
        <f>SUM(D32:D35)</f>
        <v>0</v>
      </c>
      <c r="E36" s="29" t="s">
        <v>46</v>
      </c>
      <c r="F36" s="74">
        <f>SUM(F32:F35)</f>
        <v>0</v>
      </c>
      <c r="G36" s="74">
        <f>SUM(G32:G35)</f>
        <v>0</v>
      </c>
      <c r="H36" s="29" t="s">
        <v>46</v>
      </c>
      <c r="I36" s="74">
        <f>SUM(I32:I35)</f>
        <v>0</v>
      </c>
      <c r="J36" s="84">
        <f>SUM(J32:J35)</f>
        <v>0</v>
      </c>
      <c r="K36" s="92">
        <f>SUM(K32:K35)</f>
        <v>0</v>
      </c>
      <c r="L36" s="144"/>
      <c r="M36" s="145"/>
      <c r="AA36" s="45" t="s">
        <v>474</v>
      </c>
      <c r="AB36" s="109">
        <v>2.7E-2</v>
      </c>
    </row>
    <row r="37" spans="1:28" ht="25.5" customHeight="1">
      <c r="A37" s="159" t="s">
        <v>50</v>
      </c>
      <c r="B37" s="184" t="s">
        <v>70</v>
      </c>
      <c r="C37" s="19" t="s">
        <v>51</v>
      </c>
      <c r="D37" s="78"/>
      <c r="E37" s="20" t="s">
        <v>52</v>
      </c>
      <c r="F37" s="73">
        <f>D37*9.97</f>
        <v>0</v>
      </c>
      <c r="G37" s="24"/>
      <c r="H37" s="20" t="s">
        <v>52</v>
      </c>
      <c r="I37" s="25"/>
      <c r="J37" s="81">
        <f>+F37</f>
        <v>0</v>
      </c>
      <c r="K37" s="88">
        <f>D37*0.447</f>
        <v>0</v>
      </c>
      <c r="L37" s="95">
        <v>9.9700000000000006</v>
      </c>
      <c r="M37" s="99" t="s">
        <v>732</v>
      </c>
      <c r="AA37" s="63" t="s">
        <v>475</v>
      </c>
      <c r="AB37" s="119">
        <v>0.39200000000000002</v>
      </c>
    </row>
    <row r="38" spans="1:28" ht="25.5" customHeight="1">
      <c r="A38" s="159"/>
      <c r="B38" s="185"/>
      <c r="C38" s="3" t="s">
        <v>53</v>
      </c>
      <c r="D38" s="79"/>
      <c r="E38" s="5" t="s">
        <v>52</v>
      </c>
      <c r="F38" s="75">
        <f>D38*9.28</f>
        <v>0</v>
      </c>
      <c r="G38" s="8"/>
      <c r="H38" s="5" t="s">
        <v>52</v>
      </c>
      <c r="I38" s="9"/>
      <c r="J38" s="76">
        <f>+F38</f>
        <v>0</v>
      </c>
      <c r="K38" s="89">
        <f>D38*0.447</f>
        <v>0</v>
      </c>
      <c r="L38" s="95">
        <v>9.9700000000000006</v>
      </c>
      <c r="M38" s="99" t="s">
        <v>732</v>
      </c>
      <c r="AA38" s="45" t="s">
        <v>476</v>
      </c>
      <c r="AB38" s="111">
        <v>0.435</v>
      </c>
    </row>
    <row r="39" spans="1:28" ht="25.5" customHeight="1">
      <c r="A39" s="159"/>
      <c r="B39" s="186" t="s">
        <v>54</v>
      </c>
      <c r="C39" s="40" t="s">
        <v>2</v>
      </c>
      <c r="D39" s="79"/>
      <c r="E39" s="5" t="s">
        <v>52</v>
      </c>
      <c r="F39" s="75">
        <f>D39*9.76</f>
        <v>0</v>
      </c>
      <c r="G39" s="8"/>
      <c r="H39" s="5" t="s">
        <v>52</v>
      </c>
      <c r="I39" s="9"/>
      <c r="J39" s="76">
        <f>+F39</f>
        <v>0</v>
      </c>
      <c r="K39" s="93">
        <f>D39*VLOOKUP(C39,AA6:AB540,2,FALSE)</f>
        <v>0</v>
      </c>
      <c r="L39" s="95">
        <v>9.2799999999999994</v>
      </c>
      <c r="M39" s="99" t="s">
        <v>732</v>
      </c>
      <c r="AA39" s="45" t="s">
        <v>477</v>
      </c>
      <c r="AB39" s="109">
        <v>0.48199999999999998</v>
      </c>
    </row>
    <row r="40" spans="1:28" ht="25.5" customHeight="1">
      <c r="A40" s="159"/>
      <c r="B40" s="187"/>
      <c r="C40" s="3" t="s">
        <v>55</v>
      </c>
      <c r="D40" s="8"/>
      <c r="E40" s="5" t="s">
        <v>52</v>
      </c>
      <c r="F40" s="9"/>
      <c r="G40" s="10"/>
      <c r="H40" s="5" t="s">
        <v>52</v>
      </c>
      <c r="I40" s="9"/>
      <c r="J40" s="11"/>
      <c r="K40" s="94"/>
      <c r="L40" s="95">
        <v>9.76</v>
      </c>
      <c r="M40" s="99" t="s">
        <v>732</v>
      </c>
      <c r="AA40" s="63" t="s">
        <v>478</v>
      </c>
      <c r="AB40" s="113">
        <v>0.47</v>
      </c>
    </row>
    <row r="41" spans="1:28" ht="25.5" customHeight="1" thickBot="1">
      <c r="A41" s="172"/>
      <c r="B41" s="175" t="s">
        <v>43</v>
      </c>
      <c r="C41" s="188"/>
      <c r="D41" s="188"/>
      <c r="E41" s="176"/>
      <c r="F41" s="74">
        <f>ROUND(SUM(F37:F39),2)</f>
        <v>0</v>
      </c>
      <c r="G41" s="17"/>
      <c r="H41" s="17"/>
      <c r="I41" s="17"/>
      <c r="J41" s="18"/>
      <c r="K41" s="92">
        <f>SUM(K37:K40)</f>
        <v>0</v>
      </c>
      <c r="L41" s="128"/>
      <c r="M41" s="129"/>
      <c r="AA41" s="63" t="s">
        <v>479</v>
      </c>
      <c r="AB41" s="119">
        <v>0.35599999999999998</v>
      </c>
    </row>
    <row r="42" spans="1:28" ht="25.5" customHeight="1" thickBot="1">
      <c r="A42" s="177" t="s">
        <v>724</v>
      </c>
      <c r="B42" s="178"/>
      <c r="C42" s="178"/>
      <c r="D42" s="178"/>
      <c r="E42" s="179"/>
      <c r="F42" s="104">
        <f>SUM(F31,F36,F41)</f>
        <v>0</v>
      </c>
      <c r="G42" s="101" t="s">
        <v>730</v>
      </c>
      <c r="H42" s="86"/>
      <c r="I42" s="86"/>
      <c r="J42" s="86"/>
      <c r="K42" s="87"/>
      <c r="AA42" s="63" t="s">
        <v>480</v>
      </c>
      <c r="AB42" s="113">
        <v>0.36099999999999999</v>
      </c>
    </row>
    <row r="43" spans="1:28" ht="27.9" customHeight="1" thickBot="1">
      <c r="A43" s="168" t="s">
        <v>56</v>
      </c>
      <c r="B43" s="169"/>
      <c r="C43" s="169"/>
      <c r="D43" s="169"/>
      <c r="E43" s="169"/>
      <c r="F43" s="169"/>
      <c r="G43" s="169"/>
      <c r="H43" s="169"/>
      <c r="I43" s="169"/>
      <c r="J43" s="170"/>
      <c r="K43" s="102">
        <f>ROUND((F31+F36+F41)*0.0258,0)</f>
        <v>0</v>
      </c>
      <c r="L43" s="133" t="s">
        <v>57</v>
      </c>
      <c r="M43" s="134"/>
      <c r="AA43" s="63" t="s">
        <v>481</v>
      </c>
      <c r="AB43" s="113">
        <v>0.42599999999999999</v>
      </c>
    </row>
    <row r="44" spans="1:28" ht="27.9" customHeight="1" thickBot="1">
      <c r="A44" s="168" t="s">
        <v>59</v>
      </c>
      <c r="B44" s="169"/>
      <c r="C44" s="169"/>
      <c r="D44" s="169"/>
      <c r="E44" s="169"/>
      <c r="F44" s="169"/>
      <c r="G44" s="169"/>
      <c r="H44" s="169"/>
      <c r="I44" s="169"/>
      <c r="J44" s="170"/>
      <c r="K44" s="103">
        <f>ROUND(SUM(K31,K36,K41),0)</f>
        <v>0</v>
      </c>
      <c r="L44" s="135" t="s">
        <v>58</v>
      </c>
      <c r="M44" s="136"/>
      <c r="AA44" s="63" t="s">
        <v>482</v>
      </c>
      <c r="AB44" s="113">
        <v>0.47</v>
      </c>
    </row>
    <row r="45" spans="1:28" ht="14.4">
      <c r="A45" s="12" t="s">
        <v>63</v>
      </c>
      <c r="B45" s="13"/>
      <c r="C45" s="13"/>
      <c r="D45" s="13"/>
      <c r="E45" s="13"/>
      <c r="F45" s="14"/>
      <c r="G45" s="14"/>
      <c r="H45" s="14"/>
      <c r="I45" s="14"/>
      <c r="J45" s="13"/>
      <c r="K45" s="15"/>
      <c r="AA45" s="63" t="s">
        <v>1118</v>
      </c>
      <c r="AB45" s="119">
        <v>0.46100000000000002</v>
      </c>
    </row>
    <row r="46" spans="1:28">
      <c r="A46" t="s">
        <v>64</v>
      </c>
      <c r="AA46" s="45" t="s">
        <v>483</v>
      </c>
      <c r="AB46" s="111">
        <v>3.5999999999999997E-2</v>
      </c>
    </row>
    <row r="47" spans="1:28">
      <c r="AA47" s="63" t="s">
        <v>484</v>
      </c>
      <c r="AB47" s="126">
        <v>0.47</v>
      </c>
    </row>
    <row r="48" spans="1:28">
      <c r="AA48" s="63" t="s">
        <v>485</v>
      </c>
      <c r="AB48" s="113">
        <v>0.33600000000000002</v>
      </c>
    </row>
    <row r="49" spans="27:28">
      <c r="AA49" s="45" t="s">
        <v>486</v>
      </c>
      <c r="AB49" s="111">
        <v>0.434</v>
      </c>
    </row>
    <row r="50" spans="27:28">
      <c r="AA50" s="63" t="s">
        <v>1137</v>
      </c>
      <c r="AB50" s="119">
        <v>0.126</v>
      </c>
    </row>
    <row r="51" spans="27:28">
      <c r="AA51" s="45" t="s">
        <v>778</v>
      </c>
      <c r="AB51" s="111">
        <v>0.48299999999999998</v>
      </c>
    </row>
    <row r="52" spans="27:28">
      <c r="AA52" s="45" t="s">
        <v>487</v>
      </c>
      <c r="AB52" s="111">
        <v>0.38100000000000001</v>
      </c>
    </row>
    <row r="53" spans="27:28">
      <c r="AA53" s="45" t="s">
        <v>488</v>
      </c>
      <c r="AB53" s="109">
        <v>0.18099999999999999</v>
      </c>
    </row>
    <row r="54" spans="27:28">
      <c r="AA54" s="63" t="s">
        <v>489</v>
      </c>
      <c r="AB54" s="113">
        <v>0.47499999999999998</v>
      </c>
    </row>
    <row r="55" spans="27:28">
      <c r="AA55" s="63" t="s">
        <v>490</v>
      </c>
      <c r="AB55" s="119">
        <v>0.41199999999999998</v>
      </c>
    </row>
    <row r="56" spans="27:28">
      <c r="AA56" s="63" t="s">
        <v>491</v>
      </c>
      <c r="AB56" s="119">
        <v>0.48399999999999999</v>
      </c>
    </row>
    <row r="57" spans="27:28">
      <c r="AA57" s="45" t="s">
        <v>492</v>
      </c>
      <c r="AB57" s="111">
        <v>0.53800000000000003</v>
      </c>
    </row>
    <row r="58" spans="27:28">
      <c r="AA58" s="63" t="s">
        <v>493</v>
      </c>
      <c r="AB58" s="119">
        <v>0.36899999999999999</v>
      </c>
    </row>
    <row r="59" spans="27:28">
      <c r="AA59" s="63" t="s">
        <v>494</v>
      </c>
      <c r="AB59" s="113">
        <v>0.191</v>
      </c>
    </row>
    <row r="60" spans="27:28">
      <c r="AA60" s="45" t="s">
        <v>495</v>
      </c>
      <c r="AB60" s="111">
        <v>0.44700000000000001</v>
      </c>
    </row>
    <row r="61" spans="27:28">
      <c r="AA61" s="63" t="s">
        <v>496</v>
      </c>
      <c r="AB61" s="119">
        <v>0.308</v>
      </c>
    </row>
    <row r="62" spans="27:28">
      <c r="AA62" s="45" t="s">
        <v>783</v>
      </c>
      <c r="AB62" s="109">
        <v>0.42399999999999999</v>
      </c>
    </row>
    <row r="63" spans="27:28">
      <c r="AA63" s="63" t="s">
        <v>497</v>
      </c>
      <c r="AB63" s="113">
        <v>0.50900000000000001</v>
      </c>
    </row>
    <row r="64" spans="27:28">
      <c r="AA64" s="63" t="s">
        <v>498</v>
      </c>
      <c r="AB64" s="113">
        <v>0.14699999999999999</v>
      </c>
    </row>
    <row r="65" spans="27:28">
      <c r="AA65" s="63" t="s">
        <v>123</v>
      </c>
      <c r="AB65" s="113">
        <v>0.47</v>
      </c>
    </row>
    <row r="66" spans="27:28">
      <c r="AA66" s="63" t="s">
        <v>499</v>
      </c>
      <c r="AB66" s="113">
        <v>0.4</v>
      </c>
    </row>
    <row r="67" spans="27:28">
      <c r="AA67" s="45" t="s">
        <v>500</v>
      </c>
      <c r="AB67" s="109">
        <v>0.44700000000000001</v>
      </c>
    </row>
    <row r="68" spans="27:28">
      <c r="AA68" s="63" t="s">
        <v>501</v>
      </c>
      <c r="AB68" s="113">
        <v>0.46</v>
      </c>
    </row>
    <row r="69" spans="27:28">
      <c r="AA69" s="45" t="s">
        <v>502</v>
      </c>
      <c r="AB69" s="111">
        <v>0.41799999999999998</v>
      </c>
    </row>
    <row r="70" spans="27:28">
      <c r="AA70" s="63" t="s">
        <v>784</v>
      </c>
      <c r="AB70" s="113">
        <v>0.53</v>
      </c>
    </row>
    <row r="71" spans="27:28">
      <c r="AA71" s="45" t="s">
        <v>503</v>
      </c>
      <c r="AB71" s="111">
        <v>0.49399999999999999</v>
      </c>
    </row>
    <row r="72" spans="27:28">
      <c r="AA72" s="45" t="s">
        <v>504</v>
      </c>
      <c r="AB72" s="109">
        <v>0.64300000000000002</v>
      </c>
    </row>
    <row r="73" spans="27:28">
      <c r="AA73" s="45" t="s">
        <v>505</v>
      </c>
      <c r="AB73" s="111">
        <v>0.69099999999999995</v>
      </c>
    </row>
    <row r="74" spans="27:28">
      <c r="AA74" s="63" t="s">
        <v>506</v>
      </c>
      <c r="AB74" s="113">
        <v>0.436</v>
      </c>
    </row>
    <row r="75" spans="27:28">
      <c r="AA75" s="63" t="s">
        <v>507</v>
      </c>
      <c r="AB75" s="113">
        <v>0.1</v>
      </c>
    </row>
    <row r="76" spans="27:28">
      <c r="AA76" s="45" t="s">
        <v>508</v>
      </c>
      <c r="AB76" s="109">
        <v>0.35299999999999998</v>
      </c>
    </row>
    <row r="77" spans="27:28">
      <c r="AA77" s="45" t="s">
        <v>509</v>
      </c>
      <c r="AB77" s="109">
        <v>0.51800000000000002</v>
      </c>
    </row>
    <row r="78" spans="27:28">
      <c r="AA78" s="63" t="s">
        <v>124</v>
      </c>
      <c r="AB78" s="113">
        <v>0.46</v>
      </c>
    </row>
    <row r="79" spans="27:28">
      <c r="AA79" s="63" t="s">
        <v>510</v>
      </c>
      <c r="AB79" s="119">
        <v>0.626</v>
      </c>
    </row>
    <row r="80" spans="27:28">
      <c r="AA80" s="63" t="s">
        <v>511</v>
      </c>
      <c r="AB80" s="119">
        <v>0.46700000000000003</v>
      </c>
    </row>
    <row r="81" spans="27:28">
      <c r="AA81" s="63" t="s">
        <v>1142</v>
      </c>
      <c r="AB81" s="113">
        <v>0.53400000000000003</v>
      </c>
    </row>
    <row r="82" spans="27:28">
      <c r="AA82" s="45" t="s">
        <v>512</v>
      </c>
      <c r="AB82" s="111">
        <v>0.48299999999999998</v>
      </c>
    </row>
    <row r="83" spans="27:28">
      <c r="AA83" s="63" t="s">
        <v>513</v>
      </c>
      <c r="AB83" s="119">
        <v>0.48899999999999999</v>
      </c>
    </row>
    <row r="84" spans="27:28">
      <c r="AA84" s="63" t="s">
        <v>125</v>
      </c>
      <c r="AB84" s="119">
        <v>0.39600000000000002</v>
      </c>
    </row>
    <row r="85" spans="27:28">
      <c r="AA85" s="45" t="s">
        <v>514</v>
      </c>
      <c r="AB85" s="109">
        <v>0.43</v>
      </c>
    </row>
    <row r="86" spans="27:28">
      <c r="AA86" s="45" t="s">
        <v>515</v>
      </c>
      <c r="AB86" s="109">
        <v>0.183</v>
      </c>
    </row>
    <row r="87" spans="27:28">
      <c r="AA87" s="45" t="s">
        <v>516</v>
      </c>
      <c r="AB87" s="111">
        <v>0.502</v>
      </c>
    </row>
    <row r="88" spans="27:28">
      <c r="AA88" s="45" t="s">
        <v>517</v>
      </c>
      <c r="AB88" s="109">
        <v>0.47199999999999998</v>
      </c>
    </row>
    <row r="89" spans="27:28">
      <c r="AA89" s="45" t="s">
        <v>788</v>
      </c>
      <c r="AB89" s="109">
        <v>0.42099999999999999</v>
      </c>
    </row>
    <row r="90" spans="27:28">
      <c r="AA90" s="45" t="s">
        <v>518</v>
      </c>
      <c r="AB90" s="109">
        <v>0.42399999999999999</v>
      </c>
    </row>
    <row r="91" spans="27:28">
      <c r="AA91" s="45" t="s">
        <v>789</v>
      </c>
      <c r="AB91" s="109">
        <v>0.42</v>
      </c>
    </row>
    <row r="92" spans="27:28">
      <c r="AA92" s="45" t="s">
        <v>519</v>
      </c>
      <c r="AB92" s="109">
        <v>0.42</v>
      </c>
    </row>
    <row r="93" spans="27:28">
      <c r="AA93" s="45" t="s">
        <v>520</v>
      </c>
      <c r="AB93" s="109">
        <v>0.42</v>
      </c>
    </row>
    <row r="94" spans="27:28">
      <c r="AA94" s="45" t="s">
        <v>521</v>
      </c>
      <c r="AB94" s="109">
        <v>0.42</v>
      </c>
    </row>
    <row r="95" spans="27:28">
      <c r="AA95" s="45" t="s">
        <v>522</v>
      </c>
      <c r="AB95" s="109">
        <v>0.497</v>
      </c>
    </row>
    <row r="96" spans="27:28">
      <c r="AA96" s="45" t="s">
        <v>523</v>
      </c>
      <c r="AB96" s="109">
        <v>0.47899999999999998</v>
      </c>
    </row>
    <row r="97" spans="27:28">
      <c r="AA97" s="63" t="s">
        <v>524</v>
      </c>
      <c r="AB97" s="113">
        <v>0.215</v>
      </c>
    </row>
    <row r="98" spans="27:28">
      <c r="AA98" s="45" t="s">
        <v>1121</v>
      </c>
      <c r="AB98" s="116">
        <v>0.47</v>
      </c>
    </row>
    <row r="99" spans="27:28">
      <c r="AA99" s="45" t="s">
        <v>126</v>
      </c>
      <c r="AB99" s="109">
        <v>0.13300000000000001</v>
      </c>
    </row>
    <row r="100" spans="27:28">
      <c r="AA100" s="45" t="s">
        <v>525</v>
      </c>
      <c r="AB100" s="109">
        <v>0.52500000000000002</v>
      </c>
    </row>
    <row r="101" spans="27:28">
      <c r="AA101" s="63" t="s">
        <v>526</v>
      </c>
      <c r="AB101" s="113">
        <v>8.6999999999999994E-2</v>
      </c>
    </row>
    <row r="102" spans="27:28">
      <c r="AA102" s="63" t="s">
        <v>527</v>
      </c>
      <c r="AB102" s="113">
        <v>0.192</v>
      </c>
    </row>
    <row r="103" spans="27:28">
      <c r="AA103" s="37" t="s">
        <v>528</v>
      </c>
      <c r="AB103" s="109">
        <v>0.39800000000000002</v>
      </c>
    </row>
    <row r="104" spans="27:28">
      <c r="AA104" s="63" t="s">
        <v>529</v>
      </c>
      <c r="AB104" s="113">
        <v>0.379</v>
      </c>
    </row>
    <row r="105" spans="27:28">
      <c r="AA105" s="45" t="s">
        <v>530</v>
      </c>
      <c r="AB105" s="109">
        <v>0.52900000000000003</v>
      </c>
    </row>
    <row r="106" spans="27:28">
      <c r="AA106" s="63" t="s">
        <v>531</v>
      </c>
      <c r="AB106" s="113">
        <v>8.2000000000000003E-2</v>
      </c>
    </row>
    <row r="107" spans="27:28">
      <c r="AA107" s="63" t="s">
        <v>532</v>
      </c>
      <c r="AB107" s="113">
        <v>0.44700000000000001</v>
      </c>
    </row>
    <row r="108" spans="27:28">
      <c r="AA108" s="63" t="s">
        <v>533</v>
      </c>
      <c r="AB108" s="113">
        <v>0.23799999999999999</v>
      </c>
    </row>
    <row r="109" spans="27:28">
      <c r="AA109" s="45" t="s">
        <v>534</v>
      </c>
      <c r="AB109" s="109">
        <v>0.50700000000000001</v>
      </c>
    </row>
    <row r="110" spans="27:28">
      <c r="AA110" s="60" t="s">
        <v>535</v>
      </c>
      <c r="AB110" s="113">
        <v>0.503</v>
      </c>
    </row>
    <row r="111" spans="27:28">
      <c r="AA111" s="63" t="s">
        <v>536</v>
      </c>
      <c r="AB111" s="113">
        <v>0.54800000000000004</v>
      </c>
    </row>
    <row r="112" spans="27:28">
      <c r="AA112" s="45" t="s">
        <v>537</v>
      </c>
      <c r="AB112" s="109">
        <v>0.219</v>
      </c>
    </row>
    <row r="113" spans="27:28">
      <c r="AA113" s="63" t="s">
        <v>538</v>
      </c>
      <c r="AB113" s="113">
        <v>0.44700000000000001</v>
      </c>
    </row>
    <row r="114" spans="27:28">
      <c r="AA114" s="63" t="s">
        <v>539</v>
      </c>
      <c r="AB114" s="113">
        <v>0.45100000000000001</v>
      </c>
    </row>
    <row r="115" spans="27:28">
      <c r="AA115" s="45" t="s">
        <v>540</v>
      </c>
      <c r="AB115" s="109">
        <v>0.44700000000000001</v>
      </c>
    </row>
    <row r="116" spans="27:28">
      <c r="AA116" s="63" t="s">
        <v>541</v>
      </c>
      <c r="AB116" s="113">
        <v>0.52900000000000003</v>
      </c>
    </row>
    <row r="117" spans="27:28">
      <c r="AA117" s="37" t="s">
        <v>542</v>
      </c>
      <c r="AB117" s="109">
        <v>0.42599999999999999</v>
      </c>
    </row>
    <row r="118" spans="27:28">
      <c r="AA118" s="45" t="s">
        <v>543</v>
      </c>
      <c r="AB118" s="109">
        <v>0.42899999999999999</v>
      </c>
    </row>
    <row r="119" spans="27:28">
      <c r="AA119" s="63" t="s">
        <v>544</v>
      </c>
      <c r="AB119" s="113">
        <v>0.32100000000000001</v>
      </c>
    </row>
    <row r="120" spans="27:28">
      <c r="AA120" s="63" t="s">
        <v>545</v>
      </c>
      <c r="AB120" s="113">
        <v>0.5</v>
      </c>
    </row>
    <row r="121" spans="27:28">
      <c r="AA121" s="57" t="s">
        <v>799</v>
      </c>
      <c r="AB121" s="109">
        <v>0.47399999999999998</v>
      </c>
    </row>
    <row r="122" spans="27:28">
      <c r="AA122" s="63" t="s">
        <v>546</v>
      </c>
      <c r="AB122" s="113">
        <v>0.48699999999999999</v>
      </c>
    </row>
    <row r="123" spans="27:28">
      <c r="AA123" s="45" t="s">
        <v>801</v>
      </c>
      <c r="AB123" s="109">
        <v>0.39800000000000002</v>
      </c>
    </row>
    <row r="124" spans="27:28">
      <c r="AA124" s="45" t="s">
        <v>547</v>
      </c>
      <c r="AB124" s="109">
        <v>0.129</v>
      </c>
    </row>
    <row r="125" spans="27:28">
      <c r="AA125" s="63" t="s">
        <v>548</v>
      </c>
      <c r="AB125" s="113">
        <v>0.219</v>
      </c>
    </row>
    <row r="126" spans="27:28">
      <c r="AA126" s="45" t="s">
        <v>127</v>
      </c>
      <c r="AB126" s="109">
        <v>0.27600000000000002</v>
      </c>
    </row>
    <row r="127" spans="27:28">
      <c r="AA127" s="45" t="s">
        <v>549</v>
      </c>
      <c r="AB127" s="109">
        <v>0.42699999999999999</v>
      </c>
    </row>
    <row r="128" spans="27:28">
      <c r="AA128" s="45" t="s">
        <v>550</v>
      </c>
      <c r="AB128" s="109">
        <v>0.44700000000000001</v>
      </c>
    </row>
    <row r="129" spans="27:28">
      <c r="AA129" s="45" t="s">
        <v>551</v>
      </c>
      <c r="AB129" s="109">
        <v>0.48699999999999999</v>
      </c>
    </row>
    <row r="130" spans="27:28">
      <c r="AA130" s="45" t="s">
        <v>552</v>
      </c>
      <c r="AB130" s="109">
        <v>0.49199999999999999</v>
      </c>
    </row>
    <row r="131" spans="27:28">
      <c r="AA131" s="45" t="s">
        <v>553</v>
      </c>
      <c r="AB131" s="109">
        <v>0.44700000000000001</v>
      </c>
    </row>
    <row r="132" spans="27:28">
      <c r="AA132" s="45" t="s">
        <v>554</v>
      </c>
      <c r="AB132" s="109">
        <v>0.44600000000000001</v>
      </c>
    </row>
    <row r="133" spans="27:28">
      <c r="AA133" s="45" t="s">
        <v>555</v>
      </c>
      <c r="AB133" s="109">
        <v>0.32300000000000001</v>
      </c>
    </row>
    <row r="134" spans="27:28">
      <c r="AA134" s="37" t="s">
        <v>556</v>
      </c>
      <c r="AB134" s="109">
        <v>0.504</v>
      </c>
    </row>
    <row r="135" spans="27:28">
      <c r="AA135" s="45" t="s">
        <v>557</v>
      </c>
      <c r="AB135" s="109">
        <v>0.44700000000000001</v>
      </c>
    </row>
    <row r="136" spans="27:28">
      <c r="AA136" s="45" t="s">
        <v>558</v>
      </c>
      <c r="AB136" s="109">
        <v>0.44700000000000001</v>
      </c>
    </row>
    <row r="137" spans="27:28">
      <c r="AA137" s="63" t="s">
        <v>559</v>
      </c>
      <c r="AB137" s="113">
        <v>5.8000000000000003E-2</v>
      </c>
    </row>
    <row r="138" spans="27:28">
      <c r="AA138" s="63" t="s">
        <v>560</v>
      </c>
      <c r="AB138" s="113">
        <v>0.47099999999999997</v>
      </c>
    </row>
    <row r="139" spans="27:28">
      <c r="AA139" s="37" t="s">
        <v>561</v>
      </c>
      <c r="AB139" s="109">
        <v>0.47499999999999998</v>
      </c>
    </row>
    <row r="140" spans="27:28">
      <c r="AA140" s="45" t="s">
        <v>562</v>
      </c>
      <c r="AB140" s="109">
        <v>0.499</v>
      </c>
    </row>
    <row r="141" spans="27:28">
      <c r="AA141" s="45" t="s">
        <v>563</v>
      </c>
      <c r="AB141" s="109">
        <v>0.48899999999999999</v>
      </c>
    </row>
    <row r="142" spans="27:28">
      <c r="AA142" s="45" t="s">
        <v>564</v>
      </c>
      <c r="AB142" s="109">
        <v>0.50600000000000001</v>
      </c>
    </row>
    <row r="143" spans="27:28">
      <c r="AA143" s="63" t="s">
        <v>565</v>
      </c>
      <c r="AB143" s="113">
        <v>0.41599999999999998</v>
      </c>
    </row>
    <row r="144" spans="27:28">
      <c r="AA144" s="45" t="s">
        <v>1122</v>
      </c>
      <c r="AB144" s="109">
        <v>0.39900000000000002</v>
      </c>
    </row>
    <row r="145" spans="27:28">
      <c r="AA145" s="63" t="s">
        <v>566</v>
      </c>
      <c r="AB145" s="113">
        <v>0.46200000000000002</v>
      </c>
    </row>
    <row r="146" spans="27:28">
      <c r="AA146" s="57" t="s">
        <v>803</v>
      </c>
      <c r="AB146" s="109">
        <v>0.47</v>
      </c>
    </row>
    <row r="147" spans="27:28">
      <c r="AA147" s="60" t="s">
        <v>567</v>
      </c>
      <c r="AB147" s="113">
        <v>0.30299999999999999</v>
      </c>
    </row>
    <row r="148" spans="27:28">
      <c r="AA148" s="45" t="s">
        <v>568</v>
      </c>
      <c r="AB148" s="109">
        <v>0.45300000000000001</v>
      </c>
    </row>
    <row r="149" spans="27:28">
      <c r="AA149" s="63" t="s">
        <v>1156</v>
      </c>
      <c r="AB149" s="113">
        <v>0.437</v>
      </c>
    </row>
    <row r="150" spans="27:28">
      <c r="AA150" s="45" t="s">
        <v>569</v>
      </c>
      <c r="AB150" s="109">
        <v>0.252</v>
      </c>
    </row>
    <row r="151" spans="27:28">
      <c r="AA151" s="63" t="s">
        <v>570</v>
      </c>
      <c r="AB151" s="113">
        <v>0.52200000000000002</v>
      </c>
    </row>
    <row r="152" spans="27:28">
      <c r="AA152" s="63" t="s">
        <v>571</v>
      </c>
      <c r="AB152" s="113">
        <v>0.46400000000000002</v>
      </c>
    </row>
    <row r="153" spans="27:28">
      <c r="AA153" s="60" t="s">
        <v>572</v>
      </c>
      <c r="AB153" s="113">
        <v>0.44900000000000001</v>
      </c>
    </row>
    <row r="154" spans="27:28">
      <c r="AA154" s="45" t="s">
        <v>573</v>
      </c>
      <c r="AB154" s="109">
        <v>0.496</v>
      </c>
    </row>
    <row r="155" spans="27:28">
      <c r="AA155" s="45" t="s">
        <v>574</v>
      </c>
      <c r="AB155" s="109">
        <v>0.48499999999999999</v>
      </c>
    </row>
    <row r="156" spans="27:28">
      <c r="AA156" s="45" t="s">
        <v>575</v>
      </c>
      <c r="AB156" s="109">
        <v>0.30299999999999999</v>
      </c>
    </row>
    <row r="157" spans="27:28">
      <c r="AA157" s="45" t="s">
        <v>576</v>
      </c>
      <c r="AB157" s="109">
        <v>0.48399999999999999</v>
      </c>
    </row>
    <row r="158" spans="27:28">
      <c r="AA158" s="45" t="s">
        <v>577</v>
      </c>
      <c r="AB158" s="109">
        <v>0.69899999999999995</v>
      </c>
    </row>
    <row r="159" spans="27:28">
      <c r="AA159" s="63" t="s">
        <v>578</v>
      </c>
      <c r="AB159" s="113">
        <v>3.6999999999999998E-2</v>
      </c>
    </row>
    <row r="160" spans="27:28">
      <c r="AA160" s="45" t="s">
        <v>579</v>
      </c>
      <c r="AB160" s="109">
        <v>0.44700000000000001</v>
      </c>
    </row>
    <row r="161" spans="27:28">
      <c r="AA161" s="45" t="s">
        <v>580</v>
      </c>
      <c r="AB161" s="109">
        <v>0.48799999999999999</v>
      </c>
    </row>
    <row r="162" spans="27:28">
      <c r="AA162" s="60" t="s">
        <v>581</v>
      </c>
      <c r="AB162" s="113">
        <v>0.313</v>
      </c>
    </row>
    <row r="163" spans="27:28">
      <c r="AA163" s="45" t="s">
        <v>582</v>
      </c>
      <c r="AB163" s="109">
        <v>0.28999999999999998</v>
      </c>
    </row>
    <row r="164" spans="27:28">
      <c r="AA164" s="45" t="s">
        <v>583</v>
      </c>
      <c r="AB164" s="109">
        <v>0</v>
      </c>
    </row>
    <row r="165" spans="27:28">
      <c r="AA165" s="45" t="s">
        <v>1158</v>
      </c>
      <c r="AB165" s="109">
        <v>0.498</v>
      </c>
    </row>
    <row r="166" spans="27:28">
      <c r="AA166" s="45" t="s">
        <v>584</v>
      </c>
      <c r="AB166" s="109">
        <v>3.7999999999999999E-2</v>
      </c>
    </row>
    <row r="167" spans="27:28">
      <c r="AA167" s="63" t="s">
        <v>585</v>
      </c>
      <c r="AB167" s="113">
        <v>3.2000000000000001E-2</v>
      </c>
    </row>
    <row r="168" spans="27:28">
      <c r="AA168" s="45" t="s">
        <v>586</v>
      </c>
      <c r="AB168" s="109">
        <v>7.1999999999999995E-2</v>
      </c>
    </row>
    <row r="169" spans="27:28">
      <c r="AA169" s="45" t="s">
        <v>587</v>
      </c>
      <c r="AB169" s="109">
        <v>0.04</v>
      </c>
    </row>
    <row r="170" spans="27:28">
      <c r="AA170" s="37" t="s">
        <v>588</v>
      </c>
      <c r="AB170" s="109">
        <v>0.44700000000000001</v>
      </c>
    </row>
    <row r="171" spans="27:28">
      <c r="AA171" s="45" t="s">
        <v>589</v>
      </c>
      <c r="AB171" s="109">
        <v>2.5999999999999999E-2</v>
      </c>
    </row>
    <row r="172" spans="27:28">
      <c r="AA172" s="45" t="s">
        <v>590</v>
      </c>
      <c r="AB172" s="109">
        <v>0.47799999999999998</v>
      </c>
    </row>
    <row r="173" spans="27:28">
      <c r="AA173" s="45" t="s">
        <v>591</v>
      </c>
      <c r="AB173" s="109">
        <v>0.47799999999999998</v>
      </c>
    </row>
    <row r="174" spans="27:28">
      <c r="AA174" s="45" t="s">
        <v>592</v>
      </c>
      <c r="AB174" s="109">
        <v>0.44400000000000001</v>
      </c>
    </row>
    <row r="175" spans="27:28">
      <c r="AA175" s="45" t="s">
        <v>593</v>
      </c>
      <c r="AB175" s="109">
        <v>0.20499999999999999</v>
      </c>
    </row>
    <row r="176" spans="27:28">
      <c r="AA176" s="45" t="s">
        <v>594</v>
      </c>
      <c r="AB176" s="109">
        <v>0.28399999999999997</v>
      </c>
    </row>
    <row r="177" spans="27:28">
      <c r="AA177" s="45" t="s">
        <v>595</v>
      </c>
      <c r="AB177" s="109">
        <v>0.28999999999999998</v>
      </c>
    </row>
    <row r="178" spans="27:28">
      <c r="AA178" s="45" t="s">
        <v>596</v>
      </c>
      <c r="AB178" s="109">
        <v>0.312</v>
      </c>
    </row>
    <row r="179" spans="27:28">
      <c r="AA179" s="63" t="s">
        <v>597</v>
      </c>
      <c r="AB179" s="113">
        <v>0.46899999999999997</v>
      </c>
    </row>
    <row r="180" spans="27:28">
      <c r="AA180" s="45" t="s">
        <v>810</v>
      </c>
      <c r="AB180" s="109">
        <v>0.50900000000000001</v>
      </c>
    </row>
    <row r="181" spans="27:28">
      <c r="AA181" s="45" t="s">
        <v>598</v>
      </c>
      <c r="AB181" s="109">
        <v>0.34599999999999997</v>
      </c>
    </row>
    <row r="182" spans="27:28">
      <c r="AA182" s="63" t="s">
        <v>1159</v>
      </c>
      <c r="AB182" s="113">
        <v>0.39400000000000002</v>
      </c>
    </row>
    <row r="183" spans="27:28">
      <c r="AA183" s="45" t="s">
        <v>599</v>
      </c>
      <c r="AB183" s="109">
        <v>0.48299999999999998</v>
      </c>
    </row>
    <row r="184" spans="27:28">
      <c r="AA184" s="37" t="s">
        <v>600</v>
      </c>
      <c r="AB184" s="109">
        <v>0.20799999999999999</v>
      </c>
    </row>
    <row r="185" spans="27:28">
      <c r="AA185" s="63" t="s">
        <v>601</v>
      </c>
      <c r="AB185" s="113">
        <v>1.7999999999999999E-2</v>
      </c>
    </row>
    <row r="186" spans="27:28">
      <c r="AA186" s="45" t="s">
        <v>1164</v>
      </c>
      <c r="AB186" s="116">
        <v>0.47</v>
      </c>
    </row>
    <row r="187" spans="27:28">
      <c r="AA187" s="63" t="s">
        <v>602</v>
      </c>
      <c r="AB187" s="113">
        <v>0.154</v>
      </c>
    </row>
    <row r="188" spans="27:28">
      <c r="AA188" s="45" t="s">
        <v>812</v>
      </c>
      <c r="AB188" s="109">
        <v>0.34</v>
      </c>
    </row>
    <row r="189" spans="27:28">
      <c r="AA189" s="45" t="s">
        <v>603</v>
      </c>
      <c r="AB189" s="109">
        <v>0.187</v>
      </c>
    </row>
    <row r="190" spans="27:28">
      <c r="AA190" s="45" t="s">
        <v>604</v>
      </c>
      <c r="AB190" s="109">
        <v>0.32700000000000001</v>
      </c>
    </row>
    <row r="191" spans="27:28">
      <c r="AA191" s="45" t="s">
        <v>605</v>
      </c>
      <c r="AB191" s="109">
        <v>0.41799999999999998</v>
      </c>
    </row>
    <row r="192" spans="27:28">
      <c r="AA192" s="45" t="s">
        <v>606</v>
      </c>
      <c r="AB192" s="109">
        <v>3.9E-2</v>
      </c>
    </row>
    <row r="193" spans="27:28">
      <c r="AA193" s="45" t="s">
        <v>607</v>
      </c>
      <c r="AB193" s="109">
        <v>0.433</v>
      </c>
    </row>
    <row r="194" spans="27:28">
      <c r="AA194" s="45" t="s">
        <v>608</v>
      </c>
      <c r="AB194" s="109">
        <v>0.36899999999999999</v>
      </c>
    </row>
    <row r="195" spans="27:28">
      <c r="AA195" s="45" t="s">
        <v>813</v>
      </c>
      <c r="AB195" s="109">
        <v>0.35599999999999998</v>
      </c>
    </row>
    <row r="196" spans="27:28">
      <c r="AA196" s="63" t="s">
        <v>609</v>
      </c>
      <c r="AB196" s="113">
        <v>0.35</v>
      </c>
    </row>
    <row r="197" spans="27:28">
      <c r="AA197" s="45" t="s">
        <v>610</v>
      </c>
      <c r="AB197" s="109">
        <v>0.49399999999999999</v>
      </c>
    </row>
    <row r="198" spans="27:28">
      <c r="AA198" s="45" t="s">
        <v>611</v>
      </c>
      <c r="AB198" s="109">
        <v>0.45900000000000002</v>
      </c>
    </row>
    <row r="199" spans="27:28">
      <c r="AA199" s="60" t="s">
        <v>612</v>
      </c>
      <c r="AB199" s="113">
        <v>0.46500000000000002</v>
      </c>
    </row>
    <row r="200" spans="27:28">
      <c r="AA200" s="45" t="s">
        <v>613</v>
      </c>
      <c r="AB200" s="109">
        <v>0.51200000000000001</v>
      </c>
    </row>
    <row r="201" spans="27:28">
      <c r="AA201" s="45" t="s">
        <v>817</v>
      </c>
      <c r="AB201" s="109">
        <v>0.36799999999999999</v>
      </c>
    </row>
    <row r="202" spans="27:28">
      <c r="AA202" s="45" t="s">
        <v>1165</v>
      </c>
      <c r="AB202" s="109">
        <v>0.47799999999999998</v>
      </c>
    </row>
    <row r="203" spans="27:28">
      <c r="AA203" s="45" t="s">
        <v>614</v>
      </c>
      <c r="AB203" s="109">
        <v>0.46400000000000002</v>
      </c>
    </row>
    <row r="204" spans="27:28">
      <c r="AA204" s="45" t="s">
        <v>615</v>
      </c>
      <c r="AB204" s="109">
        <v>0.33300000000000002</v>
      </c>
    </row>
    <row r="205" spans="27:28">
      <c r="AA205" s="37" t="s">
        <v>616</v>
      </c>
      <c r="AB205" s="109">
        <v>0.52900000000000003</v>
      </c>
    </row>
    <row r="206" spans="27:28">
      <c r="AA206" s="45" t="s">
        <v>617</v>
      </c>
      <c r="AB206" s="109">
        <v>0.41599999999999998</v>
      </c>
    </row>
    <row r="207" spans="27:28">
      <c r="AA207" s="45" t="s">
        <v>618</v>
      </c>
      <c r="AB207" s="109">
        <v>0.47299999999999998</v>
      </c>
    </row>
    <row r="208" spans="27:28">
      <c r="AA208" s="45" t="s">
        <v>1166</v>
      </c>
      <c r="AB208" s="109">
        <v>0.52</v>
      </c>
    </row>
    <row r="209" spans="27:28">
      <c r="AA209" s="45" t="s">
        <v>619</v>
      </c>
      <c r="AB209" s="109">
        <v>0.56599999999999995</v>
      </c>
    </row>
    <row r="210" spans="27:28">
      <c r="AA210" s="45" t="s">
        <v>620</v>
      </c>
      <c r="AB210" s="109">
        <v>0</v>
      </c>
    </row>
    <row r="211" spans="27:28">
      <c r="AA211" s="45" t="s">
        <v>621</v>
      </c>
      <c r="AB211" s="109">
        <v>0.47299999999999998</v>
      </c>
    </row>
    <row r="212" spans="27:28">
      <c r="AA212" s="45" t="s">
        <v>622</v>
      </c>
      <c r="AB212" s="109">
        <v>0.44700000000000001</v>
      </c>
    </row>
    <row r="213" spans="27:28">
      <c r="AA213" s="63" t="s">
        <v>623</v>
      </c>
      <c r="AB213" s="113">
        <v>0.60099999999999998</v>
      </c>
    </row>
    <row r="214" spans="27:28">
      <c r="AA214" s="66" t="s">
        <v>624</v>
      </c>
      <c r="AB214" s="113">
        <v>0.47599999999999998</v>
      </c>
    </row>
    <row r="215" spans="27:28">
      <c r="AA215" s="60" t="s">
        <v>822</v>
      </c>
      <c r="AB215" s="113">
        <v>0.44700000000000001</v>
      </c>
    </row>
    <row r="216" spans="27:28">
      <c r="AA216" s="63" t="s">
        <v>1123</v>
      </c>
      <c r="AB216" s="113">
        <v>0.40600000000000003</v>
      </c>
    </row>
    <row r="217" spans="27:28">
      <c r="AA217" s="63" t="s">
        <v>625</v>
      </c>
      <c r="AB217" s="113">
        <v>0.46899999999999997</v>
      </c>
    </row>
    <row r="218" spans="27:28">
      <c r="AA218" s="63" t="s">
        <v>626</v>
      </c>
      <c r="AB218" s="113">
        <v>0.36199999999999999</v>
      </c>
    </row>
    <row r="219" spans="27:28">
      <c r="AA219" s="63" t="s">
        <v>627</v>
      </c>
      <c r="AB219" s="113">
        <v>0.53100000000000003</v>
      </c>
    </row>
    <row r="220" spans="27:28">
      <c r="AA220" s="63" t="s">
        <v>628</v>
      </c>
      <c r="AB220" s="113">
        <v>0.55000000000000004</v>
      </c>
    </row>
    <row r="221" spans="27:28">
      <c r="AA221" s="63" t="s">
        <v>629</v>
      </c>
      <c r="AB221" s="113">
        <v>0.36499999999999999</v>
      </c>
    </row>
    <row r="222" spans="27:28">
      <c r="AA222" s="45" t="s">
        <v>630</v>
      </c>
      <c r="AB222" s="109">
        <v>0.73699999999999999</v>
      </c>
    </row>
    <row r="223" spans="27:28">
      <c r="AA223" s="45" t="s">
        <v>631</v>
      </c>
      <c r="AB223" s="109">
        <v>0.44600000000000001</v>
      </c>
    </row>
    <row r="224" spans="27:28">
      <c r="AA224" s="37" t="s">
        <v>632</v>
      </c>
      <c r="AB224" s="109">
        <v>0.52600000000000002</v>
      </c>
    </row>
    <row r="225" spans="27:28">
      <c r="AA225" s="45" t="s">
        <v>633</v>
      </c>
      <c r="AB225" s="109">
        <v>0.52100000000000002</v>
      </c>
    </row>
    <row r="226" spans="27:28">
      <c r="AA226" s="45" t="s">
        <v>830</v>
      </c>
      <c r="AB226" s="109">
        <v>0.48699999999999999</v>
      </c>
    </row>
    <row r="227" spans="27:28">
      <c r="AA227" s="45" t="s">
        <v>634</v>
      </c>
      <c r="AB227" s="109">
        <v>0.45700000000000002</v>
      </c>
    </row>
    <row r="228" spans="27:28">
      <c r="AA228" s="45" t="s">
        <v>635</v>
      </c>
      <c r="AB228" s="109">
        <v>0.44700000000000001</v>
      </c>
    </row>
    <row r="229" spans="27:28">
      <c r="AA229" s="45" t="s">
        <v>636</v>
      </c>
      <c r="AB229" s="109">
        <v>0.308</v>
      </c>
    </row>
    <row r="230" spans="27:28">
      <c r="AA230" s="45" t="s">
        <v>637</v>
      </c>
      <c r="AB230" s="109">
        <v>0.47199999999999998</v>
      </c>
    </row>
    <row r="231" spans="27:28">
      <c r="AA231" s="45" t="s">
        <v>638</v>
      </c>
      <c r="AB231" s="109">
        <v>0.48799999999999999</v>
      </c>
    </row>
    <row r="232" spans="27:28">
      <c r="AA232" s="45" t="s">
        <v>639</v>
      </c>
      <c r="AB232" s="109">
        <v>0.47099999999999997</v>
      </c>
    </row>
    <row r="233" spans="27:28">
      <c r="AA233" s="45" t="s">
        <v>640</v>
      </c>
      <c r="AB233" s="109">
        <v>0.47</v>
      </c>
    </row>
    <row r="234" spans="27:28">
      <c r="AA234" s="45" t="s">
        <v>641</v>
      </c>
      <c r="AB234" s="109">
        <v>0.51100000000000001</v>
      </c>
    </row>
    <row r="235" spans="27:28">
      <c r="AA235" s="45" t="s">
        <v>642</v>
      </c>
      <c r="AB235" s="109">
        <v>0.47</v>
      </c>
    </row>
    <row r="236" spans="27:28">
      <c r="AA236" s="45" t="s">
        <v>643</v>
      </c>
      <c r="AB236" s="109">
        <v>0.50900000000000001</v>
      </c>
    </row>
    <row r="237" spans="27:28">
      <c r="AA237" s="45" t="s">
        <v>644</v>
      </c>
      <c r="AB237" s="109">
        <v>0.47199999999999998</v>
      </c>
    </row>
    <row r="238" spans="27:28">
      <c r="AA238" s="45" t="s">
        <v>645</v>
      </c>
      <c r="AB238" s="109">
        <v>0.51</v>
      </c>
    </row>
    <row r="239" spans="27:28">
      <c r="AA239" s="45" t="s">
        <v>1124</v>
      </c>
      <c r="AB239" s="109">
        <v>0</v>
      </c>
    </row>
    <row r="240" spans="27:28">
      <c r="AA240" s="45" t="s">
        <v>833</v>
      </c>
      <c r="AB240" s="109">
        <v>0.47</v>
      </c>
    </row>
    <row r="241" spans="27:28">
      <c r="AA241" s="63" t="s">
        <v>646</v>
      </c>
      <c r="AB241" s="113">
        <v>0.34100000000000003</v>
      </c>
    </row>
    <row r="242" spans="27:28">
      <c r="AA242" s="45" t="s">
        <v>647</v>
      </c>
      <c r="AB242" s="109">
        <v>0.44400000000000001</v>
      </c>
    </row>
    <row r="243" spans="27:28">
      <c r="AA243" s="45" t="s">
        <v>837</v>
      </c>
      <c r="AB243" s="109">
        <v>0.14099999999999999</v>
      </c>
    </row>
    <row r="244" spans="27:28">
      <c r="AA244" s="45" t="s">
        <v>648</v>
      </c>
      <c r="AB244" s="109">
        <v>0.47399999999999998</v>
      </c>
    </row>
    <row r="245" spans="27:28">
      <c r="AA245" s="63" t="s">
        <v>649</v>
      </c>
      <c r="AB245" s="113">
        <v>0.22800000000000001</v>
      </c>
    </row>
    <row r="246" spans="27:28">
      <c r="AA246" s="45" t="s">
        <v>1172</v>
      </c>
      <c r="AB246" s="109">
        <v>0.34200000000000003</v>
      </c>
    </row>
    <row r="247" spans="27:28">
      <c r="AA247" s="45" t="s">
        <v>650</v>
      </c>
      <c r="AB247" s="109">
        <v>0.48499999999999999</v>
      </c>
    </row>
    <row r="248" spans="27:28">
      <c r="AA248" s="45" t="s">
        <v>651</v>
      </c>
      <c r="AB248" s="109">
        <v>0.43</v>
      </c>
    </row>
    <row r="249" spans="27:28">
      <c r="AA249" s="45" t="s">
        <v>652</v>
      </c>
      <c r="AB249" s="109">
        <v>0.53400000000000003</v>
      </c>
    </row>
    <row r="250" spans="27:28">
      <c r="AA250" s="45" t="s">
        <v>653</v>
      </c>
      <c r="AB250" s="109">
        <v>0.50900000000000001</v>
      </c>
    </row>
    <row r="251" spans="27:28">
      <c r="AA251" s="45" t="s">
        <v>654</v>
      </c>
      <c r="AB251" s="109">
        <v>0.52700000000000002</v>
      </c>
    </row>
    <row r="252" spans="27:28">
      <c r="AA252" s="45" t="s">
        <v>655</v>
      </c>
      <c r="AB252" s="109">
        <v>0.44700000000000001</v>
      </c>
    </row>
    <row r="253" spans="27:28">
      <c r="AA253" s="45" t="s">
        <v>656</v>
      </c>
      <c r="AB253" s="109">
        <v>0.497</v>
      </c>
    </row>
    <row r="254" spans="27:28">
      <c r="AA254" s="45" t="s">
        <v>657</v>
      </c>
      <c r="AB254" s="109">
        <v>0.47499999999999998</v>
      </c>
    </row>
    <row r="255" spans="27:28">
      <c r="AA255" s="45" t="s">
        <v>658</v>
      </c>
      <c r="AB255" s="109">
        <v>0.48499999999999999</v>
      </c>
    </row>
    <row r="256" spans="27:28">
      <c r="AA256" s="45" t="s">
        <v>1174</v>
      </c>
      <c r="AB256" s="109">
        <v>0.56299999999999994</v>
      </c>
    </row>
    <row r="257" spans="27:28">
      <c r="AA257" s="45" t="s">
        <v>659</v>
      </c>
      <c r="AB257" s="109">
        <v>0.442</v>
      </c>
    </row>
    <row r="258" spans="27:28">
      <c r="AA258" s="63" t="s">
        <v>128</v>
      </c>
      <c r="AB258" s="113">
        <v>0.39500000000000002</v>
      </c>
    </row>
    <row r="259" spans="27:28">
      <c r="AA259" s="63" t="s">
        <v>660</v>
      </c>
      <c r="AB259" s="113">
        <v>0.50900000000000001</v>
      </c>
    </row>
    <row r="260" spans="27:28">
      <c r="AA260" s="45" t="s">
        <v>842</v>
      </c>
      <c r="AB260" s="109">
        <v>0.54500000000000004</v>
      </c>
    </row>
    <row r="261" spans="27:28">
      <c r="AA261" s="45" t="s">
        <v>661</v>
      </c>
      <c r="AB261" s="109">
        <v>0.68400000000000005</v>
      </c>
    </row>
    <row r="262" spans="27:28">
      <c r="AA262" s="45" t="s">
        <v>662</v>
      </c>
      <c r="AB262" s="109">
        <v>0.44700000000000001</v>
      </c>
    </row>
    <row r="263" spans="27:28">
      <c r="AA263" s="45" t="s">
        <v>1175</v>
      </c>
      <c r="AB263" s="109">
        <v>0.52800000000000002</v>
      </c>
    </row>
    <row r="264" spans="27:28">
      <c r="AA264" s="45" t="s">
        <v>663</v>
      </c>
      <c r="AB264" s="109">
        <v>0.308</v>
      </c>
    </row>
    <row r="265" spans="27:28">
      <c r="AA265" s="45" t="s">
        <v>664</v>
      </c>
      <c r="AB265" s="109">
        <v>0.45</v>
      </c>
    </row>
    <row r="266" spans="27:28">
      <c r="AA266" s="45" t="s">
        <v>665</v>
      </c>
      <c r="AB266" s="109">
        <v>0.47799999999999998</v>
      </c>
    </row>
    <row r="267" spans="27:28">
      <c r="AA267" s="45" t="s">
        <v>666</v>
      </c>
      <c r="AB267" s="109">
        <v>0.44700000000000001</v>
      </c>
    </row>
    <row r="268" spans="27:28">
      <c r="AA268" s="45" t="s">
        <v>667</v>
      </c>
      <c r="AB268" s="109">
        <v>0.44700000000000001</v>
      </c>
    </row>
    <row r="269" spans="27:28">
      <c r="AA269" s="45" t="s">
        <v>668</v>
      </c>
      <c r="AB269" s="109">
        <v>0.47599999999999998</v>
      </c>
    </row>
    <row r="270" spans="27:28">
      <c r="AA270" s="45" t="s">
        <v>669</v>
      </c>
      <c r="AB270" s="109">
        <v>0.21199999999999999</v>
      </c>
    </row>
    <row r="271" spans="27:28">
      <c r="AA271" s="45" t="s">
        <v>670</v>
      </c>
      <c r="AB271" s="109">
        <v>0.51800000000000002</v>
      </c>
    </row>
    <row r="272" spans="27:28">
      <c r="AA272" s="45" t="s">
        <v>671</v>
      </c>
      <c r="AB272" s="109">
        <v>0.34</v>
      </c>
    </row>
    <row r="273" spans="27:28">
      <c r="AA273" s="45" t="s">
        <v>672</v>
      </c>
      <c r="AB273" s="109">
        <v>0.437</v>
      </c>
    </row>
    <row r="274" spans="27:28">
      <c r="AA274" s="45" t="s">
        <v>673</v>
      </c>
      <c r="AB274" s="109">
        <v>0.51500000000000001</v>
      </c>
    </row>
    <row r="275" spans="27:28">
      <c r="AA275" s="45" t="s">
        <v>674</v>
      </c>
      <c r="AB275" s="109">
        <v>0.16</v>
      </c>
    </row>
    <row r="276" spans="27:28">
      <c r="AA276" s="63" t="s">
        <v>675</v>
      </c>
      <c r="AB276" s="113">
        <v>0.48799999999999999</v>
      </c>
    </row>
    <row r="277" spans="27:28">
      <c r="AA277" s="45" t="s">
        <v>676</v>
      </c>
      <c r="AB277" s="109">
        <v>0.36799999999999999</v>
      </c>
    </row>
    <row r="278" spans="27:28">
      <c r="AA278" s="45" t="s">
        <v>677</v>
      </c>
      <c r="AB278" s="109">
        <v>0.49</v>
      </c>
    </row>
    <row r="279" spans="27:28">
      <c r="AA279" s="45" t="s">
        <v>678</v>
      </c>
      <c r="AB279" s="109">
        <v>0.27700000000000002</v>
      </c>
    </row>
    <row r="280" spans="27:28">
      <c r="AA280" s="45" t="s">
        <v>679</v>
      </c>
      <c r="AB280" s="109">
        <v>0.48199999999999998</v>
      </c>
    </row>
    <row r="281" spans="27:28">
      <c r="AA281" s="45" t="s">
        <v>1125</v>
      </c>
      <c r="AB281" s="109">
        <v>0.56599999999999995</v>
      </c>
    </row>
    <row r="282" spans="27:28">
      <c r="AA282" s="45" t="s">
        <v>680</v>
      </c>
      <c r="AB282" s="109">
        <v>0.33300000000000002</v>
      </c>
    </row>
    <row r="283" spans="27:28">
      <c r="AA283" s="45" t="s">
        <v>681</v>
      </c>
      <c r="AB283" s="109">
        <v>0.314</v>
      </c>
    </row>
    <row r="284" spans="27:28">
      <c r="AA284" s="45" t="s">
        <v>682</v>
      </c>
      <c r="AB284" s="109">
        <v>0.47299999999999998</v>
      </c>
    </row>
    <row r="285" spans="27:28">
      <c r="AA285" s="63" t="s">
        <v>129</v>
      </c>
      <c r="AB285" s="113">
        <v>0.39400000000000002</v>
      </c>
    </row>
    <row r="286" spans="27:28">
      <c r="AA286" s="45" t="s">
        <v>848</v>
      </c>
      <c r="AB286" s="109">
        <v>0.503</v>
      </c>
    </row>
    <row r="287" spans="27:28">
      <c r="AA287" s="45" t="s">
        <v>683</v>
      </c>
      <c r="AB287" s="109">
        <v>0.49199999999999999</v>
      </c>
    </row>
    <row r="288" spans="27:28">
      <c r="AA288" s="45" t="s">
        <v>684</v>
      </c>
      <c r="AB288" s="109">
        <v>0.53300000000000003</v>
      </c>
    </row>
    <row r="289" spans="27:28">
      <c r="AA289" s="45" t="s">
        <v>685</v>
      </c>
      <c r="AB289" s="109">
        <v>0.52700000000000002</v>
      </c>
    </row>
    <row r="290" spans="27:28">
      <c r="AA290" s="63" t="s">
        <v>850</v>
      </c>
      <c r="AB290" s="113">
        <v>0.57499999999999996</v>
      </c>
    </row>
    <row r="291" spans="27:28">
      <c r="AA291" s="63" t="s">
        <v>686</v>
      </c>
      <c r="AB291" s="113">
        <v>0.39900000000000002</v>
      </c>
    </row>
    <row r="292" spans="27:28">
      <c r="AA292" s="65" t="s">
        <v>687</v>
      </c>
      <c r="AB292" s="118">
        <v>0.50800000000000001</v>
      </c>
    </row>
    <row r="293" spans="27:28">
      <c r="AA293" s="45" t="s">
        <v>688</v>
      </c>
      <c r="AB293" s="109">
        <v>0.44700000000000001</v>
      </c>
    </row>
    <row r="294" spans="27:28">
      <c r="AA294" s="45" t="s">
        <v>689</v>
      </c>
      <c r="AB294" s="109">
        <v>0.47699999999999998</v>
      </c>
    </row>
    <row r="295" spans="27:28">
      <c r="AA295" s="45" t="s">
        <v>690</v>
      </c>
      <c r="AB295" s="109">
        <v>0.436</v>
      </c>
    </row>
    <row r="296" spans="27:28">
      <c r="AA296" s="45" t="s">
        <v>691</v>
      </c>
      <c r="AB296" s="109">
        <v>0.52800000000000002</v>
      </c>
    </row>
    <row r="297" spans="27:28">
      <c r="AA297" s="63" t="s">
        <v>692</v>
      </c>
      <c r="AB297" s="113">
        <v>0.47</v>
      </c>
    </row>
    <row r="298" spans="27:28">
      <c r="AA298" s="45" t="s">
        <v>693</v>
      </c>
      <c r="AB298" s="109">
        <v>0.45800000000000002</v>
      </c>
    </row>
    <row r="299" spans="27:28">
      <c r="AA299" s="45" t="s">
        <v>694</v>
      </c>
      <c r="AB299" s="109">
        <v>0.439</v>
      </c>
    </row>
    <row r="300" spans="27:28">
      <c r="AA300" s="45" t="s">
        <v>695</v>
      </c>
      <c r="AB300" s="109">
        <v>0.51600000000000001</v>
      </c>
    </row>
    <row r="301" spans="27:28">
      <c r="AA301" s="45" t="s">
        <v>696</v>
      </c>
      <c r="AB301" s="109">
        <v>0.496</v>
      </c>
    </row>
    <row r="302" spans="27:28">
      <c r="AA302" s="63" t="s">
        <v>1177</v>
      </c>
      <c r="AB302" s="113">
        <v>0.54300000000000004</v>
      </c>
    </row>
    <row r="303" spans="27:28">
      <c r="AA303" s="45" t="s">
        <v>697</v>
      </c>
      <c r="AB303" s="109">
        <v>0.5</v>
      </c>
    </row>
    <row r="304" spans="27:28">
      <c r="AA304" s="45" t="s">
        <v>855</v>
      </c>
      <c r="AB304" s="109">
        <v>0.48499999999999999</v>
      </c>
    </row>
    <row r="305" spans="27:28">
      <c r="AA305" s="45" t="s">
        <v>856</v>
      </c>
      <c r="AB305" s="109">
        <v>0.42899999999999999</v>
      </c>
    </row>
    <row r="306" spans="27:28">
      <c r="AA306" s="45" t="s">
        <v>698</v>
      </c>
      <c r="AB306" s="109">
        <v>0.52300000000000002</v>
      </c>
    </row>
    <row r="307" spans="27:28">
      <c r="AA307" s="45" t="s">
        <v>699</v>
      </c>
      <c r="AB307" s="109">
        <v>0.54</v>
      </c>
    </row>
    <row r="308" spans="27:28">
      <c r="AA308" s="45" t="s">
        <v>700</v>
      </c>
      <c r="AB308" s="109">
        <v>0.47599999999999998</v>
      </c>
    </row>
    <row r="309" spans="27:28">
      <c r="AA309" s="45" t="s">
        <v>701</v>
      </c>
      <c r="AB309" s="109">
        <v>0.64200000000000002</v>
      </c>
    </row>
    <row r="310" spans="27:28">
      <c r="AA310" s="45" t="s">
        <v>702</v>
      </c>
      <c r="AB310" s="109">
        <v>0.50700000000000001</v>
      </c>
    </row>
    <row r="311" spans="27:28">
      <c r="AA311" s="45" t="s">
        <v>130</v>
      </c>
      <c r="AB311" s="109">
        <v>0.496</v>
      </c>
    </row>
    <row r="312" spans="27:28">
      <c r="AA312" s="45" t="s">
        <v>131</v>
      </c>
      <c r="AB312" s="109">
        <v>0.51400000000000001</v>
      </c>
    </row>
    <row r="313" spans="27:28">
      <c r="AA313" s="45" t="s">
        <v>703</v>
      </c>
      <c r="AB313" s="109">
        <v>0.498</v>
      </c>
    </row>
    <row r="314" spans="27:28">
      <c r="AA314" s="45" t="s">
        <v>704</v>
      </c>
      <c r="AB314" s="109">
        <v>0.42899999999999999</v>
      </c>
    </row>
    <row r="315" spans="27:28">
      <c r="AA315" s="122" t="s">
        <v>1126</v>
      </c>
      <c r="AB315" s="109">
        <v>0.53400000000000003</v>
      </c>
    </row>
    <row r="316" spans="27:28">
      <c r="AA316" s="45" t="s">
        <v>132</v>
      </c>
      <c r="AB316" s="109">
        <v>0.39</v>
      </c>
    </row>
    <row r="317" spans="27:28">
      <c r="AA317" s="45" t="s">
        <v>705</v>
      </c>
      <c r="AB317" s="109">
        <v>0.51</v>
      </c>
    </row>
    <row r="318" spans="27:28">
      <c r="AA318" s="45" t="s">
        <v>706</v>
      </c>
      <c r="AB318" s="109">
        <v>0.58899999999999997</v>
      </c>
    </row>
    <row r="319" spans="27:28">
      <c r="AA319" s="45" t="s">
        <v>859</v>
      </c>
      <c r="AB319" s="109">
        <v>0.51100000000000001</v>
      </c>
    </row>
    <row r="320" spans="27:28">
      <c r="AA320" s="45" t="s">
        <v>861</v>
      </c>
      <c r="AB320" s="109">
        <v>0.49</v>
      </c>
    </row>
    <row r="321" spans="27:28">
      <c r="AA321" s="45" t="s">
        <v>707</v>
      </c>
      <c r="AB321" s="116">
        <v>0.47</v>
      </c>
    </row>
    <row r="322" spans="27:28">
      <c r="AA322" s="45" t="s">
        <v>863</v>
      </c>
      <c r="AB322" s="109">
        <v>0.45900000000000002</v>
      </c>
    </row>
    <row r="323" spans="27:28">
      <c r="AA323" s="45" t="s">
        <v>708</v>
      </c>
      <c r="AB323" s="109">
        <v>0.51200000000000001</v>
      </c>
    </row>
    <row r="324" spans="27:28">
      <c r="AA324" s="45" t="s">
        <v>709</v>
      </c>
      <c r="AB324" s="109">
        <v>0.47799999999999998</v>
      </c>
    </row>
    <row r="325" spans="27:28">
      <c r="AA325" s="63" t="s">
        <v>710</v>
      </c>
      <c r="AB325" s="113">
        <v>0.23</v>
      </c>
    </row>
    <row r="326" spans="27:28">
      <c r="AA326" s="45" t="s">
        <v>133</v>
      </c>
      <c r="AB326" s="109">
        <v>0.39</v>
      </c>
    </row>
    <row r="327" spans="27:28">
      <c r="AA327" s="45" t="s">
        <v>1179</v>
      </c>
      <c r="AB327" s="109">
        <v>0.53600000000000003</v>
      </c>
    </row>
    <row r="328" spans="27:28">
      <c r="AA328" s="45" t="s">
        <v>711</v>
      </c>
      <c r="AB328" s="109">
        <v>0.51100000000000001</v>
      </c>
    </row>
    <row r="329" spans="27:28">
      <c r="AA329" s="45" t="s">
        <v>712</v>
      </c>
      <c r="AB329" s="116">
        <v>0.47</v>
      </c>
    </row>
    <row r="330" spans="27:28">
      <c r="AA330" s="45" t="s">
        <v>713</v>
      </c>
      <c r="AB330" s="109">
        <v>0.52100000000000002</v>
      </c>
    </row>
    <row r="331" spans="27:28">
      <c r="AA331" s="45" t="s">
        <v>870</v>
      </c>
      <c r="AB331" s="109">
        <v>0.48299999999999998</v>
      </c>
    </row>
    <row r="332" spans="27:28">
      <c r="AA332" s="45" t="s">
        <v>872</v>
      </c>
      <c r="AB332" s="109">
        <v>0.48299999999999998</v>
      </c>
    </row>
    <row r="333" spans="27:28">
      <c r="AA333" s="45" t="s">
        <v>714</v>
      </c>
      <c r="AB333" s="109">
        <v>0.53200000000000003</v>
      </c>
    </row>
    <row r="334" spans="27:28">
      <c r="AA334" s="45" t="s">
        <v>715</v>
      </c>
      <c r="AB334" s="109">
        <v>0.32400000000000001</v>
      </c>
    </row>
    <row r="335" spans="27:28">
      <c r="AA335" s="45" t="s">
        <v>716</v>
      </c>
      <c r="AB335" s="109">
        <v>0.308</v>
      </c>
    </row>
    <row r="336" spans="27:28">
      <c r="AA336" s="45" t="s">
        <v>874</v>
      </c>
      <c r="AB336" s="109">
        <v>0.26900000000000002</v>
      </c>
    </row>
    <row r="337" spans="27:28">
      <c r="AA337" s="45" t="s">
        <v>717</v>
      </c>
      <c r="AB337" s="109">
        <v>0.44700000000000001</v>
      </c>
    </row>
    <row r="338" spans="27:28">
      <c r="AA338" s="45" t="s">
        <v>718</v>
      </c>
      <c r="AB338" s="109">
        <v>0.44700000000000001</v>
      </c>
    </row>
    <row r="339" spans="27:28">
      <c r="AA339" s="45" t="s">
        <v>875</v>
      </c>
      <c r="AB339" s="109">
        <v>0.54900000000000004</v>
      </c>
    </row>
    <row r="340" spans="27:28">
      <c r="AA340" s="45" t="s">
        <v>876</v>
      </c>
      <c r="AB340" s="109">
        <v>0.504</v>
      </c>
    </row>
    <row r="341" spans="27:28">
      <c r="AA341" s="45" t="s">
        <v>877</v>
      </c>
      <c r="AB341" s="109">
        <v>3.4000000000000002E-2</v>
      </c>
    </row>
    <row r="342" spans="27:28">
      <c r="AA342" s="45" t="s">
        <v>878</v>
      </c>
      <c r="AB342" s="109">
        <v>0.48399999999999999</v>
      </c>
    </row>
    <row r="343" spans="27:28">
      <c r="AA343" s="45" t="s">
        <v>879</v>
      </c>
      <c r="AB343" s="109">
        <v>0.47599999999999998</v>
      </c>
    </row>
    <row r="344" spans="27:28">
      <c r="AA344" s="45" t="s">
        <v>880</v>
      </c>
      <c r="AB344" s="109">
        <v>0.51</v>
      </c>
    </row>
    <row r="345" spans="27:28">
      <c r="AA345" s="45" t="s">
        <v>881</v>
      </c>
      <c r="AB345" s="109">
        <v>0.51</v>
      </c>
    </row>
    <row r="346" spans="27:28">
      <c r="AA346" s="45" t="s">
        <v>882</v>
      </c>
      <c r="AB346" s="109">
        <v>0.44400000000000001</v>
      </c>
    </row>
    <row r="347" spans="27:28">
      <c r="AA347" s="45" t="s">
        <v>883</v>
      </c>
      <c r="AB347" s="109">
        <v>0.48</v>
      </c>
    </row>
    <row r="348" spans="27:28">
      <c r="AA348" s="45" t="s">
        <v>719</v>
      </c>
      <c r="AB348" s="109">
        <v>0.44700000000000001</v>
      </c>
    </row>
    <row r="349" spans="27:28">
      <c r="AA349" s="45" t="s">
        <v>885</v>
      </c>
      <c r="AB349" s="116">
        <v>0.47</v>
      </c>
    </row>
    <row r="350" spans="27:28">
      <c r="AA350" s="45" t="s">
        <v>886</v>
      </c>
      <c r="AB350" s="116">
        <v>0.36099999999999999</v>
      </c>
    </row>
    <row r="351" spans="27:28">
      <c r="AA351" s="45" t="s">
        <v>720</v>
      </c>
      <c r="AB351" s="109">
        <v>0.53300000000000003</v>
      </c>
    </row>
    <row r="352" spans="27:28">
      <c r="AA352" s="45" t="s">
        <v>887</v>
      </c>
      <c r="AB352" s="109">
        <v>0.51800000000000002</v>
      </c>
    </row>
    <row r="353" spans="27:28">
      <c r="AA353" s="45" t="s">
        <v>888</v>
      </c>
      <c r="AB353" s="109">
        <v>0.50700000000000001</v>
      </c>
    </row>
    <row r="354" spans="27:28">
      <c r="AA354" s="45" t="s">
        <v>890</v>
      </c>
      <c r="AB354" s="109">
        <v>0.48499999999999999</v>
      </c>
    </row>
    <row r="355" spans="27:28">
      <c r="AA355" s="45" t="s">
        <v>891</v>
      </c>
      <c r="AB355" s="109">
        <v>0.50700000000000001</v>
      </c>
    </row>
    <row r="356" spans="27:28">
      <c r="AA356" s="45" t="s">
        <v>892</v>
      </c>
      <c r="AB356" s="109">
        <v>0.50700000000000001</v>
      </c>
    </row>
    <row r="357" spans="27:28">
      <c r="AA357" s="63" t="s">
        <v>893</v>
      </c>
      <c r="AB357" s="113">
        <v>0.48099999999999998</v>
      </c>
    </row>
    <row r="358" spans="27:28">
      <c r="AA358" s="45" t="s">
        <v>895</v>
      </c>
      <c r="AB358" s="109">
        <v>0.503</v>
      </c>
    </row>
    <row r="359" spans="27:28">
      <c r="AA359" s="45" t="s">
        <v>896</v>
      </c>
      <c r="AB359" s="109">
        <v>0.50700000000000001</v>
      </c>
    </row>
    <row r="360" spans="27:28">
      <c r="AA360" s="45" t="s">
        <v>897</v>
      </c>
      <c r="AB360" s="109">
        <v>0.495</v>
      </c>
    </row>
    <row r="361" spans="27:28">
      <c r="AA361" s="45" t="s">
        <v>898</v>
      </c>
      <c r="AB361" s="109">
        <v>0.47799999999999998</v>
      </c>
    </row>
    <row r="362" spans="27:28">
      <c r="AA362" s="45" t="s">
        <v>899</v>
      </c>
      <c r="AB362" s="109">
        <v>0.16600000000000001</v>
      </c>
    </row>
    <row r="363" spans="27:28">
      <c r="AA363" s="45" t="s">
        <v>901</v>
      </c>
      <c r="AB363" s="109">
        <v>0.77500000000000002</v>
      </c>
    </row>
    <row r="364" spans="27:28">
      <c r="AA364" s="63" t="s">
        <v>902</v>
      </c>
      <c r="AB364" s="113">
        <v>0.42</v>
      </c>
    </row>
    <row r="365" spans="27:28">
      <c r="AA365" s="45" t="s">
        <v>903</v>
      </c>
      <c r="AB365" s="109">
        <v>0.33300000000000002</v>
      </c>
    </row>
    <row r="366" spans="27:28">
      <c r="AA366" s="45" t="s">
        <v>904</v>
      </c>
      <c r="AB366" s="109">
        <v>0.44400000000000001</v>
      </c>
    </row>
    <row r="367" spans="27:28">
      <c r="AA367" s="45" t="s">
        <v>906</v>
      </c>
      <c r="AB367" s="109">
        <v>0.497</v>
      </c>
    </row>
    <row r="368" spans="27:28">
      <c r="AA368" s="45" t="s">
        <v>1180</v>
      </c>
      <c r="AB368" s="109">
        <v>0.47799999999999998</v>
      </c>
    </row>
    <row r="369" spans="27:28">
      <c r="AA369" s="45" t="s">
        <v>907</v>
      </c>
      <c r="AB369" s="109">
        <v>0.42599999999999999</v>
      </c>
    </row>
    <row r="370" spans="27:28">
      <c r="AA370" s="45" t="s">
        <v>908</v>
      </c>
      <c r="AB370" s="109">
        <v>0.49</v>
      </c>
    </row>
    <row r="371" spans="27:28">
      <c r="AA371" s="45" t="s">
        <v>909</v>
      </c>
      <c r="AB371" s="109">
        <v>0.47299999999999998</v>
      </c>
    </row>
    <row r="372" spans="27:28">
      <c r="AA372" s="45" t="s">
        <v>910</v>
      </c>
      <c r="AB372" s="109">
        <v>0.114</v>
      </c>
    </row>
    <row r="373" spans="27:28">
      <c r="AA373" s="45" t="s">
        <v>911</v>
      </c>
      <c r="AB373" s="109">
        <v>0.34699999999999998</v>
      </c>
    </row>
    <row r="374" spans="27:28">
      <c r="AA374" s="45" t="s">
        <v>912</v>
      </c>
      <c r="AB374" s="109">
        <v>0.374</v>
      </c>
    </row>
    <row r="375" spans="27:28">
      <c r="AA375" s="45" t="s">
        <v>913</v>
      </c>
      <c r="AB375" s="109">
        <v>0.496</v>
      </c>
    </row>
    <row r="376" spans="27:28">
      <c r="AA376" s="45" t="s">
        <v>914</v>
      </c>
      <c r="AB376" s="109">
        <v>0.44400000000000001</v>
      </c>
    </row>
    <row r="377" spans="27:28">
      <c r="AA377" s="45" t="s">
        <v>916</v>
      </c>
      <c r="AB377" s="109">
        <v>0.47299999999999998</v>
      </c>
    </row>
    <row r="378" spans="27:28">
      <c r="AA378" s="45" t="s">
        <v>917</v>
      </c>
      <c r="AB378" s="109">
        <v>0.51500000000000001</v>
      </c>
    </row>
    <row r="379" spans="27:28">
      <c r="AA379" s="45" t="s">
        <v>918</v>
      </c>
      <c r="AB379" s="109">
        <v>0.31900000000000001</v>
      </c>
    </row>
    <row r="380" spans="27:28">
      <c r="AA380" s="45" t="s">
        <v>919</v>
      </c>
      <c r="AB380" s="109">
        <v>0.73199999999999998</v>
      </c>
    </row>
    <row r="381" spans="27:28">
      <c r="AA381" s="63" t="s">
        <v>920</v>
      </c>
      <c r="AB381" s="113">
        <v>0.41299999999999998</v>
      </c>
    </row>
    <row r="382" spans="27:28">
      <c r="AA382" s="45" t="s">
        <v>921</v>
      </c>
      <c r="AB382" s="116">
        <v>0.505</v>
      </c>
    </row>
    <row r="383" spans="27:28">
      <c r="AA383" s="45" t="s">
        <v>923</v>
      </c>
      <c r="AB383" s="109">
        <v>0.36199999999999999</v>
      </c>
    </row>
    <row r="384" spans="27:28">
      <c r="AA384" s="45" t="s">
        <v>924</v>
      </c>
      <c r="AB384" s="109">
        <v>0.49099999999999999</v>
      </c>
    </row>
    <row r="385" spans="27:28">
      <c r="AA385" s="45" t="s">
        <v>925</v>
      </c>
      <c r="AB385" s="109">
        <v>0.47599999999999998</v>
      </c>
    </row>
    <row r="386" spans="27:28">
      <c r="AA386" s="45" t="s">
        <v>1181</v>
      </c>
      <c r="AB386" s="109">
        <v>0.51200000000000001</v>
      </c>
    </row>
    <row r="387" spans="27:28">
      <c r="AA387" s="45" t="s">
        <v>927</v>
      </c>
      <c r="AB387" s="109">
        <v>0.44700000000000001</v>
      </c>
    </row>
    <row r="388" spans="27:28">
      <c r="AA388" s="45" t="s">
        <v>928</v>
      </c>
      <c r="AB388" s="109">
        <v>0.47699999999999998</v>
      </c>
    </row>
    <row r="389" spans="27:28">
      <c r="AA389" s="45" t="s">
        <v>929</v>
      </c>
      <c r="AB389" s="109">
        <v>0.44700000000000001</v>
      </c>
    </row>
    <row r="390" spans="27:28">
      <c r="AA390" s="45" t="s">
        <v>930</v>
      </c>
      <c r="AB390" s="109">
        <v>0.504</v>
      </c>
    </row>
    <row r="391" spans="27:28">
      <c r="AA391" s="45" t="s">
        <v>931</v>
      </c>
      <c r="AB391" s="109">
        <v>0.56999999999999995</v>
      </c>
    </row>
    <row r="392" spans="27:28">
      <c r="AA392" s="45" t="s">
        <v>933</v>
      </c>
      <c r="AB392" s="109">
        <v>0.48199999999999998</v>
      </c>
    </row>
    <row r="393" spans="27:28">
      <c r="AA393" s="63" t="s">
        <v>934</v>
      </c>
      <c r="AB393" s="113">
        <v>0.495</v>
      </c>
    </row>
    <row r="394" spans="27:28">
      <c r="AA394" s="45" t="s">
        <v>935</v>
      </c>
      <c r="AB394" s="109">
        <v>0.153</v>
      </c>
    </row>
    <row r="395" spans="27:28">
      <c r="AA395" s="45" t="s">
        <v>936</v>
      </c>
      <c r="AB395" s="109">
        <v>0.39</v>
      </c>
    </row>
    <row r="396" spans="27:28">
      <c r="AA396" s="45" t="s">
        <v>937</v>
      </c>
      <c r="AB396" s="109">
        <v>0.39</v>
      </c>
    </row>
    <row r="397" spans="27:28">
      <c r="AA397" s="45" t="s">
        <v>938</v>
      </c>
      <c r="AB397" s="109">
        <v>0.39</v>
      </c>
    </row>
    <row r="398" spans="27:28">
      <c r="AA398" s="45" t="s">
        <v>939</v>
      </c>
      <c r="AB398" s="109">
        <v>0.26100000000000001</v>
      </c>
    </row>
    <row r="399" spans="27:28">
      <c r="AA399" s="45" t="s">
        <v>941</v>
      </c>
      <c r="AB399" s="109">
        <v>0.51700000000000002</v>
      </c>
    </row>
    <row r="400" spans="27:28">
      <c r="AA400" s="45" t="s">
        <v>943</v>
      </c>
      <c r="AB400" s="109">
        <v>0.504</v>
      </c>
    </row>
    <row r="401" spans="27:28">
      <c r="AA401" s="63" t="s">
        <v>944</v>
      </c>
      <c r="AB401" s="113">
        <v>0.45700000000000002</v>
      </c>
    </row>
    <row r="402" spans="27:28">
      <c r="AA402" s="45" t="s">
        <v>945</v>
      </c>
      <c r="AB402" s="116">
        <v>0.52100000000000002</v>
      </c>
    </row>
    <row r="403" spans="27:28">
      <c r="AA403" s="45" t="s">
        <v>947</v>
      </c>
      <c r="AB403" s="116">
        <v>0.49099999999999999</v>
      </c>
    </row>
    <row r="404" spans="27:28">
      <c r="AA404" s="63" t="s">
        <v>949</v>
      </c>
      <c r="AB404" s="113">
        <v>0.46200000000000002</v>
      </c>
    </row>
    <row r="405" spans="27:28">
      <c r="AA405" s="45" t="s">
        <v>950</v>
      </c>
      <c r="AB405" s="109">
        <v>0.44700000000000001</v>
      </c>
    </row>
    <row r="406" spans="27:28">
      <c r="AA406" s="45" t="s">
        <v>1183</v>
      </c>
      <c r="AB406" s="109">
        <v>0.47799999999999998</v>
      </c>
    </row>
    <row r="407" spans="27:28">
      <c r="AA407" s="45" t="s">
        <v>952</v>
      </c>
      <c r="AB407" s="109">
        <v>0.51100000000000001</v>
      </c>
    </row>
    <row r="408" spans="27:28">
      <c r="AA408" s="63" t="s">
        <v>954</v>
      </c>
      <c r="AB408" s="113">
        <v>6.9000000000000006E-2</v>
      </c>
    </row>
    <row r="409" spans="27:28">
      <c r="AA409" s="45" t="s">
        <v>955</v>
      </c>
      <c r="AB409" s="109">
        <v>0.44700000000000001</v>
      </c>
    </row>
    <row r="410" spans="27:28">
      <c r="AA410" s="63" t="s">
        <v>957</v>
      </c>
      <c r="AB410" s="113">
        <v>0.47799999999999998</v>
      </c>
    </row>
    <row r="411" spans="27:28">
      <c r="AA411" s="65" t="s">
        <v>1127</v>
      </c>
      <c r="AB411" s="118">
        <v>0.48599999999999999</v>
      </c>
    </row>
    <row r="412" spans="27:28">
      <c r="AA412" s="65" t="s">
        <v>962</v>
      </c>
      <c r="AB412" s="116">
        <v>0.504</v>
      </c>
    </row>
    <row r="413" spans="27:28">
      <c r="AA413" s="64" t="s">
        <v>964</v>
      </c>
      <c r="AB413" s="127">
        <v>0.33100000000000002</v>
      </c>
    </row>
    <row r="414" spans="27:28">
      <c r="AA414" s="45" t="s">
        <v>966</v>
      </c>
      <c r="AB414" s="109">
        <v>0.50600000000000001</v>
      </c>
    </row>
    <row r="415" spans="27:28">
      <c r="AA415" s="45" t="s">
        <v>968</v>
      </c>
      <c r="AB415" s="116">
        <v>0.54900000000000004</v>
      </c>
    </row>
    <row r="416" spans="27:28">
      <c r="AA416" s="45" t="s">
        <v>1186</v>
      </c>
      <c r="AB416" s="116">
        <v>0.54900000000000004</v>
      </c>
    </row>
    <row r="417" spans="27:28">
      <c r="AA417" s="45" t="s">
        <v>971</v>
      </c>
      <c r="AB417" s="116">
        <v>0.51200000000000001</v>
      </c>
    </row>
    <row r="418" spans="27:28">
      <c r="AA418" s="45" t="s">
        <v>973</v>
      </c>
      <c r="AB418" s="109">
        <v>0.247</v>
      </c>
    </row>
    <row r="419" spans="27:28">
      <c r="AA419" s="45" t="s">
        <v>1188</v>
      </c>
      <c r="AB419" s="109">
        <v>0</v>
      </c>
    </row>
    <row r="420" spans="27:28">
      <c r="AA420" s="45" t="s">
        <v>975</v>
      </c>
      <c r="AB420" s="109">
        <v>0.38400000000000001</v>
      </c>
    </row>
    <row r="421" spans="27:28">
      <c r="AA421" s="45" t="s">
        <v>977</v>
      </c>
      <c r="AB421" s="109">
        <v>0.52500000000000002</v>
      </c>
    </row>
    <row r="422" spans="27:28">
      <c r="AA422" s="45" t="s">
        <v>979</v>
      </c>
      <c r="AB422" s="109">
        <v>0.45900000000000002</v>
      </c>
    </row>
    <row r="423" spans="27:28">
      <c r="AA423" s="45" t="s">
        <v>981</v>
      </c>
      <c r="AB423" s="109">
        <v>0.48399999999999999</v>
      </c>
    </row>
    <row r="424" spans="27:28">
      <c r="AA424" s="45" t="s">
        <v>983</v>
      </c>
      <c r="AB424" s="109">
        <v>0.54900000000000004</v>
      </c>
    </row>
    <row r="425" spans="27:28">
      <c r="AA425" s="45" t="s">
        <v>985</v>
      </c>
      <c r="AB425" s="109">
        <v>0.32600000000000001</v>
      </c>
    </row>
    <row r="426" spans="27:28">
      <c r="AA426" s="45" t="s">
        <v>987</v>
      </c>
      <c r="AB426" s="109">
        <v>0.44700000000000001</v>
      </c>
    </row>
    <row r="427" spans="27:28">
      <c r="AA427" s="63" t="s">
        <v>989</v>
      </c>
      <c r="AB427" s="126">
        <v>0.47</v>
      </c>
    </row>
    <row r="428" spans="27:28">
      <c r="AA428" s="45" t="s">
        <v>991</v>
      </c>
      <c r="AB428" s="109">
        <v>0.41699999999999998</v>
      </c>
    </row>
    <row r="429" spans="27:28">
      <c r="AA429" s="45" t="s">
        <v>993</v>
      </c>
      <c r="AB429" s="109">
        <v>0.47</v>
      </c>
    </row>
    <row r="430" spans="27:28">
      <c r="AA430" s="45" t="s">
        <v>995</v>
      </c>
      <c r="AB430" s="109">
        <v>0.505</v>
      </c>
    </row>
    <row r="431" spans="27:28">
      <c r="AA431" s="45" t="s">
        <v>997</v>
      </c>
      <c r="AB431" s="109">
        <v>1.6E-2</v>
      </c>
    </row>
    <row r="432" spans="27:28">
      <c r="AA432" s="45" t="s">
        <v>999</v>
      </c>
      <c r="AB432" s="109">
        <v>0.45400000000000001</v>
      </c>
    </row>
    <row r="433" spans="27:28">
      <c r="AA433" s="45" t="s">
        <v>1128</v>
      </c>
      <c r="AB433" s="109">
        <v>0.48099999999999998</v>
      </c>
    </row>
    <row r="434" spans="27:28">
      <c r="AA434" s="45" t="s">
        <v>1002</v>
      </c>
      <c r="AB434" s="109">
        <v>0.54100000000000004</v>
      </c>
    </row>
    <row r="435" spans="27:28">
      <c r="AA435" s="45" t="s">
        <v>1004</v>
      </c>
      <c r="AB435" s="109">
        <v>0.25</v>
      </c>
    </row>
    <row r="436" spans="27:28">
      <c r="AA436" s="45" t="s">
        <v>1006</v>
      </c>
      <c r="AB436" s="109">
        <v>9.5000000000000001E-2</v>
      </c>
    </row>
    <row r="437" spans="27:28">
      <c r="AA437" s="45" t="s">
        <v>1190</v>
      </c>
      <c r="AB437" s="109">
        <v>0.53400000000000003</v>
      </c>
    </row>
    <row r="438" spans="27:28">
      <c r="AA438" s="45" t="s">
        <v>1008</v>
      </c>
      <c r="AB438" s="109">
        <v>0.56200000000000006</v>
      </c>
    </row>
    <row r="439" spans="27:28">
      <c r="AA439" s="45" t="s">
        <v>1010</v>
      </c>
      <c r="AB439" s="109">
        <v>0.49099999999999999</v>
      </c>
    </row>
    <row r="440" spans="27:28">
      <c r="AA440" s="45" t="s">
        <v>1192</v>
      </c>
      <c r="AB440" s="109">
        <v>0.44700000000000001</v>
      </c>
    </row>
    <row r="441" spans="27:28">
      <c r="AA441" s="45" t="s">
        <v>1012</v>
      </c>
      <c r="AB441" s="109">
        <v>0.49099999999999999</v>
      </c>
    </row>
    <row r="442" spans="27:28">
      <c r="AA442" s="45" t="s">
        <v>1014</v>
      </c>
      <c r="AB442" s="109">
        <v>0.54900000000000004</v>
      </c>
    </row>
    <row r="443" spans="27:28">
      <c r="AA443" s="45" t="s">
        <v>1016</v>
      </c>
      <c r="AB443" s="109">
        <v>0.33200000000000002</v>
      </c>
    </row>
    <row r="444" spans="27:28">
      <c r="AA444" s="63" t="s">
        <v>1018</v>
      </c>
      <c r="AB444" s="113">
        <v>0.13400000000000001</v>
      </c>
    </row>
    <row r="445" spans="27:28">
      <c r="AA445" s="45" t="s">
        <v>1020</v>
      </c>
      <c r="AB445" s="109">
        <v>0.48299999999999998</v>
      </c>
    </row>
    <row r="446" spans="27:28">
      <c r="AA446" s="45" t="s">
        <v>1022</v>
      </c>
      <c r="AB446" s="109">
        <v>0.52500000000000002</v>
      </c>
    </row>
    <row r="447" spans="27:28">
      <c r="AA447" s="45" t="s">
        <v>1024</v>
      </c>
      <c r="AB447" s="109">
        <v>0.498</v>
      </c>
    </row>
    <row r="448" spans="27:28">
      <c r="AA448" s="63" t="s">
        <v>1026</v>
      </c>
      <c r="AB448" s="113">
        <v>0.44600000000000001</v>
      </c>
    </row>
    <row r="449" spans="27:28">
      <c r="AA449" s="45" t="s">
        <v>1028</v>
      </c>
      <c r="AB449" s="109">
        <v>0.50800000000000001</v>
      </c>
    </row>
    <row r="450" spans="27:28">
      <c r="AA450" s="45" t="s">
        <v>1030</v>
      </c>
      <c r="AB450" s="109">
        <v>0.51100000000000001</v>
      </c>
    </row>
    <row r="451" spans="27:28">
      <c r="AA451" s="45" t="s">
        <v>1032</v>
      </c>
      <c r="AB451" s="109">
        <v>0.48599999999999999</v>
      </c>
    </row>
    <row r="452" spans="27:28">
      <c r="AA452" s="45" t="s">
        <v>1034</v>
      </c>
      <c r="AB452" s="109">
        <v>0.48</v>
      </c>
    </row>
    <row r="453" spans="27:28">
      <c r="AA453" s="45" t="s">
        <v>1036</v>
      </c>
      <c r="AB453" s="109">
        <v>0.44700000000000001</v>
      </c>
    </row>
    <row r="454" spans="27:28">
      <c r="AA454" s="45" t="s">
        <v>1038</v>
      </c>
      <c r="AB454" s="109">
        <v>8.1000000000000003E-2</v>
      </c>
    </row>
    <row r="455" spans="27:28">
      <c r="AA455" s="45" t="s">
        <v>1040</v>
      </c>
      <c r="AB455" s="109">
        <v>0.193</v>
      </c>
    </row>
    <row r="456" spans="27:28">
      <c r="AA456" s="45" t="s">
        <v>1193</v>
      </c>
      <c r="AB456" s="109">
        <v>0.47099999999999997</v>
      </c>
    </row>
    <row r="457" spans="27:28">
      <c r="AA457" s="45" t="s">
        <v>1043</v>
      </c>
      <c r="AB457" s="109">
        <v>0.502</v>
      </c>
    </row>
    <row r="458" spans="27:28">
      <c r="AA458" s="45" t="s">
        <v>1045</v>
      </c>
      <c r="AB458" s="109">
        <v>0.33400000000000002</v>
      </c>
    </row>
    <row r="459" spans="27:28">
      <c r="AA459" s="45" t="s">
        <v>1047</v>
      </c>
      <c r="AB459" s="109">
        <v>0.46100000000000002</v>
      </c>
    </row>
    <row r="460" spans="27:28">
      <c r="AA460" s="45" t="s">
        <v>1049</v>
      </c>
      <c r="AB460" s="109">
        <v>0.49299999999999999</v>
      </c>
    </row>
    <row r="461" spans="27:28">
      <c r="AA461" s="45" t="s">
        <v>1051</v>
      </c>
      <c r="AB461" s="109">
        <v>0.49099999999999999</v>
      </c>
    </row>
    <row r="462" spans="27:28">
      <c r="AA462" s="45" t="s">
        <v>1194</v>
      </c>
      <c r="AB462" s="109">
        <v>0.439</v>
      </c>
    </row>
    <row r="463" spans="27:28">
      <c r="AA463" s="45" t="s">
        <v>1196</v>
      </c>
      <c r="AB463" s="109">
        <v>0.55600000000000005</v>
      </c>
    </row>
    <row r="464" spans="27:28">
      <c r="AA464" s="45" t="s">
        <v>1053</v>
      </c>
      <c r="AB464" s="109">
        <v>0.503</v>
      </c>
    </row>
    <row r="465" spans="27:28">
      <c r="AA465" s="45" t="s">
        <v>1055</v>
      </c>
      <c r="AB465" s="109">
        <v>0.51800000000000002</v>
      </c>
    </row>
    <row r="466" spans="27:28">
      <c r="AA466" s="45" t="s">
        <v>1057</v>
      </c>
      <c r="AB466" s="109">
        <v>0.48699999999999999</v>
      </c>
    </row>
    <row r="467" spans="27:28">
      <c r="AA467" s="45" t="s">
        <v>1059</v>
      </c>
      <c r="AB467" s="109">
        <v>0.46300000000000002</v>
      </c>
    </row>
    <row r="468" spans="27:28">
      <c r="AA468" s="63" t="s">
        <v>1061</v>
      </c>
      <c r="AB468" s="113">
        <v>0.157</v>
      </c>
    </row>
    <row r="469" spans="27:28">
      <c r="AA469" s="45" t="s">
        <v>1063</v>
      </c>
      <c r="AB469" s="109">
        <v>0.502</v>
      </c>
    </row>
    <row r="470" spans="27:28">
      <c r="AA470" s="45" t="s">
        <v>1065</v>
      </c>
      <c r="AB470" s="109">
        <v>0.48099999999999998</v>
      </c>
    </row>
    <row r="471" spans="27:28">
      <c r="AA471" s="63" t="s">
        <v>1067</v>
      </c>
      <c r="AB471" s="113">
        <v>0.42199999999999999</v>
      </c>
    </row>
    <row r="472" spans="27:28">
      <c r="AA472" s="45" t="s">
        <v>1069</v>
      </c>
      <c r="AB472" s="109">
        <v>0.50600000000000001</v>
      </c>
    </row>
    <row r="473" spans="27:28">
      <c r="AA473" s="45" t="s">
        <v>1197</v>
      </c>
      <c r="AB473" s="109">
        <v>0.5</v>
      </c>
    </row>
    <row r="474" spans="27:28">
      <c r="AA474" s="45" t="s">
        <v>1072</v>
      </c>
      <c r="AB474" s="109">
        <v>0.44700000000000001</v>
      </c>
    </row>
    <row r="475" spans="27:28">
      <c r="AA475" s="45" t="s">
        <v>1074</v>
      </c>
      <c r="AB475" s="109">
        <v>0.49399999999999999</v>
      </c>
    </row>
    <row r="476" spans="27:28">
      <c r="AA476" s="45" t="s">
        <v>1076</v>
      </c>
      <c r="AB476" s="109">
        <v>0.308</v>
      </c>
    </row>
    <row r="477" spans="27:28">
      <c r="AA477" s="45" t="s">
        <v>1078</v>
      </c>
      <c r="AB477" s="109">
        <v>8.7999999999999995E-2</v>
      </c>
    </row>
    <row r="478" spans="27:28">
      <c r="AA478" s="45" t="s">
        <v>1080</v>
      </c>
      <c r="AB478" s="109">
        <v>0.307</v>
      </c>
    </row>
    <row r="479" spans="27:28">
      <c r="AA479" s="63" t="s">
        <v>1082</v>
      </c>
      <c r="AB479" s="113">
        <v>0.5</v>
      </c>
    </row>
    <row r="480" spans="27:28">
      <c r="AA480" s="45" t="s">
        <v>1200</v>
      </c>
      <c r="AB480" s="109">
        <v>0.626</v>
      </c>
    </row>
    <row r="481" spans="27:28">
      <c r="AA481" s="45" t="s">
        <v>1201</v>
      </c>
      <c r="AB481" s="109">
        <v>0.505</v>
      </c>
    </row>
    <row r="482" spans="27:28">
      <c r="AA482" s="45" t="s">
        <v>1084</v>
      </c>
      <c r="AB482" s="109">
        <v>0.39300000000000002</v>
      </c>
    </row>
    <row r="483" spans="27:28">
      <c r="AA483" s="45" t="s">
        <v>1086</v>
      </c>
      <c r="AB483" s="109">
        <v>0.44900000000000001</v>
      </c>
    </row>
    <row r="484" spans="27:28">
      <c r="AA484" s="45" t="s">
        <v>1088</v>
      </c>
      <c r="AB484" s="109">
        <v>0.44700000000000001</v>
      </c>
    </row>
    <row r="485" spans="27:28">
      <c r="AA485" s="45" t="s">
        <v>1203</v>
      </c>
      <c r="AB485" s="109">
        <v>0.51100000000000001</v>
      </c>
    </row>
    <row r="486" spans="27:28">
      <c r="AA486" s="45" t="s">
        <v>1090</v>
      </c>
      <c r="AB486" s="109">
        <v>0.44700000000000001</v>
      </c>
    </row>
    <row r="487" spans="27:28">
      <c r="AA487" s="63" t="s">
        <v>1092</v>
      </c>
      <c r="AB487" s="113">
        <v>8.1000000000000003E-2</v>
      </c>
    </row>
    <row r="488" spans="27:28">
      <c r="AA488" s="45" t="s">
        <v>1094</v>
      </c>
      <c r="AB488" s="109">
        <v>0.36399999999999999</v>
      </c>
    </row>
    <row r="489" spans="27:28">
      <c r="AA489" s="45" t="s">
        <v>1205</v>
      </c>
      <c r="AB489" s="109">
        <v>0.47</v>
      </c>
    </row>
    <row r="490" spans="27:28">
      <c r="AA490" s="45" t="s">
        <v>1096</v>
      </c>
      <c r="AB490" s="109">
        <v>0.47599999999999998</v>
      </c>
    </row>
    <row r="491" spans="27:28">
      <c r="AA491" s="45" t="s">
        <v>1098</v>
      </c>
      <c r="AB491" s="109">
        <v>0.58699999999999997</v>
      </c>
    </row>
    <row r="492" spans="27:28">
      <c r="AA492" s="45" t="s">
        <v>1100</v>
      </c>
      <c r="AB492" s="109">
        <v>0.56999999999999995</v>
      </c>
    </row>
    <row r="493" spans="27:28">
      <c r="AA493" s="45" t="s">
        <v>1102</v>
      </c>
      <c r="AB493" s="109">
        <v>0.46200000000000002</v>
      </c>
    </row>
    <row r="494" spans="27:28">
      <c r="AA494" s="63" t="s">
        <v>1208</v>
      </c>
      <c r="AB494" s="113">
        <v>0.54400000000000004</v>
      </c>
    </row>
    <row r="495" spans="27:28">
      <c r="AA495" s="63" t="s">
        <v>1210</v>
      </c>
      <c r="AB495" s="113">
        <v>7.0000000000000007E-2</v>
      </c>
    </row>
    <row r="496" spans="27:28">
      <c r="AA496" s="63" t="s">
        <v>1212</v>
      </c>
      <c r="AB496" s="113">
        <v>0.50800000000000001</v>
      </c>
    </row>
    <row r="497" spans="27:28">
      <c r="AA497" s="63" t="s">
        <v>1213</v>
      </c>
      <c r="AB497" s="113">
        <v>0.39400000000000002</v>
      </c>
    </row>
    <row r="498" spans="27:28">
      <c r="AA498" s="63" t="s">
        <v>1104</v>
      </c>
      <c r="AB498" s="113">
        <v>0.49299999999999999</v>
      </c>
    </row>
    <row r="499" spans="27:28">
      <c r="AA499" s="63" t="s">
        <v>1107</v>
      </c>
      <c r="AB499" s="113">
        <v>0</v>
      </c>
    </row>
    <row r="500" spans="27:28">
      <c r="AA500" s="45" t="s">
        <v>1215</v>
      </c>
      <c r="AB500" s="109">
        <v>6.2E-2</v>
      </c>
    </row>
    <row r="501" spans="27:28">
      <c r="AA501" s="45" t="s">
        <v>1216</v>
      </c>
      <c r="AB501" s="109">
        <v>0.56399999999999995</v>
      </c>
    </row>
    <row r="502" spans="27:28">
      <c r="AA502" s="45" t="s">
        <v>1217</v>
      </c>
      <c r="AB502" s="109">
        <v>0.44400000000000001</v>
      </c>
    </row>
    <row r="503" spans="27:28">
      <c r="AA503" s="45" t="s">
        <v>1218</v>
      </c>
      <c r="AB503" s="109">
        <v>0.501</v>
      </c>
    </row>
    <row r="504" spans="27:28">
      <c r="AA504" s="45" t="s">
        <v>1223</v>
      </c>
      <c r="AB504" s="109">
        <v>0.52300000000000002</v>
      </c>
    </row>
    <row r="505" spans="27:28">
      <c r="AA505" s="45" t="s">
        <v>1225</v>
      </c>
      <c r="AB505" s="109">
        <v>0.57599999999999996</v>
      </c>
    </row>
    <row r="506" spans="27:28">
      <c r="AA506" s="45" t="s">
        <v>1227</v>
      </c>
      <c r="AB506" s="109">
        <v>0.56100000000000005</v>
      </c>
    </row>
    <row r="507" spans="27:28">
      <c r="AA507" s="63" t="s">
        <v>1228</v>
      </c>
      <c r="AB507" s="113">
        <v>0.47</v>
      </c>
    </row>
    <row r="508" spans="27:28">
      <c r="AA508" s="45" t="s">
        <v>1109</v>
      </c>
      <c r="AB508" s="109">
        <v>0.46899999999999997</v>
      </c>
    </row>
    <row r="509" spans="27:28">
      <c r="AA509" s="45" t="s">
        <v>1231</v>
      </c>
      <c r="AB509" s="109">
        <v>0.13400000000000001</v>
      </c>
    </row>
    <row r="510" spans="27:28">
      <c r="AA510" s="45" t="s">
        <v>1233</v>
      </c>
      <c r="AB510" s="109">
        <v>0.47799999999999998</v>
      </c>
    </row>
    <row r="511" spans="27:28">
      <c r="AA511" s="45" t="s">
        <v>1235</v>
      </c>
      <c r="AB511" s="109">
        <v>0.51400000000000001</v>
      </c>
    </row>
    <row r="512" spans="27:28">
      <c r="AA512" s="45" t="s">
        <v>1237</v>
      </c>
      <c r="AB512" s="109">
        <v>0.48</v>
      </c>
    </row>
    <row r="513" spans="27:28">
      <c r="AA513" s="45" t="s">
        <v>1239</v>
      </c>
      <c r="AB513" s="109">
        <v>0.56899999999999995</v>
      </c>
    </row>
    <row r="514" spans="27:28">
      <c r="AA514" s="45" t="s">
        <v>1241</v>
      </c>
      <c r="AB514" s="109">
        <v>0.65</v>
      </c>
    </row>
    <row r="515" spans="27:28">
      <c r="AA515" s="63" t="s">
        <v>1243</v>
      </c>
      <c r="AB515" s="113">
        <v>0.46400000000000002</v>
      </c>
    </row>
    <row r="516" spans="27:28">
      <c r="AA516" s="45" t="s">
        <v>1245</v>
      </c>
      <c r="AB516" s="109">
        <v>0.64600000000000002</v>
      </c>
    </row>
    <row r="517" spans="27:28">
      <c r="AA517" s="45" t="s">
        <v>1247</v>
      </c>
      <c r="AB517" s="109">
        <v>0.46800000000000003</v>
      </c>
    </row>
    <row r="518" spans="27:28">
      <c r="AA518" s="45" t="s">
        <v>1248</v>
      </c>
      <c r="AB518" s="109">
        <v>0.60099999999999998</v>
      </c>
    </row>
    <row r="519" spans="27:28">
      <c r="AA519" s="63" t="s">
        <v>1249</v>
      </c>
      <c r="AB519" s="113">
        <v>0.47</v>
      </c>
    </row>
    <row r="520" spans="27:28">
      <c r="AA520" s="45" t="s">
        <v>1252</v>
      </c>
      <c r="AB520" s="109">
        <v>0.123</v>
      </c>
    </row>
    <row r="521" spans="27:28">
      <c r="AA521" s="45" t="s">
        <v>1254</v>
      </c>
      <c r="AB521" s="109">
        <v>0.63</v>
      </c>
    </row>
    <row r="522" spans="27:28">
      <c r="AA522" s="45" t="s">
        <v>1255</v>
      </c>
      <c r="AB522" s="109">
        <v>0.46200000000000002</v>
      </c>
    </row>
    <row r="523" spans="27:28">
      <c r="AA523" s="45" t="s">
        <v>1257</v>
      </c>
      <c r="AB523" s="109">
        <v>0.64500000000000002</v>
      </c>
    </row>
    <row r="524" spans="27:28">
      <c r="AA524" s="45" t="s">
        <v>1258</v>
      </c>
      <c r="AB524" s="109">
        <v>1.0920000000000001</v>
      </c>
    </row>
    <row r="525" spans="27:28">
      <c r="AA525" s="63" t="s">
        <v>1260</v>
      </c>
      <c r="AB525" s="113">
        <v>0.38100000000000001</v>
      </c>
    </row>
    <row r="526" spans="27:28">
      <c r="AA526" s="45" t="s">
        <v>1264</v>
      </c>
      <c r="AB526" s="109">
        <v>0.51400000000000001</v>
      </c>
    </row>
    <row r="527" spans="27:28">
      <c r="AA527" s="45" t="s">
        <v>1266</v>
      </c>
      <c r="AB527" s="109">
        <v>0.495</v>
      </c>
    </row>
    <row r="528" spans="27:28">
      <c r="AA528" s="45" t="s">
        <v>1268</v>
      </c>
      <c r="AB528" s="109">
        <v>0.60199999999999998</v>
      </c>
    </row>
    <row r="529" spans="27:28">
      <c r="AA529" s="45" t="s">
        <v>1270</v>
      </c>
      <c r="AB529" s="109">
        <v>0.626</v>
      </c>
    </row>
    <row r="530" spans="27:28">
      <c r="AA530" s="45" t="s">
        <v>1272</v>
      </c>
      <c r="AB530" s="109">
        <v>0.47799999999999998</v>
      </c>
    </row>
    <row r="531" spans="27:28">
      <c r="AA531" s="45" t="s">
        <v>1274</v>
      </c>
      <c r="AB531" s="109">
        <v>0.497</v>
      </c>
    </row>
    <row r="532" spans="27:28">
      <c r="AA532" s="45" t="s">
        <v>1276</v>
      </c>
      <c r="AB532" s="109">
        <v>0.79100000000000004</v>
      </c>
    </row>
    <row r="533" spans="27:28">
      <c r="AA533" s="45" t="s">
        <v>1278</v>
      </c>
      <c r="AB533" s="109">
        <v>0.55200000000000005</v>
      </c>
    </row>
    <row r="534" spans="27:28">
      <c r="AA534" s="45" t="s">
        <v>1280</v>
      </c>
      <c r="AB534" s="109">
        <v>0.47799999999999998</v>
      </c>
    </row>
    <row r="535" spans="27:28">
      <c r="AA535" s="45" t="s">
        <v>1282</v>
      </c>
      <c r="AB535" s="109">
        <v>0.05</v>
      </c>
    </row>
    <row r="536" spans="27:28">
      <c r="AA536" s="45" t="s">
        <v>1284</v>
      </c>
      <c r="AB536" s="109">
        <v>0.48099999999999998</v>
      </c>
    </row>
    <row r="537" spans="27:28">
      <c r="AA537" s="45" t="s">
        <v>1286</v>
      </c>
      <c r="AB537" s="109">
        <v>0.47</v>
      </c>
    </row>
    <row r="538" spans="27:28">
      <c r="AA538" s="45" t="s">
        <v>1288</v>
      </c>
      <c r="AB538" s="109">
        <v>0.747</v>
      </c>
    </row>
    <row r="539" spans="27:28">
      <c r="AA539" s="45" t="s">
        <v>1289</v>
      </c>
      <c r="AB539" s="109">
        <v>0.55400000000000005</v>
      </c>
    </row>
    <row r="540" spans="27:28">
      <c r="AA540" s="45" t="s">
        <v>1292</v>
      </c>
      <c r="AB540" s="109">
        <v>8.5000000000000006E-2</v>
      </c>
    </row>
  </sheetData>
  <sheetProtection formatCells="0" formatColumns="0" selectLockedCells="1"/>
  <mergeCells count="53">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 ref="B29:C29"/>
    <mergeCell ref="B31:C31"/>
    <mergeCell ref="A44:J44"/>
    <mergeCell ref="A32:A36"/>
    <mergeCell ref="B32:C32"/>
    <mergeCell ref="B33:C33"/>
    <mergeCell ref="B34:C34"/>
    <mergeCell ref="B35:C35"/>
    <mergeCell ref="B36:C36"/>
    <mergeCell ref="A42:E42"/>
    <mergeCell ref="B15:C15"/>
    <mergeCell ref="B16:C16"/>
    <mergeCell ref="B25:C25"/>
    <mergeCell ref="B26:C26"/>
    <mergeCell ref="B28:C28"/>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L41:M41"/>
    <mergeCell ref="M32:M35"/>
    <mergeCell ref="L43:M43"/>
    <mergeCell ref="L44:M44"/>
    <mergeCell ref="L6:M6"/>
    <mergeCell ref="L7:M7"/>
  </mergeCells>
  <phoneticPr fontId="1"/>
  <dataValidations count="1">
    <dataValidation type="list" allowBlank="1" showInputMessage="1" showErrorMessage="1" sqref="C39" xr:uid="{00000000-0002-0000-0000-000000000000}">
      <formula1>$AA$6:$AA$540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540"/>
  <sheetViews>
    <sheetView showGridLines="0" zoomScale="70" zoomScaleNormal="70" workbookViewId="0">
      <selection activeCell="D7" sqref="D7"/>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4" width="8.6640625" customWidth="1"/>
    <col min="15" max="26" width="9" customWidth="1"/>
    <col min="27" max="27" width="28.109375" hidden="1" customWidth="1"/>
    <col min="28" max="28" width="25.33203125" hidden="1" customWidth="1"/>
    <col min="29" max="29" width="9" customWidth="1"/>
  </cols>
  <sheetData>
    <row r="1" spans="1:28">
      <c r="L1" s="180" t="s">
        <v>1</v>
      </c>
      <c r="M1" s="180"/>
    </row>
    <row r="2" spans="1:28">
      <c r="A2" s="1" t="s">
        <v>61</v>
      </c>
      <c r="K2" s="2"/>
    </row>
    <row r="3" spans="1:28" ht="19.2">
      <c r="A3" s="183" t="s">
        <v>1206</v>
      </c>
      <c r="B3" s="183"/>
      <c r="C3" s="183"/>
      <c r="D3" s="183"/>
      <c r="E3" s="183"/>
      <c r="F3" s="183"/>
      <c r="G3" s="183"/>
      <c r="H3" s="183"/>
      <c r="I3" s="183"/>
      <c r="J3" s="183"/>
      <c r="K3" s="183"/>
    </row>
    <row r="4" spans="1:28" ht="23.25" customHeight="1" thickBot="1">
      <c r="A4" s="181"/>
      <c r="B4" s="181"/>
      <c r="C4" s="32"/>
      <c r="D4" s="33"/>
      <c r="E4" s="31"/>
      <c r="F4" s="30"/>
      <c r="G4" s="30"/>
      <c r="H4" s="30"/>
      <c r="I4" s="30"/>
      <c r="J4" s="30"/>
      <c r="K4" s="30"/>
    </row>
    <row r="5" spans="1:28" ht="20.100000000000001" customHeight="1" thickBot="1">
      <c r="A5" s="182" t="s">
        <v>62</v>
      </c>
      <c r="B5" s="182"/>
      <c r="C5" s="34" t="s">
        <v>723</v>
      </c>
      <c r="D5" s="85" t="s">
        <v>1295</v>
      </c>
      <c r="E5" s="35" t="s">
        <v>0</v>
      </c>
      <c r="I5" s="141" t="s">
        <v>1293</v>
      </c>
      <c r="J5" s="142"/>
      <c r="K5" s="142"/>
      <c r="L5" s="142"/>
      <c r="M5" s="143"/>
      <c r="AB5" s="38" t="s">
        <v>65</v>
      </c>
    </row>
    <row r="6" spans="1:28" ht="20.100000000000001" customHeight="1">
      <c r="A6" s="146" t="s">
        <v>3</v>
      </c>
      <c r="B6" s="147"/>
      <c r="C6" s="148"/>
      <c r="D6" s="152" t="s">
        <v>4</v>
      </c>
      <c r="E6" s="153"/>
      <c r="F6" s="154"/>
      <c r="G6" s="152" t="s">
        <v>5</v>
      </c>
      <c r="H6" s="153"/>
      <c r="I6" s="154"/>
      <c r="J6" s="155" t="s">
        <v>722</v>
      </c>
      <c r="K6" s="157" t="s">
        <v>60</v>
      </c>
      <c r="L6" s="137" t="s">
        <v>726</v>
      </c>
      <c r="M6" s="138"/>
      <c r="Z6" s="6"/>
      <c r="AA6" s="38" t="s">
        <v>2</v>
      </c>
      <c r="AB6" s="38"/>
    </row>
    <row r="7" spans="1:28" ht="27" thickBot="1">
      <c r="A7" s="149"/>
      <c r="B7" s="150"/>
      <c r="C7" s="151"/>
      <c r="D7" s="22" t="s">
        <v>6</v>
      </c>
      <c r="E7" s="23" t="s">
        <v>7</v>
      </c>
      <c r="F7" s="22" t="s">
        <v>8</v>
      </c>
      <c r="G7" s="22" t="s">
        <v>9</v>
      </c>
      <c r="H7" s="23" t="s">
        <v>7</v>
      </c>
      <c r="I7" s="22" t="s">
        <v>10</v>
      </c>
      <c r="J7" s="156"/>
      <c r="K7" s="158"/>
      <c r="L7" s="139" t="s">
        <v>727</v>
      </c>
      <c r="M7" s="140"/>
      <c r="Z7" s="6"/>
      <c r="AA7" s="58" t="s">
        <v>453</v>
      </c>
      <c r="AB7" s="108">
        <v>0.47699999999999998</v>
      </c>
    </row>
    <row r="8" spans="1:28" ht="25.5" customHeight="1">
      <c r="A8" s="159" t="s">
        <v>11</v>
      </c>
      <c r="B8" s="160" t="s">
        <v>12</v>
      </c>
      <c r="C8" s="161"/>
      <c r="D8" s="78"/>
      <c r="E8" s="20" t="s">
        <v>13</v>
      </c>
      <c r="F8" s="73">
        <f>D8*38.2</f>
        <v>0</v>
      </c>
      <c r="G8" s="21"/>
      <c r="H8" s="20" t="s">
        <v>13</v>
      </c>
      <c r="I8" s="73">
        <f>G8*38.2</f>
        <v>0</v>
      </c>
      <c r="J8" s="73">
        <f>F8-I8</f>
        <v>0</v>
      </c>
      <c r="K8" s="88">
        <f>J8*0.0187*44/12</f>
        <v>0</v>
      </c>
      <c r="L8" s="96">
        <v>38.200000000000003</v>
      </c>
      <c r="M8" s="97" t="s">
        <v>728</v>
      </c>
      <c r="N8" s="6"/>
      <c r="Z8" s="6"/>
      <c r="AA8" s="60" t="s">
        <v>454</v>
      </c>
      <c r="AB8" s="125">
        <v>0.47</v>
      </c>
    </row>
    <row r="9" spans="1:28" ht="25.5" customHeight="1">
      <c r="A9" s="159"/>
      <c r="B9" s="162" t="s">
        <v>14</v>
      </c>
      <c r="C9" s="163"/>
      <c r="D9" s="79"/>
      <c r="E9" s="5" t="s">
        <v>13</v>
      </c>
      <c r="F9" s="75">
        <f>D9*35.3</f>
        <v>0</v>
      </c>
      <c r="G9" s="4"/>
      <c r="H9" s="5" t="s">
        <v>13</v>
      </c>
      <c r="I9" s="75">
        <f>G9*35.3</f>
        <v>0</v>
      </c>
      <c r="J9" s="75">
        <f t="shared" ref="J9:J30" si="0">F9-I9</f>
        <v>0</v>
      </c>
      <c r="K9" s="89">
        <f>J9*0.0184*44/12</f>
        <v>0</v>
      </c>
      <c r="L9" s="95">
        <v>35.299999999999997</v>
      </c>
      <c r="M9" s="98" t="s">
        <v>725</v>
      </c>
      <c r="N9" s="6"/>
      <c r="Z9" s="6"/>
      <c r="AA9" s="37" t="s">
        <v>455</v>
      </c>
      <c r="AB9" s="111">
        <v>0.55600000000000005</v>
      </c>
    </row>
    <row r="10" spans="1:28" ht="25.5" customHeight="1">
      <c r="A10" s="159"/>
      <c r="B10" s="162" t="s">
        <v>15</v>
      </c>
      <c r="C10" s="163"/>
      <c r="D10" s="79"/>
      <c r="E10" s="5" t="s">
        <v>13</v>
      </c>
      <c r="F10" s="75">
        <f>D10*34.6</f>
        <v>0</v>
      </c>
      <c r="G10" s="4"/>
      <c r="H10" s="5" t="s">
        <v>13</v>
      </c>
      <c r="I10" s="75">
        <f>G10*34.6</f>
        <v>0</v>
      </c>
      <c r="J10" s="75">
        <f t="shared" si="0"/>
        <v>0</v>
      </c>
      <c r="K10" s="89">
        <f>J10*0.0183*44/12</f>
        <v>0</v>
      </c>
      <c r="L10" s="95">
        <v>34.6</v>
      </c>
      <c r="M10" s="98" t="s">
        <v>725</v>
      </c>
      <c r="N10" s="6"/>
      <c r="Z10" s="6"/>
      <c r="AA10" s="112" t="s">
        <v>1116</v>
      </c>
      <c r="AB10" s="113">
        <v>0.61899999999999999</v>
      </c>
    </row>
    <row r="11" spans="1:28" ht="25.5" customHeight="1">
      <c r="A11" s="159"/>
      <c r="B11" s="162" t="s">
        <v>17</v>
      </c>
      <c r="C11" s="163"/>
      <c r="D11" s="79"/>
      <c r="E11" s="5" t="s">
        <v>13</v>
      </c>
      <c r="F11" s="75">
        <f>D11*33.6</f>
        <v>0</v>
      </c>
      <c r="G11" s="4"/>
      <c r="H11" s="5" t="s">
        <v>13</v>
      </c>
      <c r="I11" s="75">
        <f>G11*33.6</f>
        <v>0</v>
      </c>
      <c r="J11" s="75">
        <f t="shared" si="0"/>
        <v>0</v>
      </c>
      <c r="K11" s="89">
        <f>J11*0.0182*44/12</f>
        <v>0</v>
      </c>
      <c r="L11" s="95">
        <v>33.6</v>
      </c>
      <c r="M11" s="98" t="s">
        <v>725</v>
      </c>
      <c r="N11" s="6"/>
      <c r="Z11" s="6"/>
      <c r="AA11" s="112" t="s">
        <v>1117</v>
      </c>
      <c r="AB11" s="113">
        <v>0.435</v>
      </c>
    </row>
    <row r="12" spans="1:28" ht="25.5" customHeight="1">
      <c r="A12" s="159"/>
      <c r="B12" s="164" t="s">
        <v>18</v>
      </c>
      <c r="C12" s="165"/>
      <c r="D12" s="79">
        <v>25.1</v>
      </c>
      <c r="E12" s="5" t="s">
        <v>13</v>
      </c>
      <c r="F12" s="75">
        <f>D12*36.7</f>
        <v>921.17000000000007</v>
      </c>
      <c r="G12" s="4"/>
      <c r="H12" s="5" t="s">
        <v>13</v>
      </c>
      <c r="I12" s="75">
        <f>G12*36.7</f>
        <v>0</v>
      </c>
      <c r="J12" s="75">
        <f t="shared" si="0"/>
        <v>921.17000000000007</v>
      </c>
      <c r="K12" s="89">
        <f>J12*0.0185*44/12</f>
        <v>62.486031666666662</v>
      </c>
      <c r="L12" s="95">
        <v>36.700000000000003</v>
      </c>
      <c r="M12" s="98" t="s">
        <v>725</v>
      </c>
      <c r="N12" s="6"/>
      <c r="Z12" s="6"/>
      <c r="AA12" s="37" t="s">
        <v>456</v>
      </c>
      <c r="AB12" s="111">
        <v>0.42699999999999999</v>
      </c>
    </row>
    <row r="13" spans="1:28" ht="25.5" customHeight="1">
      <c r="A13" s="159"/>
      <c r="B13" s="164" t="s">
        <v>20</v>
      </c>
      <c r="C13" s="165"/>
      <c r="D13" s="79"/>
      <c r="E13" s="5" t="s">
        <v>13</v>
      </c>
      <c r="F13" s="75">
        <f>D13*37.7</f>
        <v>0</v>
      </c>
      <c r="G13" s="4"/>
      <c r="H13" s="5" t="s">
        <v>13</v>
      </c>
      <c r="I13" s="75">
        <f>G13*37.7</f>
        <v>0</v>
      </c>
      <c r="J13" s="75">
        <f t="shared" si="0"/>
        <v>0</v>
      </c>
      <c r="K13" s="89">
        <f>J13*0.0187*44/12</f>
        <v>0</v>
      </c>
      <c r="L13" s="95">
        <v>37.700000000000003</v>
      </c>
      <c r="M13" s="98" t="s">
        <v>725</v>
      </c>
      <c r="N13" s="6"/>
      <c r="Z13" s="6"/>
      <c r="AA13" s="37" t="s">
        <v>457</v>
      </c>
      <c r="AB13" s="109">
        <v>0.45800000000000002</v>
      </c>
    </row>
    <row r="14" spans="1:28" ht="25.5" customHeight="1">
      <c r="A14" s="159"/>
      <c r="B14" s="164" t="s">
        <v>22</v>
      </c>
      <c r="C14" s="165"/>
      <c r="D14" s="79"/>
      <c r="E14" s="5" t="s">
        <v>13</v>
      </c>
      <c r="F14" s="75">
        <f>D14*39.1</f>
        <v>0</v>
      </c>
      <c r="G14" s="4"/>
      <c r="H14" s="5" t="s">
        <v>13</v>
      </c>
      <c r="I14" s="75">
        <f>G14*39.1</f>
        <v>0</v>
      </c>
      <c r="J14" s="75">
        <f t="shared" si="0"/>
        <v>0</v>
      </c>
      <c r="K14" s="89">
        <f>J14*0.0189*44/12</f>
        <v>0</v>
      </c>
      <c r="L14" s="95">
        <v>39.1</v>
      </c>
      <c r="M14" s="98" t="s">
        <v>725</v>
      </c>
      <c r="N14" s="6"/>
      <c r="Z14" s="6"/>
      <c r="AA14" s="60" t="s">
        <v>458</v>
      </c>
      <c r="AB14" s="119">
        <v>0.373</v>
      </c>
    </row>
    <row r="15" spans="1:28" ht="25.5" customHeight="1">
      <c r="A15" s="159"/>
      <c r="B15" s="164" t="s">
        <v>23</v>
      </c>
      <c r="C15" s="165"/>
      <c r="D15" s="79"/>
      <c r="E15" s="5" t="s">
        <v>13</v>
      </c>
      <c r="F15" s="75">
        <f>D15*41.9</f>
        <v>0</v>
      </c>
      <c r="G15" s="4"/>
      <c r="H15" s="5" t="s">
        <v>13</v>
      </c>
      <c r="I15" s="75">
        <f>G15*41.9</f>
        <v>0</v>
      </c>
      <c r="J15" s="75">
        <f t="shared" si="0"/>
        <v>0</v>
      </c>
      <c r="K15" s="89">
        <f>J15*0.0195*44/12</f>
        <v>0</v>
      </c>
      <c r="L15" s="95">
        <v>41.9</v>
      </c>
      <c r="M15" s="98" t="s">
        <v>725</v>
      </c>
      <c r="N15" s="6"/>
      <c r="Z15" s="6"/>
      <c r="AA15" s="37" t="s">
        <v>459</v>
      </c>
      <c r="AB15" s="111">
        <v>0.41899999999999998</v>
      </c>
    </row>
    <row r="16" spans="1:28" ht="25.5" customHeight="1">
      <c r="A16" s="159"/>
      <c r="B16" s="164" t="s">
        <v>24</v>
      </c>
      <c r="C16" s="165"/>
      <c r="D16" s="79"/>
      <c r="E16" s="5" t="s">
        <v>25</v>
      </c>
      <c r="F16" s="75">
        <f>D16*40.9</f>
        <v>0</v>
      </c>
      <c r="G16" s="4"/>
      <c r="H16" s="5" t="s">
        <v>25</v>
      </c>
      <c r="I16" s="75">
        <f>G16*40.9</f>
        <v>0</v>
      </c>
      <c r="J16" s="75">
        <f t="shared" si="0"/>
        <v>0</v>
      </c>
      <c r="K16" s="89">
        <f>J16*0.0208*44/12</f>
        <v>0</v>
      </c>
      <c r="L16" s="95">
        <v>40.9</v>
      </c>
      <c r="M16" s="98" t="s">
        <v>729</v>
      </c>
      <c r="N16" s="6"/>
      <c r="Z16" s="6"/>
      <c r="AA16" s="60" t="s">
        <v>749</v>
      </c>
      <c r="AB16" s="119">
        <v>0.48499999999999999</v>
      </c>
    </row>
    <row r="17" spans="1:28" ht="25.5" customHeight="1">
      <c r="A17" s="159"/>
      <c r="B17" s="164" t="s">
        <v>26</v>
      </c>
      <c r="C17" s="165"/>
      <c r="D17" s="79"/>
      <c r="E17" s="5" t="s">
        <v>25</v>
      </c>
      <c r="F17" s="75">
        <f>D17*29.9</f>
        <v>0</v>
      </c>
      <c r="G17" s="4"/>
      <c r="H17" s="5" t="s">
        <v>25</v>
      </c>
      <c r="I17" s="75">
        <f>G17*29.9</f>
        <v>0</v>
      </c>
      <c r="J17" s="75">
        <f t="shared" si="0"/>
        <v>0</v>
      </c>
      <c r="K17" s="89">
        <f>J17*0.0254*44/12</f>
        <v>0</v>
      </c>
      <c r="L17" s="95">
        <v>29.9</v>
      </c>
      <c r="M17" s="98" t="s">
        <v>729</v>
      </c>
      <c r="N17" s="6"/>
      <c r="Z17" s="6"/>
      <c r="AA17" s="45" t="s">
        <v>753</v>
      </c>
      <c r="AB17" s="111">
        <v>0.55700000000000005</v>
      </c>
    </row>
    <row r="18" spans="1:28" ht="25.5" customHeight="1">
      <c r="A18" s="159"/>
      <c r="B18" s="193" t="s">
        <v>27</v>
      </c>
      <c r="C18" s="3" t="s">
        <v>28</v>
      </c>
      <c r="D18" s="79"/>
      <c r="E18" s="5" t="s">
        <v>25</v>
      </c>
      <c r="F18" s="75">
        <f>D18*50.8</f>
        <v>0</v>
      </c>
      <c r="G18" s="4"/>
      <c r="H18" s="5" t="s">
        <v>25</v>
      </c>
      <c r="I18" s="75">
        <f>G18*50.8</f>
        <v>0</v>
      </c>
      <c r="J18" s="75">
        <f t="shared" si="0"/>
        <v>0</v>
      </c>
      <c r="K18" s="89">
        <f>J18*0.0161*44/12</f>
        <v>0</v>
      </c>
      <c r="L18" s="95">
        <v>50.8</v>
      </c>
      <c r="M18" s="98" t="s">
        <v>729</v>
      </c>
      <c r="Z18" s="6"/>
      <c r="AA18" s="63" t="s">
        <v>460</v>
      </c>
      <c r="AB18" s="119">
        <v>0.34699999999999998</v>
      </c>
    </row>
    <row r="19" spans="1:28" ht="25.5" customHeight="1">
      <c r="A19" s="159"/>
      <c r="B19" s="185"/>
      <c r="C19" s="3" t="s">
        <v>29</v>
      </c>
      <c r="D19" s="79"/>
      <c r="E19" s="5" t="s">
        <v>30</v>
      </c>
      <c r="F19" s="75">
        <f>D19*44.9</f>
        <v>0</v>
      </c>
      <c r="G19" s="4"/>
      <c r="H19" s="5" t="s">
        <v>30</v>
      </c>
      <c r="I19" s="75">
        <f>G19*44.9</f>
        <v>0</v>
      </c>
      <c r="J19" s="75">
        <f t="shared" si="0"/>
        <v>0</v>
      </c>
      <c r="K19" s="89">
        <f>J19*0.0142*44/12</f>
        <v>0</v>
      </c>
      <c r="L19" s="95">
        <v>44.9</v>
      </c>
      <c r="M19" s="99" t="s">
        <v>731</v>
      </c>
      <c r="Z19" s="6"/>
      <c r="AA19" s="63" t="s">
        <v>461</v>
      </c>
      <c r="AB19" s="113">
        <v>0.38200000000000001</v>
      </c>
    </row>
    <row r="20" spans="1:28" ht="25.5" customHeight="1">
      <c r="A20" s="159"/>
      <c r="B20" s="193" t="s">
        <v>31</v>
      </c>
      <c r="C20" s="3" t="s">
        <v>32</v>
      </c>
      <c r="D20" s="79"/>
      <c r="E20" s="5" t="s">
        <v>25</v>
      </c>
      <c r="F20" s="75">
        <f>D20*54.6</f>
        <v>0</v>
      </c>
      <c r="G20" s="4"/>
      <c r="H20" s="5" t="s">
        <v>25</v>
      </c>
      <c r="I20" s="75">
        <f>G20*54.6</f>
        <v>0</v>
      </c>
      <c r="J20" s="75">
        <f t="shared" si="0"/>
        <v>0</v>
      </c>
      <c r="K20" s="89">
        <f>J20*0.0135*44/12</f>
        <v>0</v>
      </c>
      <c r="L20" s="95">
        <v>54.6</v>
      </c>
      <c r="M20" s="98" t="s">
        <v>729</v>
      </c>
      <c r="Z20" s="6"/>
      <c r="AA20" s="63" t="s">
        <v>462</v>
      </c>
      <c r="AB20" s="119">
        <v>0.34399999999999997</v>
      </c>
    </row>
    <row r="21" spans="1:28" ht="25.5" customHeight="1">
      <c r="A21" s="159"/>
      <c r="B21" s="185"/>
      <c r="C21" s="3" t="s">
        <v>33</v>
      </c>
      <c r="D21" s="79"/>
      <c r="E21" s="5" t="s">
        <v>30</v>
      </c>
      <c r="F21" s="75">
        <f>D21*43.5</f>
        <v>0</v>
      </c>
      <c r="G21" s="4"/>
      <c r="H21" s="5" t="s">
        <v>30</v>
      </c>
      <c r="I21" s="75">
        <f>G21*43.5</f>
        <v>0</v>
      </c>
      <c r="J21" s="75">
        <f t="shared" si="0"/>
        <v>0</v>
      </c>
      <c r="K21" s="89">
        <f>J21*0.0139*44/12</f>
        <v>0</v>
      </c>
      <c r="L21" s="95">
        <v>43.5</v>
      </c>
      <c r="M21" s="99" t="s">
        <v>731</v>
      </c>
      <c r="Z21" s="6"/>
      <c r="AA21" s="45" t="s">
        <v>1120</v>
      </c>
      <c r="AB21" s="111">
        <v>0.504</v>
      </c>
    </row>
    <row r="22" spans="1:28" ht="25.5" customHeight="1">
      <c r="A22" s="159"/>
      <c r="B22" s="186" t="s">
        <v>733</v>
      </c>
      <c r="C22" s="3" t="s">
        <v>34</v>
      </c>
      <c r="D22" s="79"/>
      <c r="E22" s="5" t="s">
        <v>25</v>
      </c>
      <c r="F22" s="75">
        <f>D22*29</f>
        <v>0</v>
      </c>
      <c r="G22" s="4"/>
      <c r="H22" s="5" t="s">
        <v>25</v>
      </c>
      <c r="I22" s="75">
        <f>G22*29</f>
        <v>0</v>
      </c>
      <c r="J22" s="75">
        <f t="shared" si="0"/>
        <v>0</v>
      </c>
      <c r="K22" s="89">
        <f>J22*0.0245*44/12</f>
        <v>0</v>
      </c>
      <c r="L22" s="100">
        <v>29</v>
      </c>
      <c r="M22" s="98" t="s">
        <v>729</v>
      </c>
      <c r="Z22" s="6"/>
      <c r="AA22" s="45" t="s">
        <v>463</v>
      </c>
      <c r="AB22" s="109">
        <v>0.433</v>
      </c>
    </row>
    <row r="23" spans="1:28" ht="25.5" customHeight="1">
      <c r="A23" s="159"/>
      <c r="B23" s="194"/>
      <c r="C23" s="3" t="s">
        <v>35</v>
      </c>
      <c r="D23" s="79"/>
      <c r="E23" s="5" t="s">
        <v>25</v>
      </c>
      <c r="F23" s="75">
        <f>D23*25.7</f>
        <v>0</v>
      </c>
      <c r="G23" s="4"/>
      <c r="H23" s="5" t="s">
        <v>25</v>
      </c>
      <c r="I23" s="75">
        <f>G23*25.7</f>
        <v>0</v>
      </c>
      <c r="J23" s="75">
        <f t="shared" si="0"/>
        <v>0</v>
      </c>
      <c r="K23" s="89">
        <f>J23*0.0247*44/12</f>
        <v>0</v>
      </c>
      <c r="L23" s="95">
        <v>25.7</v>
      </c>
      <c r="M23" s="98" t="s">
        <v>729</v>
      </c>
      <c r="Z23" s="6"/>
      <c r="AA23" s="45" t="s">
        <v>464</v>
      </c>
      <c r="AB23" s="109">
        <v>0.42399999999999999</v>
      </c>
    </row>
    <row r="24" spans="1:28" ht="25.5" customHeight="1">
      <c r="A24" s="159"/>
      <c r="B24" s="187"/>
      <c r="C24" s="3" t="s">
        <v>36</v>
      </c>
      <c r="D24" s="79"/>
      <c r="E24" s="5" t="s">
        <v>25</v>
      </c>
      <c r="F24" s="75">
        <f>D24*26.9</f>
        <v>0</v>
      </c>
      <c r="G24" s="4"/>
      <c r="H24" s="5" t="s">
        <v>25</v>
      </c>
      <c r="I24" s="75">
        <f>G24*26.9</f>
        <v>0</v>
      </c>
      <c r="J24" s="75">
        <f t="shared" si="0"/>
        <v>0</v>
      </c>
      <c r="K24" s="89">
        <f>J24*0.0255*44/12</f>
        <v>0</v>
      </c>
      <c r="L24" s="95">
        <v>26.9</v>
      </c>
      <c r="M24" s="98" t="s">
        <v>729</v>
      </c>
      <c r="Z24" s="6"/>
      <c r="AA24" s="45" t="s">
        <v>465</v>
      </c>
      <c r="AB24" s="111">
        <v>0.48299999999999998</v>
      </c>
    </row>
    <row r="25" spans="1:28" ht="25.5" customHeight="1">
      <c r="A25" s="159"/>
      <c r="B25" s="164" t="s">
        <v>37</v>
      </c>
      <c r="C25" s="165"/>
      <c r="D25" s="79"/>
      <c r="E25" s="5" t="s">
        <v>25</v>
      </c>
      <c r="F25" s="75">
        <f>D25*29.4</f>
        <v>0</v>
      </c>
      <c r="G25" s="4"/>
      <c r="H25" s="5" t="s">
        <v>25</v>
      </c>
      <c r="I25" s="75">
        <f>G25*29.4</f>
        <v>0</v>
      </c>
      <c r="J25" s="75">
        <f t="shared" si="0"/>
        <v>0</v>
      </c>
      <c r="K25" s="89">
        <f>J25*0.0294*44/12</f>
        <v>0</v>
      </c>
      <c r="L25" s="95">
        <v>29.4</v>
      </c>
      <c r="M25" s="98" t="s">
        <v>729</v>
      </c>
      <c r="Z25" s="6"/>
      <c r="AA25" s="63" t="s">
        <v>466</v>
      </c>
      <c r="AB25" s="119">
        <v>0.36099999999999999</v>
      </c>
    </row>
    <row r="26" spans="1:28" ht="25.5" customHeight="1">
      <c r="A26" s="159"/>
      <c r="B26" s="164" t="s">
        <v>38</v>
      </c>
      <c r="C26" s="165"/>
      <c r="D26" s="79"/>
      <c r="E26" s="5" t="s">
        <v>25</v>
      </c>
      <c r="F26" s="75">
        <f>D26*37.3</f>
        <v>0</v>
      </c>
      <c r="G26" s="4"/>
      <c r="H26" s="5" t="s">
        <v>25</v>
      </c>
      <c r="I26" s="75">
        <f>G26*37.3</f>
        <v>0</v>
      </c>
      <c r="J26" s="75">
        <f t="shared" si="0"/>
        <v>0</v>
      </c>
      <c r="K26" s="89">
        <f>J26*0.0209*44/12</f>
        <v>0</v>
      </c>
      <c r="L26" s="95">
        <v>37.299999999999997</v>
      </c>
      <c r="M26" s="98" t="s">
        <v>729</v>
      </c>
      <c r="Z26" s="6"/>
      <c r="AA26" s="63" t="s">
        <v>467</v>
      </c>
      <c r="AB26" s="119">
        <v>0.627</v>
      </c>
    </row>
    <row r="27" spans="1:28" ht="25.5" customHeight="1">
      <c r="A27" s="159"/>
      <c r="B27" s="164" t="s">
        <v>39</v>
      </c>
      <c r="C27" s="165"/>
      <c r="D27" s="79"/>
      <c r="E27" s="5" t="s">
        <v>30</v>
      </c>
      <c r="F27" s="75">
        <f>D27*21.1</f>
        <v>0</v>
      </c>
      <c r="G27" s="4"/>
      <c r="H27" s="5" t="s">
        <v>30</v>
      </c>
      <c r="I27" s="75">
        <f>G27*21.1</f>
        <v>0</v>
      </c>
      <c r="J27" s="75">
        <f t="shared" si="0"/>
        <v>0</v>
      </c>
      <c r="K27" s="89">
        <f>J27*0.011*44/12</f>
        <v>0</v>
      </c>
      <c r="L27" s="95">
        <v>21.1</v>
      </c>
      <c r="M27" s="99" t="s">
        <v>731</v>
      </c>
      <c r="Z27" s="6"/>
      <c r="AA27" s="63" t="s">
        <v>468</v>
      </c>
      <c r="AB27" s="119">
        <v>0.42699999999999999</v>
      </c>
    </row>
    <row r="28" spans="1:28" ht="25.5" customHeight="1">
      <c r="A28" s="159"/>
      <c r="B28" s="164" t="s">
        <v>40</v>
      </c>
      <c r="C28" s="165"/>
      <c r="D28" s="79"/>
      <c r="E28" s="5" t="s">
        <v>30</v>
      </c>
      <c r="F28" s="75">
        <f>D28*3.41</f>
        <v>0</v>
      </c>
      <c r="G28" s="4"/>
      <c r="H28" s="5" t="s">
        <v>30</v>
      </c>
      <c r="I28" s="75">
        <f>G28*3.41</f>
        <v>0</v>
      </c>
      <c r="J28" s="75">
        <f t="shared" si="0"/>
        <v>0</v>
      </c>
      <c r="K28" s="89">
        <f>J28*0.0263*44/12</f>
        <v>0</v>
      </c>
      <c r="L28" s="95">
        <v>3.41</v>
      </c>
      <c r="M28" s="99" t="s">
        <v>731</v>
      </c>
      <c r="Z28" s="6"/>
      <c r="AA28" s="63" t="s">
        <v>469</v>
      </c>
      <c r="AB28" s="119">
        <v>0.129</v>
      </c>
    </row>
    <row r="29" spans="1:28" ht="25.5" customHeight="1">
      <c r="A29" s="159"/>
      <c r="B29" s="164" t="s">
        <v>41</v>
      </c>
      <c r="C29" s="165"/>
      <c r="D29" s="79"/>
      <c r="E29" s="5" t="s">
        <v>30</v>
      </c>
      <c r="F29" s="75">
        <f>D29*8.41</f>
        <v>0</v>
      </c>
      <c r="G29" s="4"/>
      <c r="H29" s="5" t="s">
        <v>30</v>
      </c>
      <c r="I29" s="75">
        <f>G29*8.41</f>
        <v>0</v>
      </c>
      <c r="J29" s="75">
        <f t="shared" si="0"/>
        <v>0</v>
      </c>
      <c r="K29" s="89">
        <f>J29*0.0384*44/12</f>
        <v>0</v>
      </c>
      <c r="L29" s="95">
        <v>8.41</v>
      </c>
      <c r="M29" s="99" t="s">
        <v>731</v>
      </c>
      <c r="Z29" s="6"/>
      <c r="AA29" s="63" t="s">
        <v>470</v>
      </c>
      <c r="AB29" s="119">
        <v>0.105</v>
      </c>
    </row>
    <row r="30" spans="1:28" ht="25.5" customHeight="1">
      <c r="A30" s="159"/>
      <c r="B30" s="7" t="s">
        <v>42</v>
      </c>
      <c r="C30" s="39">
        <v>45</v>
      </c>
      <c r="D30" s="79">
        <v>50.1</v>
      </c>
      <c r="E30" s="5" t="s">
        <v>30</v>
      </c>
      <c r="F30" s="75">
        <f>D30*C30</f>
        <v>2254.5</v>
      </c>
      <c r="G30" s="4"/>
      <c r="H30" s="5" t="s">
        <v>30</v>
      </c>
      <c r="I30" s="77">
        <f>G30*C30</f>
        <v>0</v>
      </c>
      <c r="J30" s="75">
        <f t="shared" si="0"/>
        <v>2254.5</v>
      </c>
      <c r="K30" s="89">
        <f>J30*0.0136*44/12</f>
        <v>112.42439999999999</v>
      </c>
      <c r="L30" s="105">
        <v>45</v>
      </c>
      <c r="M30" s="99" t="s">
        <v>731</v>
      </c>
      <c r="Z30" s="6"/>
      <c r="AA30" s="63" t="s">
        <v>471</v>
      </c>
      <c r="AB30" s="119">
        <v>0.36399999999999999</v>
      </c>
    </row>
    <row r="31" spans="1:28" ht="25.5" customHeight="1" thickBot="1">
      <c r="A31" s="159"/>
      <c r="B31" s="166" t="s">
        <v>43</v>
      </c>
      <c r="C31" s="167"/>
      <c r="D31" s="189"/>
      <c r="E31" s="190"/>
      <c r="F31" s="80">
        <f>SUM(F8:F30)</f>
        <v>3175.67</v>
      </c>
      <c r="G31" s="191"/>
      <c r="H31" s="192"/>
      <c r="I31" s="80">
        <f>SUM(I8:I30)</f>
        <v>0</v>
      </c>
      <c r="J31" s="80">
        <f>SUM(J8:J30)</f>
        <v>3175.67</v>
      </c>
      <c r="K31" s="90">
        <f>SUM(K8:K30)</f>
        <v>174.91043166666665</v>
      </c>
      <c r="L31" s="144"/>
      <c r="M31" s="145"/>
      <c r="Z31" s="6"/>
      <c r="AA31" s="63" t="s">
        <v>472</v>
      </c>
      <c r="AB31" s="119">
        <v>0.20699999999999999</v>
      </c>
    </row>
    <row r="32" spans="1:28" ht="25.5" customHeight="1">
      <c r="A32" s="171" t="s">
        <v>44</v>
      </c>
      <c r="B32" s="173" t="s">
        <v>45</v>
      </c>
      <c r="C32" s="174"/>
      <c r="D32" s="26"/>
      <c r="E32" s="27" t="s">
        <v>46</v>
      </c>
      <c r="F32" s="82">
        <f>D32*1.02</f>
        <v>0</v>
      </c>
      <c r="G32" s="28"/>
      <c r="H32" s="27" t="s">
        <v>46</v>
      </c>
      <c r="I32" s="82">
        <f>G32*1.02</f>
        <v>0</v>
      </c>
      <c r="J32" s="83">
        <f>+D32-G32</f>
        <v>0</v>
      </c>
      <c r="K32" s="91">
        <f>ROUND(J32*0.06,1)</f>
        <v>0</v>
      </c>
      <c r="L32" s="95">
        <v>1.02</v>
      </c>
      <c r="M32" s="130"/>
      <c r="Z32" s="6"/>
      <c r="AA32" s="45" t="s">
        <v>473</v>
      </c>
      <c r="AB32" s="109">
        <v>0.48099999999999998</v>
      </c>
    </row>
    <row r="33" spans="1:28" ht="25.5" customHeight="1">
      <c r="A33" s="159"/>
      <c r="B33" s="164" t="s">
        <v>47</v>
      </c>
      <c r="C33" s="165"/>
      <c r="D33" s="16"/>
      <c r="E33" s="5" t="s">
        <v>46</v>
      </c>
      <c r="F33" s="75">
        <f>D33*1.36</f>
        <v>0</v>
      </c>
      <c r="G33" s="4"/>
      <c r="H33" s="5" t="s">
        <v>46</v>
      </c>
      <c r="I33" s="75">
        <f>G33*1.36</f>
        <v>0</v>
      </c>
      <c r="J33" s="76">
        <f>+D33-G33</f>
        <v>0</v>
      </c>
      <c r="K33" s="89">
        <f>ROUND(J33*0.057,1)</f>
        <v>0</v>
      </c>
      <c r="L33" s="95">
        <v>1.36</v>
      </c>
      <c r="M33" s="131"/>
      <c r="Z33" s="6"/>
      <c r="AA33" s="45" t="s">
        <v>1119</v>
      </c>
      <c r="AB33" s="109">
        <v>0.435</v>
      </c>
    </row>
    <row r="34" spans="1:28" ht="25.5" customHeight="1">
      <c r="A34" s="159"/>
      <c r="B34" s="164" t="s">
        <v>48</v>
      </c>
      <c r="C34" s="165"/>
      <c r="D34" s="16"/>
      <c r="E34" s="5" t="s">
        <v>46</v>
      </c>
      <c r="F34" s="75">
        <f>D34*1.36</f>
        <v>0</v>
      </c>
      <c r="G34" s="4"/>
      <c r="H34" s="5" t="s">
        <v>46</v>
      </c>
      <c r="I34" s="75">
        <f>G34*1.36</f>
        <v>0</v>
      </c>
      <c r="J34" s="76">
        <f>+D34-G34</f>
        <v>0</v>
      </c>
      <c r="K34" s="89">
        <f>ROUND(J34*0.057,1)</f>
        <v>0</v>
      </c>
      <c r="L34" s="95">
        <v>1.36</v>
      </c>
      <c r="M34" s="131"/>
      <c r="AA34" s="45" t="s">
        <v>770</v>
      </c>
      <c r="AB34" s="111">
        <v>0.35099999999999998</v>
      </c>
    </row>
    <row r="35" spans="1:28" ht="25.5" customHeight="1">
      <c r="A35" s="159"/>
      <c r="B35" s="164" t="s">
        <v>49</v>
      </c>
      <c r="C35" s="165"/>
      <c r="D35" s="16"/>
      <c r="E35" s="5" t="s">
        <v>46</v>
      </c>
      <c r="F35" s="75">
        <f>D35*1.36</f>
        <v>0</v>
      </c>
      <c r="G35" s="4"/>
      <c r="H35" s="5" t="s">
        <v>46</v>
      </c>
      <c r="I35" s="75">
        <f>G35*1.36</f>
        <v>0</v>
      </c>
      <c r="J35" s="76">
        <f>+D35-G35</f>
        <v>0</v>
      </c>
      <c r="K35" s="89">
        <f>ROUND(J35*0.057,1)</f>
        <v>0</v>
      </c>
      <c r="L35" s="95">
        <v>1.36</v>
      </c>
      <c r="M35" s="132"/>
      <c r="AA35" s="63" t="s">
        <v>1134</v>
      </c>
      <c r="AB35" s="119">
        <v>0.47499999999999998</v>
      </c>
    </row>
    <row r="36" spans="1:28" ht="25.5" customHeight="1" thickBot="1">
      <c r="A36" s="172"/>
      <c r="B36" s="175" t="s">
        <v>43</v>
      </c>
      <c r="C36" s="176"/>
      <c r="D36" s="74">
        <f>SUM(D32:D35)</f>
        <v>0</v>
      </c>
      <c r="E36" s="29" t="s">
        <v>46</v>
      </c>
      <c r="F36" s="74">
        <f>SUM(F32:F35)</f>
        <v>0</v>
      </c>
      <c r="G36" s="74">
        <f>SUM(G32:G35)</f>
        <v>0</v>
      </c>
      <c r="H36" s="29" t="s">
        <v>46</v>
      </c>
      <c r="I36" s="74">
        <f>SUM(I32:I35)</f>
        <v>0</v>
      </c>
      <c r="J36" s="84">
        <f>SUM(J32:J35)</f>
        <v>0</v>
      </c>
      <c r="K36" s="92">
        <f>SUM(K32:K35)</f>
        <v>0</v>
      </c>
      <c r="L36" s="144"/>
      <c r="M36" s="145"/>
      <c r="AA36" s="45" t="s">
        <v>474</v>
      </c>
      <c r="AB36" s="109">
        <v>2.7E-2</v>
      </c>
    </row>
    <row r="37" spans="1:28" ht="25.5" customHeight="1">
      <c r="A37" s="159" t="s">
        <v>50</v>
      </c>
      <c r="B37" s="184" t="s">
        <v>70</v>
      </c>
      <c r="C37" s="19" t="s">
        <v>51</v>
      </c>
      <c r="D37" s="78">
        <v>350</v>
      </c>
      <c r="E37" s="20" t="s">
        <v>52</v>
      </c>
      <c r="F37" s="73">
        <f>D37*9.97</f>
        <v>3489.5</v>
      </c>
      <c r="G37" s="24"/>
      <c r="H37" s="20" t="s">
        <v>52</v>
      </c>
      <c r="I37" s="25"/>
      <c r="J37" s="81">
        <f>+F37</f>
        <v>3489.5</v>
      </c>
      <c r="K37" s="88">
        <f>D37*0.447</f>
        <v>156.45000000000002</v>
      </c>
      <c r="L37" s="95">
        <v>9.9700000000000006</v>
      </c>
      <c r="M37" s="99" t="s">
        <v>732</v>
      </c>
      <c r="AA37" s="63" t="s">
        <v>475</v>
      </c>
      <c r="AB37" s="119">
        <v>0.39200000000000002</v>
      </c>
    </row>
    <row r="38" spans="1:28" ht="25.5" customHeight="1">
      <c r="A38" s="159"/>
      <c r="B38" s="185"/>
      <c r="C38" s="3" t="s">
        <v>53</v>
      </c>
      <c r="D38" s="79"/>
      <c r="E38" s="5" t="s">
        <v>52</v>
      </c>
      <c r="F38" s="75">
        <f>D38*9.28</f>
        <v>0</v>
      </c>
      <c r="G38" s="8"/>
      <c r="H38" s="5" t="s">
        <v>52</v>
      </c>
      <c r="I38" s="9"/>
      <c r="J38" s="76">
        <f>+F38</f>
        <v>0</v>
      </c>
      <c r="K38" s="89">
        <f>D38*0.447</f>
        <v>0</v>
      </c>
      <c r="L38" s="95">
        <v>9.9700000000000006</v>
      </c>
      <c r="M38" s="99" t="s">
        <v>732</v>
      </c>
      <c r="AA38" s="45" t="s">
        <v>476</v>
      </c>
      <c r="AB38" s="111">
        <v>0.435</v>
      </c>
    </row>
    <row r="39" spans="1:28" ht="25.5" customHeight="1">
      <c r="A39" s="159"/>
      <c r="B39" s="186" t="s">
        <v>54</v>
      </c>
      <c r="C39" s="40" t="s">
        <v>453</v>
      </c>
      <c r="D39" s="79">
        <v>100</v>
      </c>
      <c r="E39" s="5" t="s">
        <v>52</v>
      </c>
      <c r="F39" s="75">
        <f>D39*9.76</f>
        <v>976</v>
      </c>
      <c r="G39" s="8"/>
      <c r="H39" s="5" t="s">
        <v>52</v>
      </c>
      <c r="I39" s="9"/>
      <c r="J39" s="76">
        <f>+F39</f>
        <v>976</v>
      </c>
      <c r="K39" s="93">
        <f>D39*VLOOKUP(C39,AA6:AB540,2,FALSE)</f>
        <v>47.699999999999996</v>
      </c>
      <c r="L39" s="95">
        <v>9.2799999999999994</v>
      </c>
      <c r="M39" s="99" t="s">
        <v>732</v>
      </c>
      <c r="AA39" s="45" t="s">
        <v>477</v>
      </c>
      <c r="AB39" s="109">
        <v>0.48199999999999998</v>
      </c>
    </row>
    <row r="40" spans="1:28" ht="25.5" customHeight="1">
      <c r="A40" s="159"/>
      <c r="B40" s="187"/>
      <c r="C40" s="3" t="s">
        <v>55</v>
      </c>
      <c r="D40" s="8"/>
      <c r="E40" s="5" t="s">
        <v>52</v>
      </c>
      <c r="F40" s="9"/>
      <c r="G40" s="10"/>
      <c r="H40" s="5" t="s">
        <v>52</v>
      </c>
      <c r="I40" s="9"/>
      <c r="J40" s="11"/>
      <c r="K40" s="94"/>
      <c r="L40" s="95">
        <v>9.76</v>
      </c>
      <c r="M40" s="99" t="s">
        <v>732</v>
      </c>
      <c r="AA40" s="63" t="s">
        <v>478</v>
      </c>
      <c r="AB40" s="113">
        <v>0.47</v>
      </c>
    </row>
    <row r="41" spans="1:28" ht="25.5" customHeight="1" thickBot="1">
      <c r="A41" s="172"/>
      <c r="B41" s="175" t="s">
        <v>43</v>
      </c>
      <c r="C41" s="188"/>
      <c r="D41" s="188"/>
      <c r="E41" s="176"/>
      <c r="F41" s="74">
        <f>ROUND(SUM(F37:F39),2)</f>
        <v>4465.5</v>
      </c>
      <c r="G41" s="17"/>
      <c r="H41" s="17"/>
      <c r="I41" s="17"/>
      <c r="J41" s="18"/>
      <c r="K41" s="92">
        <f>SUM(K37:K40)</f>
        <v>204.15</v>
      </c>
      <c r="L41" s="128"/>
      <c r="M41" s="129"/>
      <c r="AA41" s="63" t="s">
        <v>479</v>
      </c>
      <c r="AB41" s="119">
        <v>0.35599999999999998</v>
      </c>
    </row>
    <row r="42" spans="1:28" ht="25.5" customHeight="1" thickBot="1">
      <c r="A42" s="177" t="s">
        <v>724</v>
      </c>
      <c r="B42" s="178"/>
      <c r="C42" s="178"/>
      <c r="D42" s="178"/>
      <c r="E42" s="179"/>
      <c r="F42" s="104">
        <f>SUM(F31,F36,F41)</f>
        <v>7641.17</v>
      </c>
      <c r="G42" s="101" t="s">
        <v>730</v>
      </c>
      <c r="H42" s="86"/>
      <c r="I42" s="86"/>
      <c r="J42" s="86"/>
      <c r="K42" s="87"/>
      <c r="AA42" s="63" t="s">
        <v>480</v>
      </c>
      <c r="AB42" s="113">
        <v>0.36099999999999999</v>
      </c>
    </row>
    <row r="43" spans="1:28" ht="27.9" customHeight="1" thickBot="1">
      <c r="A43" s="168" t="s">
        <v>56</v>
      </c>
      <c r="B43" s="169"/>
      <c r="C43" s="169"/>
      <c r="D43" s="169"/>
      <c r="E43" s="169"/>
      <c r="F43" s="169"/>
      <c r="G43" s="169"/>
      <c r="H43" s="169"/>
      <c r="I43" s="169"/>
      <c r="J43" s="170"/>
      <c r="K43" s="102">
        <f>ROUND((F31+F36+F41)*0.0258,0)</f>
        <v>197</v>
      </c>
      <c r="L43" s="133" t="s">
        <v>57</v>
      </c>
      <c r="M43" s="134"/>
      <c r="AA43" s="63" t="s">
        <v>481</v>
      </c>
      <c r="AB43" s="113">
        <v>0.42599999999999999</v>
      </c>
    </row>
    <row r="44" spans="1:28" ht="27.9" customHeight="1" thickBot="1">
      <c r="A44" s="168" t="s">
        <v>59</v>
      </c>
      <c r="B44" s="169"/>
      <c r="C44" s="169"/>
      <c r="D44" s="169"/>
      <c r="E44" s="169"/>
      <c r="F44" s="169"/>
      <c r="G44" s="169"/>
      <c r="H44" s="169"/>
      <c r="I44" s="169"/>
      <c r="J44" s="170"/>
      <c r="K44" s="103">
        <f>ROUND(SUM(K31,K36,K41),0)</f>
        <v>379</v>
      </c>
      <c r="L44" s="135" t="s">
        <v>58</v>
      </c>
      <c r="M44" s="136"/>
      <c r="AA44" s="63" t="s">
        <v>482</v>
      </c>
      <c r="AB44" s="113">
        <v>0.47</v>
      </c>
    </row>
    <row r="45" spans="1:28" ht="14.4">
      <c r="A45" s="12" t="s">
        <v>63</v>
      </c>
      <c r="B45" s="13"/>
      <c r="C45" s="13"/>
      <c r="D45" s="13"/>
      <c r="E45" s="13"/>
      <c r="F45" s="14"/>
      <c r="G45" s="14"/>
      <c r="H45" s="14"/>
      <c r="I45" s="14"/>
      <c r="J45" s="13"/>
      <c r="K45" s="15"/>
      <c r="AA45" s="63" t="s">
        <v>1118</v>
      </c>
      <c r="AB45" s="119">
        <v>0.46100000000000002</v>
      </c>
    </row>
    <row r="46" spans="1:28">
      <c r="A46" t="s">
        <v>64</v>
      </c>
      <c r="AA46" s="45" t="s">
        <v>483</v>
      </c>
      <c r="AB46" s="111">
        <v>3.5999999999999997E-2</v>
      </c>
    </row>
    <row r="47" spans="1:28">
      <c r="AA47" s="63" t="s">
        <v>484</v>
      </c>
      <c r="AB47" s="126">
        <v>0.47</v>
      </c>
    </row>
    <row r="48" spans="1:28">
      <c r="AA48" s="63" t="s">
        <v>485</v>
      </c>
      <c r="AB48" s="113">
        <v>0.33600000000000002</v>
      </c>
    </row>
    <row r="49" spans="27:28">
      <c r="AA49" s="45" t="s">
        <v>486</v>
      </c>
      <c r="AB49" s="111">
        <v>0.434</v>
      </c>
    </row>
    <row r="50" spans="27:28">
      <c r="AA50" s="63" t="s">
        <v>1137</v>
      </c>
      <c r="AB50" s="119">
        <v>0.126</v>
      </c>
    </row>
    <row r="51" spans="27:28">
      <c r="AA51" s="45" t="s">
        <v>778</v>
      </c>
      <c r="AB51" s="111">
        <v>0.48299999999999998</v>
      </c>
    </row>
    <row r="52" spans="27:28">
      <c r="AA52" s="45" t="s">
        <v>487</v>
      </c>
      <c r="AB52" s="111">
        <v>0.38100000000000001</v>
      </c>
    </row>
    <row r="53" spans="27:28">
      <c r="AA53" s="45" t="s">
        <v>488</v>
      </c>
      <c r="AB53" s="109">
        <v>0.18099999999999999</v>
      </c>
    </row>
    <row r="54" spans="27:28">
      <c r="AA54" s="63" t="s">
        <v>489</v>
      </c>
      <c r="AB54" s="113">
        <v>0.47499999999999998</v>
      </c>
    </row>
    <row r="55" spans="27:28">
      <c r="AA55" s="63" t="s">
        <v>490</v>
      </c>
      <c r="AB55" s="119">
        <v>0.41199999999999998</v>
      </c>
    </row>
    <row r="56" spans="27:28">
      <c r="AA56" s="63" t="s">
        <v>491</v>
      </c>
      <c r="AB56" s="119">
        <v>0.48399999999999999</v>
      </c>
    </row>
    <row r="57" spans="27:28">
      <c r="AA57" s="45" t="s">
        <v>492</v>
      </c>
      <c r="AB57" s="111">
        <v>0.53800000000000003</v>
      </c>
    </row>
    <row r="58" spans="27:28">
      <c r="AA58" s="63" t="s">
        <v>493</v>
      </c>
      <c r="AB58" s="119">
        <v>0.36899999999999999</v>
      </c>
    </row>
    <row r="59" spans="27:28">
      <c r="AA59" s="63" t="s">
        <v>494</v>
      </c>
      <c r="AB59" s="113">
        <v>0.191</v>
      </c>
    </row>
    <row r="60" spans="27:28">
      <c r="AA60" s="45" t="s">
        <v>495</v>
      </c>
      <c r="AB60" s="111">
        <v>0.44700000000000001</v>
      </c>
    </row>
    <row r="61" spans="27:28">
      <c r="AA61" s="63" t="s">
        <v>496</v>
      </c>
      <c r="AB61" s="119">
        <v>0.308</v>
      </c>
    </row>
    <row r="62" spans="27:28">
      <c r="AA62" s="45" t="s">
        <v>783</v>
      </c>
      <c r="AB62" s="109">
        <v>0.42399999999999999</v>
      </c>
    </row>
    <row r="63" spans="27:28">
      <c r="AA63" s="63" t="s">
        <v>497</v>
      </c>
      <c r="AB63" s="113">
        <v>0.50900000000000001</v>
      </c>
    </row>
    <row r="64" spans="27:28">
      <c r="AA64" s="63" t="s">
        <v>498</v>
      </c>
      <c r="AB64" s="113">
        <v>0.14699999999999999</v>
      </c>
    </row>
    <row r="65" spans="27:28">
      <c r="AA65" s="63" t="s">
        <v>123</v>
      </c>
      <c r="AB65" s="113">
        <v>0.47</v>
      </c>
    </row>
    <row r="66" spans="27:28">
      <c r="AA66" s="63" t="s">
        <v>499</v>
      </c>
      <c r="AB66" s="113">
        <v>0.4</v>
      </c>
    </row>
    <row r="67" spans="27:28">
      <c r="AA67" s="45" t="s">
        <v>500</v>
      </c>
      <c r="AB67" s="109">
        <v>0.44700000000000001</v>
      </c>
    </row>
    <row r="68" spans="27:28">
      <c r="AA68" s="63" t="s">
        <v>501</v>
      </c>
      <c r="AB68" s="113">
        <v>0.46</v>
      </c>
    </row>
    <row r="69" spans="27:28">
      <c r="AA69" s="45" t="s">
        <v>502</v>
      </c>
      <c r="AB69" s="111">
        <v>0.41799999999999998</v>
      </c>
    </row>
    <row r="70" spans="27:28">
      <c r="AA70" s="63" t="s">
        <v>784</v>
      </c>
      <c r="AB70" s="113">
        <v>0.53</v>
      </c>
    </row>
    <row r="71" spans="27:28">
      <c r="AA71" s="45" t="s">
        <v>503</v>
      </c>
      <c r="AB71" s="111">
        <v>0.49399999999999999</v>
      </c>
    </row>
    <row r="72" spans="27:28">
      <c r="AA72" s="45" t="s">
        <v>504</v>
      </c>
      <c r="AB72" s="109">
        <v>0.64300000000000002</v>
      </c>
    </row>
    <row r="73" spans="27:28">
      <c r="AA73" s="45" t="s">
        <v>505</v>
      </c>
      <c r="AB73" s="111">
        <v>0.69099999999999995</v>
      </c>
    </row>
    <row r="74" spans="27:28">
      <c r="AA74" s="63" t="s">
        <v>506</v>
      </c>
      <c r="AB74" s="113">
        <v>0.436</v>
      </c>
    </row>
    <row r="75" spans="27:28">
      <c r="AA75" s="63" t="s">
        <v>507</v>
      </c>
      <c r="AB75" s="113">
        <v>0.1</v>
      </c>
    </row>
    <row r="76" spans="27:28">
      <c r="AA76" s="45" t="s">
        <v>508</v>
      </c>
      <c r="AB76" s="109">
        <v>0.35299999999999998</v>
      </c>
    </row>
    <row r="77" spans="27:28">
      <c r="AA77" s="45" t="s">
        <v>509</v>
      </c>
      <c r="AB77" s="109">
        <v>0.51800000000000002</v>
      </c>
    </row>
    <row r="78" spans="27:28">
      <c r="AA78" s="63" t="s">
        <v>124</v>
      </c>
      <c r="AB78" s="113">
        <v>0.46</v>
      </c>
    </row>
    <row r="79" spans="27:28">
      <c r="AA79" s="63" t="s">
        <v>510</v>
      </c>
      <c r="AB79" s="119">
        <v>0.626</v>
      </c>
    </row>
    <row r="80" spans="27:28">
      <c r="AA80" s="63" t="s">
        <v>511</v>
      </c>
      <c r="AB80" s="119">
        <v>0.46700000000000003</v>
      </c>
    </row>
    <row r="81" spans="27:28">
      <c r="AA81" s="63" t="s">
        <v>1142</v>
      </c>
      <c r="AB81" s="113">
        <v>0.53400000000000003</v>
      </c>
    </row>
    <row r="82" spans="27:28">
      <c r="AA82" s="45" t="s">
        <v>512</v>
      </c>
      <c r="AB82" s="111">
        <v>0.48299999999999998</v>
      </c>
    </row>
    <row r="83" spans="27:28">
      <c r="AA83" s="63" t="s">
        <v>513</v>
      </c>
      <c r="AB83" s="119">
        <v>0.48899999999999999</v>
      </c>
    </row>
    <row r="84" spans="27:28">
      <c r="AA84" s="63" t="s">
        <v>125</v>
      </c>
      <c r="AB84" s="119">
        <v>0.39600000000000002</v>
      </c>
    </row>
    <row r="85" spans="27:28">
      <c r="AA85" s="45" t="s">
        <v>514</v>
      </c>
      <c r="AB85" s="109">
        <v>0.43</v>
      </c>
    </row>
    <row r="86" spans="27:28">
      <c r="AA86" s="45" t="s">
        <v>515</v>
      </c>
      <c r="AB86" s="109">
        <v>0.183</v>
      </c>
    </row>
    <row r="87" spans="27:28">
      <c r="AA87" s="45" t="s">
        <v>516</v>
      </c>
      <c r="AB87" s="111">
        <v>0.502</v>
      </c>
    </row>
    <row r="88" spans="27:28">
      <c r="AA88" s="45" t="s">
        <v>517</v>
      </c>
      <c r="AB88" s="109">
        <v>0.47199999999999998</v>
      </c>
    </row>
    <row r="89" spans="27:28">
      <c r="AA89" s="45" t="s">
        <v>788</v>
      </c>
      <c r="AB89" s="109">
        <v>0.42099999999999999</v>
      </c>
    </row>
    <row r="90" spans="27:28">
      <c r="AA90" s="45" t="s">
        <v>518</v>
      </c>
      <c r="AB90" s="109">
        <v>0.42399999999999999</v>
      </c>
    </row>
    <row r="91" spans="27:28">
      <c r="AA91" s="45" t="s">
        <v>789</v>
      </c>
      <c r="AB91" s="109">
        <v>0.42</v>
      </c>
    </row>
    <row r="92" spans="27:28">
      <c r="AA92" s="45" t="s">
        <v>519</v>
      </c>
      <c r="AB92" s="109">
        <v>0.42</v>
      </c>
    </row>
    <row r="93" spans="27:28">
      <c r="AA93" s="45" t="s">
        <v>520</v>
      </c>
      <c r="AB93" s="109">
        <v>0.42</v>
      </c>
    </row>
    <row r="94" spans="27:28">
      <c r="AA94" s="45" t="s">
        <v>521</v>
      </c>
      <c r="AB94" s="109">
        <v>0.42</v>
      </c>
    </row>
    <row r="95" spans="27:28">
      <c r="AA95" s="45" t="s">
        <v>522</v>
      </c>
      <c r="AB95" s="109">
        <v>0.497</v>
      </c>
    </row>
    <row r="96" spans="27:28">
      <c r="AA96" s="45" t="s">
        <v>523</v>
      </c>
      <c r="AB96" s="109">
        <v>0.47899999999999998</v>
      </c>
    </row>
    <row r="97" spans="27:28">
      <c r="AA97" s="63" t="s">
        <v>524</v>
      </c>
      <c r="AB97" s="113">
        <v>0.215</v>
      </c>
    </row>
    <row r="98" spans="27:28">
      <c r="AA98" s="45" t="s">
        <v>1121</v>
      </c>
      <c r="AB98" s="116">
        <v>0.47</v>
      </c>
    </row>
    <row r="99" spans="27:28">
      <c r="AA99" s="45" t="s">
        <v>126</v>
      </c>
      <c r="AB99" s="109">
        <v>0.13300000000000001</v>
      </c>
    </row>
    <row r="100" spans="27:28">
      <c r="AA100" s="45" t="s">
        <v>525</v>
      </c>
      <c r="AB100" s="109">
        <v>0.52500000000000002</v>
      </c>
    </row>
    <row r="101" spans="27:28">
      <c r="AA101" s="63" t="s">
        <v>526</v>
      </c>
      <c r="AB101" s="113">
        <v>8.6999999999999994E-2</v>
      </c>
    </row>
    <row r="102" spans="27:28">
      <c r="AA102" s="63" t="s">
        <v>527</v>
      </c>
      <c r="AB102" s="113">
        <v>0.192</v>
      </c>
    </row>
    <row r="103" spans="27:28">
      <c r="AA103" s="37" t="s">
        <v>528</v>
      </c>
      <c r="AB103" s="109">
        <v>0.39800000000000002</v>
      </c>
    </row>
    <row r="104" spans="27:28">
      <c r="AA104" s="63" t="s">
        <v>529</v>
      </c>
      <c r="AB104" s="113">
        <v>0.379</v>
      </c>
    </row>
    <row r="105" spans="27:28">
      <c r="AA105" s="45" t="s">
        <v>530</v>
      </c>
      <c r="AB105" s="109">
        <v>0.52900000000000003</v>
      </c>
    </row>
    <row r="106" spans="27:28">
      <c r="AA106" s="63" t="s">
        <v>531</v>
      </c>
      <c r="AB106" s="113">
        <v>8.2000000000000003E-2</v>
      </c>
    </row>
    <row r="107" spans="27:28">
      <c r="AA107" s="63" t="s">
        <v>532</v>
      </c>
      <c r="AB107" s="113">
        <v>0.44700000000000001</v>
      </c>
    </row>
    <row r="108" spans="27:28">
      <c r="AA108" s="63" t="s">
        <v>533</v>
      </c>
      <c r="AB108" s="113">
        <v>0.23799999999999999</v>
      </c>
    </row>
    <row r="109" spans="27:28">
      <c r="AA109" s="45" t="s">
        <v>534</v>
      </c>
      <c r="AB109" s="109">
        <v>0.50700000000000001</v>
      </c>
    </row>
    <row r="110" spans="27:28">
      <c r="AA110" s="60" t="s">
        <v>535</v>
      </c>
      <c r="AB110" s="113">
        <v>0.503</v>
      </c>
    </row>
    <row r="111" spans="27:28">
      <c r="AA111" s="63" t="s">
        <v>536</v>
      </c>
      <c r="AB111" s="113">
        <v>0.54800000000000004</v>
      </c>
    </row>
    <row r="112" spans="27:28">
      <c r="AA112" s="45" t="s">
        <v>537</v>
      </c>
      <c r="AB112" s="109">
        <v>0.219</v>
      </c>
    </row>
    <row r="113" spans="27:28">
      <c r="AA113" s="63" t="s">
        <v>538</v>
      </c>
      <c r="AB113" s="113">
        <v>0.44700000000000001</v>
      </c>
    </row>
    <row r="114" spans="27:28">
      <c r="AA114" s="63" t="s">
        <v>539</v>
      </c>
      <c r="AB114" s="113">
        <v>0.45100000000000001</v>
      </c>
    </row>
    <row r="115" spans="27:28">
      <c r="AA115" s="45" t="s">
        <v>540</v>
      </c>
      <c r="AB115" s="109">
        <v>0.44700000000000001</v>
      </c>
    </row>
    <row r="116" spans="27:28">
      <c r="AA116" s="63" t="s">
        <v>541</v>
      </c>
      <c r="AB116" s="113">
        <v>0.52900000000000003</v>
      </c>
    </row>
    <row r="117" spans="27:28">
      <c r="AA117" s="37" t="s">
        <v>542</v>
      </c>
      <c r="AB117" s="109">
        <v>0.42599999999999999</v>
      </c>
    </row>
    <row r="118" spans="27:28">
      <c r="AA118" s="45" t="s">
        <v>543</v>
      </c>
      <c r="AB118" s="109">
        <v>0.42899999999999999</v>
      </c>
    </row>
    <row r="119" spans="27:28">
      <c r="AA119" s="63" t="s">
        <v>544</v>
      </c>
      <c r="AB119" s="113">
        <v>0.32100000000000001</v>
      </c>
    </row>
    <row r="120" spans="27:28">
      <c r="AA120" s="63" t="s">
        <v>545</v>
      </c>
      <c r="AB120" s="113">
        <v>0.5</v>
      </c>
    </row>
    <row r="121" spans="27:28">
      <c r="AA121" s="57" t="s">
        <v>799</v>
      </c>
      <c r="AB121" s="109">
        <v>0.47399999999999998</v>
      </c>
    </row>
    <row r="122" spans="27:28">
      <c r="AA122" s="63" t="s">
        <v>546</v>
      </c>
      <c r="AB122" s="113">
        <v>0.48699999999999999</v>
      </c>
    </row>
    <row r="123" spans="27:28">
      <c r="AA123" s="45" t="s">
        <v>801</v>
      </c>
      <c r="AB123" s="109">
        <v>0.39800000000000002</v>
      </c>
    </row>
    <row r="124" spans="27:28">
      <c r="AA124" s="45" t="s">
        <v>547</v>
      </c>
      <c r="AB124" s="109">
        <v>0.129</v>
      </c>
    </row>
    <row r="125" spans="27:28">
      <c r="AA125" s="63" t="s">
        <v>548</v>
      </c>
      <c r="AB125" s="113">
        <v>0.219</v>
      </c>
    </row>
    <row r="126" spans="27:28">
      <c r="AA126" s="45" t="s">
        <v>127</v>
      </c>
      <c r="AB126" s="109">
        <v>0.27600000000000002</v>
      </c>
    </row>
    <row r="127" spans="27:28">
      <c r="AA127" s="45" t="s">
        <v>549</v>
      </c>
      <c r="AB127" s="109">
        <v>0.42699999999999999</v>
      </c>
    </row>
    <row r="128" spans="27:28">
      <c r="AA128" s="45" t="s">
        <v>550</v>
      </c>
      <c r="AB128" s="109">
        <v>0.44700000000000001</v>
      </c>
    </row>
    <row r="129" spans="27:28">
      <c r="AA129" s="45" t="s">
        <v>551</v>
      </c>
      <c r="AB129" s="109">
        <v>0.48699999999999999</v>
      </c>
    </row>
    <row r="130" spans="27:28">
      <c r="AA130" s="45" t="s">
        <v>552</v>
      </c>
      <c r="AB130" s="109">
        <v>0.49199999999999999</v>
      </c>
    </row>
    <row r="131" spans="27:28">
      <c r="AA131" s="45" t="s">
        <v>553</v>
      </c>
      <c r="AB131" s="109">
        <v>0.44700000000000001</v>
      </c>
    </row>
    <row r="132" spans="27:28">
      <c r="AA132" s="45" t="s">
        <v>554</v>
      </c>
      <c r="AB132" s="109">
        <v>0.44600000000000001</v>
      </c>
    </row>
    <row r="133" spans="27:28">
      <c r="AA133" s="45" t="s">
        <v>555</v>
      </c>
      <c r="AB133" s="109">
        <v>0.32300000000000001</v>
      </c>
    </row>
    <row r="134" spans="27:28">
      <c r="AA134" s="37" t="s">
        <v>556</v>
      </c>
      <c r="AB134" s="109">
        <v>0.504</v>
      </c>
    </row>
    <row r="135" spans="27:28">
      <c r="AA135" s="45" t="s">
        <v>557</v>
      </c>
      <c r="AB135" s="109">
        <v>0.44700000000000001</v>
      </c>
    </row>
    <row r="136" spans="27:28">
      <c r="AA136" s="45" t="s">
        <v>558</v>
      </c>
      <c r="AB136" s="109">
        <v>0.44700000000000001</v>
      </c>
    </row>
    <row r="137" spans="27:28">
      <c r="AA137" s="63" t="s">
        <v>559</v>
      </c>
      <c r="AB137" s="113">
        <v>5.8000000000000003E-2</v>
      </c>
    </row>
    <row r="138" spans="27:28">
      <c r="AA138" s="63" t="s">
        <v>560</v>
      </c>
      <c r="AB138" s="113">
        <v>0.47099999999999997</v>
      </c>
    </row>
    <row r="139" spans="27:28">
      <c r="AA139" s="37" t="s">
        <v>561</v>
      </c>
      <c r="AB139" s="109">
        <v>0.47499999999999998</v>
      </c>
    </row>
    <row r="140" spans="27:28">
      <c r="AA140" s="45" t="s">
        <v>562</v>
      </c>
      <c r="AB140" s="109">
        <v>0.499</v>
      </c>
    </row>
    <row r="141" spans="27:28">
      <c r="AA141" s="45" t="s">
        <v>563</v>
      </c>
      <c r="AB141" s="109">
        <v>0.48899999999999999</v>
      </c>
    </row>
    <row r="142" spans="27:28">
      <c r="AA142" s="45" t="s">
        <v>564</v>
      </c>
      <c r="AB142" s="109">
        <v>0.50600000000000001</v>
      </c>
    </row>
    <row r="143" spans="27:28">
      <c r="AA143" s="63" t="s">
        <v>565</v>
      </c>
      <c r="AB143" s="113">
        <v>0.41599999999999998</v>
      </c>
    </row>
    <row r="144" spans="27:28">
      <c r="AA144" s="45" t="s">
        <v>1122</v>
      </c>
      <c r="AB144" s="109">
        <v>0.39900000000000002</v>
      </c>
    </row>
    <row r="145" spans="27:28">
      <c r="AA145" s="63" t="s">
        <v>566</v>
      </c>
      <c r="AB145" s="113">
        <v>0.46200000000000002</v>
      </c>
    </row>
    <row r="146" spans="27:28">
      <c r="AA146" s="57" t="s">
        <v>803</v>
      </c>
      <c r="AB146" s="109">
        <v>0.47</v>
      </c>
    </row>
    <row r="147" spans="27:28">
      <c r="AA147" s="60" t="s">
        <v>567</v>
      </c>
      <c r="AB147" s="113">
        <v>0.30299999999999999</v>
      </c>
    </row>
    <row r="148" spans="27:28">
      <c r="AA148" s="45" t="s">
        <v>568</v>
      </c>
      <c r="AB148" s="109">
        <v>0.45300000000000001</v>
      </c>
    </row>
    <row r="149" spans="27:28">
      <c r="AA149" s="63" t="s">
        <v>1156</v>
      </c>
      <c r="AB149" s="113">
        <v>0.437</v>
      </c>
    </row>
    <row r="150" spans="27:28">
      <c r="AA150" s="45" t="s">
        <v>569</v>
      </c>
      <c r="AB150" s="109">
        <v>0.252</v>
      </c>
    </row>
    <row r="151" spans="27:28">
      <c r="AA151" s="63" t="s">
        <v>570</v>
      </c>
      <c r="AB151" s="113">
        <v>0.52200000000000002</v>
      </c>
    </row>
    <row r="152" spans="27:28">
      <c r="AA152" s="63" t="s">
        <v>571</v>
      </c>
      <c r="AB152" s="113">
        <v>0.46400000000000002</v>
      </c>
    </row>
    <row r="153" spans="27:28">
      <c r="AA153" s="60" t="s">
        <v>572</v>
      </c>
      <c r="AB153" s="113">
        <v>0.44900000000000001</v>
      </c>
    </row>
    <row r="154" spans="27:28">
      <c r="AA154" s="45" t="s">
        <v>573</v>
      </c>
      <c r="AB154" s="109">
        <v>0.496</v>
      </c>
    </row>
    <row r="155" spans="27:28">
      <c r="AA155" s="45" t="s">
        <v>574</v>
      </c>
      <c r="AB155" s="109">
        <v>0.48499999999999999</v>
      </c>
    </row>
    <row r="156" spans="27:28">
      <c r="AA156" s="45" t="s">
        <v>575</v>
      </c>
      <c r="AB156" s="109">
        <v>0.30299999999999999</v>
      </c>
    </row>
    <row r="157" spans="27:28">
      <c r="AA157" s="45" t="s">
        <v>576</v>
      </c>
      <c r="AB157" s="109">
        <v>0.48399999999999999</v>
      </c>
    </row>
    <row r="158" spans="27:28">
      <c r="AA158" s="45" t="s">
        <v>577</v>
      </c>
      <c r="AB158" s="109">
        <v>0.69899999999999995</v>
      </c>
    </row>
    <row r="159" spans="27:28">
      <c r="AA159" s="63" t="s">
        <v>578</v>
      </c>
      <c r="AB159" s="113">
        <v>3.6999999999999998E-2</v>
      </c>
    </row>
    <row r="160" spans="27:28">
      <c r="AA160" s="45" t="s">
        <v>579</v>
      </c>
      <c r="AB160" s="109">
        <v>0.44700000000000001</v>
      </c>
    </row>
    <row r="161" spans="27:28">
      <c r="AA161" s="45" t="s">
        <v>580</v>
      </c>
      <c r="AB161" s="109">
        <v>0.48799999999999999</v>
      </c>
    </row>
    <row r="162" spans="27:28">
      <c r="AA162" s="60" t="s">
        <v>581</v>
      </c>
      <c r="AB162" s="113">
        <v>0.313</v>
      </c>
    </row>
    <row r="163" spans="27:28">
      <c r="AA163" s="45" t="s">
        <v>582</v>
      </c>
      <c r="AB163" s="109">
        <v>0.28999999999999998</v>
      </c>
    </row>
    <row r="164" spans="27:28">
      <c r="AA164" s="45" t="s">
        <v>583</v>
      </c>
      <c r="AB164" s="109">
        <v>0</v>
      </c>
    </row>
    <row r="165" spans="27:28">
      <c r="AA165" s="45" t="s">
        <v>1158</v>
      </c>
      <c r="AB165" s="109">
        <v>0.498</v>
      </c>
    </row>
    <row r="166" spans="27:28">
      <c r="AA166" s="45" t="s">
        <v>584</v>
      </c>
      <c r="AB166" s="109">
        <v>3.7999999999999999E-2</v>
      </c>
    </row>
    <row r="167" spans="27:28">
      <c r="AA167" s="63" t="s">
        <v>585</v>
      </c>
      <c r="AB167" s="113">
        <v>3.2000000000000001E-2</v>
      </c>
    </row>
    <row r="168" spans="27:28">
      <c r="AA168" s="45" t="s">
        <v>586</v>
      </c>
      <c r="AB168" s="109">
        <v>7.1999999999999995E-2</v>
      </c>
    </row>
    <row r="169" spans="27:28">
      <c r="AA169" s="45" t="s">
        <v>587</v>
      </c>
      <c r="AB169" s="109">
        <v>0.04</v>
      </c>
    </row>
    <row r="170" spans="27:28">
      <c r="AA170" s="37" t="s">
        <v>588</v>
      </c>
      <c r="AB170" s="109">
        <v>0.44700000000000001</v>
      </c>
    </row>
    <row r="171" spans="27:28">
      <c r="AA171" s="45" t="s">
        <v>589</v>
      </c>
      <c r="AB171" s="109">
        <v>2.5999999999999999E-2</v>
      </c>
    </row>
    <row r="172" spans="27:28">
      <c r="AA172" s="45" t="s">
        <v>590</v>
      </c>
      <c r="AB172" s="109">
        <v>0.47799999999999998</v>
      </c>
    </row>
    <row r="173" spans="27:28">
      <c r="AA173" s="45" t="s">
        <v>591</v>
      </c>
      <c r="AB173" s="109">
        <v>0.47799999999999998</v>
      </c>
    </row>
    <row r="174" spans="27:28">
      <c r="AA174" s="45" t="s">
        <v>592</v>
      </c>
      <c r="AB174" s="109">
        <v>0.44400000000000001</v>
      </c>
    </row>
    <row r="175" spans="27:28">
      <c r="AA175" s="45" t="s">
        <v>593</v>
      </c>
      <c r="AB175" s="109">
        <v>0.20499999999999999</v>
      </c>
    </row>
    <row r="176" spans="27:28">
      <c r="AA176" s="45" t="s">
        <v>594</v>
      </c>
      <c r="AB176" s="109">
        <v>0.28399999999999997</v>
      </c>
    </row>
    <row r="177" spans="27:28">
      <c r="AA177" s="45" t="s">
        <v>595</v>
      </c>
      <c r="AB177" s="109">
        <v>0.28999999999999998</v>
      </c>
    </row>
    <row r="178" spans="27:28">
      <c r="AA178" s="45" t="s">
        <v>596</v>
      </c>
      <c r="AB178" s="109">
        <v>0.312</v>
      </c>
    </row>
    <row r="179" spans="27:28">
      <c r="AA179" s="63" t="s">
        <v>597</v>
      </c>
      <c r="AB179" s="113">
        <v>0.46899999999999997</v>
      </c>
    </row>
    <row r="180" spans="27:28">
      <c r="AA180" s="45" t="s">
        <v>810</v>
      </c>
      <c r="AB180" s="109">
        <v>0.50900000000000001</v>
      </c>
    </row>
    <row r="181" spans="27:28">
      <c r="AA181" s="45" t="s">
        <v>598</v>
      </c>
      <c r="AB181" s="109">
        <v>0.34599999999999997</v>
      </c>
    </row>
    <row r="182" spans="27:28">
      <c r="AA182" s="63" t="s">
        <v>1159</v>
      </c>
      <c r="AB182" s="113">
        <v>0.39400000000000002</v>
      </c>
    </row>
    <row r="183" spans="27:28">
      <c r="AA183" s="45" t="s">
        <v>599</v>
      </c>
      <c r="AB183" s="109">
        <v>0.48299999999999998</v>
      </c>
    </row>
    <row r="184" spans="27:28">
      <c r="AA184" s="37" t="s">
        <v>600</v>
      </c>
      <c r="AB184" s="109">
        <v>0.20799999999999999</v>
      </c>
    </row>
    <row r="185" spans="27:28">
      <c r="AA185" s="63" t="s">
        <v>601</v>
      </c>
      <c r="AB185" s="113">
        <v>1.7999999999999999E-2</v>
      </c>
    </row>
    <row r="186" spans="27:28">
      <c r="AA186" s="45" t="s">
        <v>1164</v>
      </c>
      <c r="AB186" s="116">
        <v>0.47</v>
      </c>
    </row>
    <row r="187" spans="27:28">
      <c r="AA187" s="63" t="s">
        <v>602</v>
      </c>
      <c r="AB187" s="113">
        <v>0.154</v>
      </c>
    </row>
    <row r="188" spans="27:28">
      <c r="AA188" s="45" t="s">
        <v>812</v>
      </c>
      <c r="AB188" s="109">
        <v>0.34</v>
      </c>
    </row>
    <row r="189" spans="27:28">
      <c r="AA189" s="45" t="s">
        <v>603</v>
      </c>
      <c r="AB189" s="109">
        <v>0.187</v>
      </c>
    </row>
    <row r="190" spans="27:28">
      <c r="AA190" s="45" t="s">
        <v>604</v>
      </c>
      <c r="AB190" s="109">
        <v>0.32700000000000001</v>
      </c>
    </row>
    <row r="191" spans="27:28">
      <c r="AA191" s="45" t="s">
        <v>605</v>
      </c>
      <c r="AB191" s="109">
        <v>0.41799999999999998</v>
      </c>
    </row>
    <row r="192" spans="27:28">
      <c r="AA192" s="45" t="s">
        <v>606</v>
      </c>
      <c r="AB192" s="109">
        <v>3.9E-2</v>
      </c>
    </row>
    <row r="193" spans="27:28">
      <c r="AA193" s="45" t="s">
        <v>607</v>
      </c>
      <c r="AB193" s="109">
        <v>0.433</v>
      </c>
    </row>
    <row r="194" spans="27:28">
      <c r="AA194" s="45" t="s">
        <v>608</v>
      </c>
      <c r="AB194" s="109">
        <v>0.36899999999999999</v>
      </c>
    </row>
    <row r="195" spans="27:28">
      <c r="AA195" s="45" t="s">
        <v>813</v>
      </c>
      <c r="AB195" s="109">
        <v>0.35599999999999998</v>
      </c>
    </row>
    <row r="196" spans="27:28">
      <c r="AA196" s="63" t="s">
        <v>609</v>
      </c>
      <c r="AB196" s="113">
        <v>0.35</v>
      </c>
    </row>
    <row r="197" spans="27:28">
      <c r="AA197" s="45" t="s">
        <v>610</v>
      </c>
      <c r="AB197" s="109">
        <v>0.49399999999999999</v>
      </c>
    </row>
    <row r="198" spans="27:28">
      <c r="AA198" s="45" t="s">
        <v>611</v>
      </c>
      <c r="AB198" s="109">
        <v>0.45900000000000002</v>
      </c>
    </row>
    <row r="199" spans="27:28">
      <c r="AA199" s="60" t="s">
        <v>612</v>
      </c>
      <c r="AB199" s="113">
        <v>0.46500000000000002</v>
      </c>
    </row>
    <row r="200" spans="27:28">
      <c r="AA200" s="45" t="s">
        <v>613</v>
      </c>
      <c r="AB200" s="109">
        <v>0.51200000000000001</v>
      </c>
    </row>
    <row r="201" spans="27:28">
      <c r="AA201" s="45" t="s">
        <v>817</v>
      </c>
      <c r="AB201" s="109">
        <v>0.36799999999999999</v>
      </c>
    </row>
    <row r="202" spans="27:28">
      <c r="AA202" s="45" t="s">
        <v>1165</v>
      </c>
      <c r="AB202" s="109">
        <v>0.47799999999999998</v>
      </c>
    </row>
    <row r="203" spans="27:28">
      <c r="AA203" s="45" t="s">
        <v>614</v>
      </c>
      <c r="AB203" s="109">
        <v>0.46400000000000002</v>
      </c>
    </row>
    <row r="204" spans="27:28">
      <c r="AA204" s="45" t="s">
        <v>615</v>
      </c>
      <c r="AB204" s="109">
        <v>0.33300000000000002</v>
      </c>
    </row>
    <row r="205" spans="27:28">
      <c r="AA205" s="37" t="s">
        <v>616</v>
      </c>
      <c r="AB205" s="109">
        <v>0.52900000000000003</v>
      </c>
    </row>
    <row r="206" spans="27:28">
      <c r="AA206" s="45" t="s">
        <v>617</v>
      </c>
      <c r="AB206" s="109">
        <v>0.41599999999999998</v>
      </c>
    </row>
    <row r="207" spans="27:28">
      <c r="AA207" s="45" t="s">
        <v>618</v>
      </c>
      <c r="AB207" s="109">
        <v>0.47299999999999998</v>
      </c>
    </row>
    <row r="208" spans="27:28">
      <c r="AA208" s="45" t="s">
        <v>1166</v>
      </c>
      <c r="AB208" s="109">
        <v>0.52</v>
      </c>
    </row>
    <row r="209" spans="27:28">
      <c r="AA209" s="45" t="s">
        <v>619</v>
      </c>
      <c r="AB209" s="109">
        <v>0.56599999999999995</v>
      </c>
    </row>
    <row r="210" spans="27:28">
      <c r="AA210" s="45" t="s">
        <v>620</v>
      </c>
      <c r="AB210" s="109">
        <v>0</v>
      </c>
    </row>
    <row r="211" spans="27:28">
      <c r="AA211" s="45" t="s">
        <v>621</v>
      </c>
      <c r="AB211" s="109">
        <v>0.47299999999999998</v>
      </c>
    </row>
    <row r="212" spans="27:28">
      <c r="AA212" s="45" t="s">
        <v>622</v>
      </c>
      <c r="AB212" s="109">
        <v>0.44700000000000001</v>
      </c>
    </row>
    <row r="213" spans="27:28">
      <c r="AA213" s="63" t="s">
        <v>623</v>
      </c>
      <c r="AB213" s="113">
        <v>0.60099999999999998</v>
      </c>
    </row>
    <row r="214" spans="27:28">
      <c r="AA214" s="66" t="s">
        <v>624</v>
      </c>
      <c r="AB214" s="113">
        <v>0.47599999999999998</v>
      </c>
    </row>
    <row r="215" spans="27:28">
      <c r="AA215" s="60" t="s">
        <v>822</v>
      </c>
      <c r="AB215" s="113">
        <v>0.44700000000000001</v>
      </c>
    </row>
    <row r="216" spans="27:28">
      <c r="AA216" s="63" t="s">
        <v>1123</v>
      </c>
      <c r="AB216" s="113">
        <v>0.40600000000000003</v>
      </c>
    </row>
    <row r="217" spans="27:28">
      <c r="AA217" s="63" t="s">
        <v>625</v>
      </c>
      <c r="AB217" s="113">
        <v>0.46899999999999997</v>
      </c>
    </row>
    <row r="218" spans="27:28">
      <c r="AA218" s="63" t="s">
        <v>626</v>
      </c>
      <c r="AB218" s="113">
        <v>0.36199999999999999</v>
      </c>
    </row>
    <row r="219" spans="27:28">
      <c r="AA219" s="63" t="s">
        <v>627</v>
      </c>
      <c r="AB219" s="113">
        <v>0.53100000000000003</v>
      </c>
    </row>
    <row r="220" spans="27:28">
      <c r="AA220" s="63" t="s">
        <v>628</v>
      </c>
      <c r="AB220" s="113">
        <v>0.55000000000000004</v>
      </c>
    </row>
    <row r="221" spans="27:28">
      <c r="AA221" s="63" t="s">
        <v>629</v>
      </c>
      <c r="AB221" s="113">
        <v>0.36499999999999999</v>
      </c>
    </row>
    <row r="222" spans="27:28">
      <c r="AA222" s="45" t="s">
        <v>630</v>
      </c>
      <c r="AB222" s="109">
        <v>0.73699999999999999</v>
      </c>
    </row>
    <row r="223" spans="27:28">
      <c r="AA223" s="45" t="s">
        <v>631</v>
      </c>
      <c r="AB223" s="109">
        <v>0.44600000000000001</v>
      </c>
    </row>
    <row r="224" spans="27:28">
      <c r="AA224" s="37" t="s">
        <v>632</v>
      </c>
      <c r="AB224" s="109">
        <v>0.52600000000000002</v>
      </c>
    </row>
    <row r="225" spans="27:28">
      <c r="AA225" s="45" t="s">
        <v>633</v>
      </c>
      <c r="AB225" s="109">
        <v>0.52100000000000002</v>
      </c>
    </row>
    <row r="226" spans="27:28">
      <c r="AA226" s="45" t="s">
        <v>830</v>
      </c>
      <c r="AB226" s="109">
        <v>0.48699999999999999</v>
      </c>
    </row>
    <row r="227" spans="27:28">
      <c r="AA227" s="45" t="s">
        <v>634</v>
      </c>
      <c r="AB227" s="109">
        <v>0.45700000000000002</v>
      </c>
    </row>
    <row r="228" spans="27:28">
      <c r="AA228" s="45" t="s">
        <v>635</v>
      </c>
      <c r="AB228" s="109">
        <v>0.44700000000000001</v>
      </c>
    </row>
    <row r="229" spans="27:28">
      <c r="AA229" s="45" t="s">
        <v>636</v>
      </c>
      <c r="AB229" s="109">
        <v>0.308</v>
      </c>
    </row>
    <row r="230" spans="27:28">
      <c r="AA230" s="45" t="s">
        <v>637</v>
      </c>
      <c r="AB230" s="109">
        <v>0.47199999999999998</v>
      </c>
    </row>
    <row r="231" spans="27:28">
      <c r="AA231" s="45" t="s">
        <v>638</v>
      </c>
      <c r="AB231" s="109">
        <v>0.48799999999999999</v>
      </c>
    </row>
    <row r="232" spans="27:28">
      <c r="AA232" s="45" t="s">
        <v>639</v>
      </c>
      <c r="AB232" s="109">
        <v>0.47099999999999997</v>
      </c>
    </row>
    <row r="233" spans="27:28">
      <c r="AA233" s="45" t="s">
        <v>640</v>
      </c>
      <c r="AB233" s="109">
        <v>0.47</v>
      </c>
    </row>
    <row r="234" spans="27:28">
      <c r="AA234" s="45" t="s">
        <v>641</v>
      </c>
      <c r="AB234" s="109">
        <v>0.51100000000000001</v>
      </c>
    </row>
    <row r="235" spans="27:28">
      <c r="AA235" s="45" t="s">
        <v>642</v>
      </c>
      <c r="AB235" s="109">
        <v>0.47</v>
      </c>
    </row>
    <row r="236" spans="27:28">
      <c r="AA236" s="45" t="s">
        <v>643</v>
      </c>
      <c r="AB236" s="109">
        <v>0.50900000000000001</v>
      </c>
    </row>
    <row r="237" spans="27:28">
      <c r="AA237" s="45" t="s">
        <v>644</v>
      </c>
      <c r="AB237" s="109">
        <v>0.47199999999999998</v>
      </c>
    </row>
    <row r="238" spans="27:28">
      <c r="AA238" s="45" t="s">
        <v>645</v>
      </c>
      <c r="AB238" s="109">
        <v>0.51</v>
      </c>
    </row>
    <row r="239" spans="27:28">
      <c r="AA239" s="45" t="s">
        <v>1124</v>
      </c>
      <c r="AB239" s="109">
        <v>0</v>
      </c>
    </row>
    <row r="240" spans="27:28">
      <c r="AA240" s="45" t="s">
        <v>833</v>
      </c>
      <c r="AB240" s="109">
        <v>0.47</v>
      </c>
    </row>
    <row r="241" spans="27:28">
      <c r="AA241" s="63" t="s">
        <v>646</v>
      </c>
      <c r="AB241" s="113">
        <v>0.34100000000000003</v>
      </c>
    </row>
    <row r="242" spans="27:28">
      <c r="AA242" s="45" t="s">
        <v>647</v>
      </c>
      <c r="AB242" s="109">
        <v>0.44400000000000001</v>
      </c>
    </row>
    <row r="243" spans="27:28">
      <c r="AA243" s="45" t="s">
        <v>837</v>
      </c>
      <c r="AB243" s="109">
        <v>0.14099999999999999</v>
      </c>
    </row>
    <row r="244" spans="27:28">
      <c r="AA244" s="45" t="s">
        <v>648</v>
      </c>
      <c r="AB244" s="109">
        <v>0.47399999999999998</v>
      </c>
    </row>
    <row r="245" spans="27:28">
      <c r="AA245" s="63" t="s">
        <v>649</v>
      </c>
      <c r="AB245" s="113">
        <v>0.22800000000000001</v>
      </c>
    </row>
    <row r="246" spans="27:28">
      <c r="AA246" s="45" t="s">
        <v>1172</v>
      </c>
      <c r="AB246" s="109">
        <v>0.34200000000000003</v>
      </c>
    </row>
    <row r="247" spans="27:28">
      <c r="AA247" s="45" t="s">
        <v>650</v>
      </c>
      <c r="AB247" s="109">
        <v>0.48499999999999999</v>
      </c>
    </row>
    <row r="248" spans="27:28">
      <c r="AA248" s="45" t="s">
        <v>651</v>
      </c>
      <c r="AB248" s="109">
        <v>0.43</v>
      </c>
    </row>
    <row r="249" spans="27:28">
      <c r="AA249" s="45" t="s">
        <v>652</v>
      </c>
      <c r="AB249" s="109">
        <v>0.53400000000000003</v>
      </c>
    </row>
    <row r="250" spans="27:28">
      <c r="AA250" s="45" t="s">
        <v>653</v>
      </c>
      <c r="AB250" s="109">
        <v>0.50900000000000001</v>
      </c>
    </row>
    <row r="251" spans="27:28">
      <c r="AA251" s="45" t="s">
        <v>654</v>
      </c>
      <c r="AB251" s="109">
        <v>0.52700000000000002</v>
      </c>
    </row>
    <row r="252" spans="27:28">
      <c r="AA252" s="45" t="s">
        <v>655</v>
      </c>
      <c r="AB252" s="109">
        <v>0.44700000000000001</v>
      </c>
    </row>
    <row r="253" spans="27:28">
      <c r="AA253" s="45" t="s">
        <v>656</v>
      </c>
      <c r="AB253" s="109">
        <v>0.497</v>
      </c>
    </row>
    <row r="254" spans="27:28">
      <c r="AA254" s="45" t="s">
        <v>657</v>
      </c>
      <c r="AB254" s="109">
        <v>0.47499999999999998</v>
      </c>
    </row>
    <row r="255" spans="27:28">
      <c r="AA255" s="45" t="s">
        <v>658</v>
      </c>
      <c r="AB255" s="109">
        <v>0.48499999999999999</v>
      </c>
    </row>
    <row r="256" spans="27:28">
      <c r="AA256" s="45" t="s">
        <v>1174</v>
      </c>
      <c r="AB256" s="109">
        <v>0.56299999999999994</v>
      </c>
    </row>
    <row r="257" spans="27:28">
      <c r="AA257" s="45" t="s">
        <v>659</v>
      </c>
      <c r="AB257" s="109">
        <v>0.442</v>
      </c>
    </row>
    <row r="258" spans="27:28">
      <c r="AA258" s="63" t="s">
        <v>128</v>
      </c>
      <c r="AB258" s="113">
        <v>0.39500000000000002</v>
      </c>
    </row>
    <row r="259" spans="27:28">
      <c r="AA259" s="63" t="s">
        <v>660</v>
      </c>
      <c r="AB259" s="113">
        <v>0.50900000000000001</v>
      </c>
    </row>
    <row r="260" spans="27:28">
      <c r="AA260" s="45" t="s">
        <v>842</v>
      </c>
      <c r="AB260" s="109">
        <v>0.54500000000000004</v>
      </c>
    </row>
    <row r="261" spans="27:28">
      <c r="AA261" s="45" t="s">
        <v>661</v>
      </c>
      <c r="AB261" s="109">
        <v>0.68400000000000005</v>
      </c>
    </row>
    <row r="262" spans="27:28">
      <c r="AA262" s="45" t="s">
        <v>662</v>
      </c>
      <c r="AB262" s="109">
        <v>0.44700000000000001</v>
      </c>
    </row>
    <row r="263" spans="27:28">
      <c r="AA263" s="45" t="s">
        <v>1175</v>
      </c>
      <c r="AB263" s="109">
        <v>0.52800000000000002</v>
      </c>
    </row>
    <row r="264" spans="27:28">
      <c r="AA264" s="45" t="s">
        <v>663</v>
      </c>
      <c r="AB264" s="109">
        <v>0.308</v>
      </c>
    </row>
    <row r="265" spans="27:28">
      <c r="AA265" s="45" t="s">
        <v>664</v>
      </c>
      <c r="AB265" s="109">
        <v>0.45</v>
      </c>
    </row>
    <row r="266" spans="27:28">
      <c r="AA266" s="45" t="s">
        <v>665</v>
      </c>
      <c r="AB266" s="109">
        <v>0.47799999999999998</v>
      </c>
    </row>
    <row r="267" spans="27:28">
      <c r="AA267" s="45" t="s">
        <v>666</v>
      </c>
      <c r="AB267" s="109">
        <v>0.44700000000000001</v>
      </c>
    </row>
    <row r="268" spans="27:28">
      <c r="AA268" s="45" t="s">
        <v>667</v>
      </c>
      <c r="AB268" s="109">
        <v>0.44700000000000001</v>
      </c>
    </row>
    <row r="269" spans="27:28">
      <c r="AA269" s="45" t="s">
        <v>668</v>
      </c>
      <c r="AB269" s="109">
        <v>0.47599999999999998</v>
      </c>
    </row>
    <row r="270" spans="27:28">
      <c r="AA270" s="45" t="s">
        <v>669</v>
      </c>
      <c r="AB270" s="109">
        <v>0.21199999999999999</v>
      </c>
    </row>
    <row r="271" spans="27:28">
      <c r="AA271" s="45" t="s">
        <v>670</v>
      </c>
      <c r="AB271" s="109">
        <v>0.51800000000000002</v>
      </c>
    </row>
    <row r="272" spans="27:28">
      <c r="AA272" s="45" t="s">
        <v>671</v>
      </c>
      <c r="AB272" s="109">
        <v>0.34</v>
      </c>
    </row>
    <row r="273" spans="27:28">
      <c r="AA273" s="45" t="s">
        <v>672</v>
      </c>
      <c r="AB273" s="109">
        <v>0.437</v>
      </c>
    </row>
    <row r="274" spans="27:28">
      <c r="AA274" s="45" t="s">
        <v>673</v>
      </c>
      <c r="AB274" s="109">
        <v>0.51500000000000001</v>
      </c>
    </row>
    <row r="275" spans="27:28">
      <c r="AA275" s="45" t="s">
        <v>674</v>
      </c>
      <c r="AB275" s="109">
        <v>0.16</v>
      </c>
    </row>
    <row r="276" spans="27:28">
      <c r="AA276" s="63" t="s">
        <v>675</v>
      </c>
      <c r="AB276" s="113">
        <v>0.48799999999999999</v>
      </c>
    </row>
    <row r="277" spans="27:28">
      <c r="AA277" s="45" t="s">
        <v>676</v>
      </c>
      <c r="AB277" s="109">
        <v>0.36799999999999999</v>
      </c>
    </row>
    <row r="278" spans="27:28">
      <c r="AA278" s="45" t="s">
        <v>677</v>
      </c>
      <c r="AB278" s="109">
        <v>0.49</v>
      </c>
    </row>
    <row r="279" spans="27:28">
      <c r="AA279" s="45" t="s">
        <v>678</v>
      </c>
      <c r="AB279" s="109">
        <v>0.27700000000000002</v>
      </c>
    </row>
    <row r="280" spans="27:28">
      <c r="AA280" s="45" t="s">
        <v>679</v>
      </c>
      <c r="AB280" s="109">
        <v>0.48199999999999998</v>
      </c>
    </row>
    <row r="281" spans="27:28">
      <c r="AA281" s="45" t="s">
        <v>1125</v>
      </c>
      <c r="AB281" s="109">
        <v>0.56599999999999995</v>
      </c>
    </row>
    <row r="282" spans="27:28">
      <c r="AA282" s="45" t="s">
        <v>680</v>
      </c>
      <c r="AB282" s="109">
        <v>0.33300000000000002</v>
      </c>
    </row>
    <row r="283" spans="27:28">
      <c r="AA283" s="45" t="s">
        <v>681</v>
      </c>
      <c r="AB283" s="109">
        <v>0.314</v>
      </c>
    </row>
    <row r="284" spans="27:28">
      <c r="AA284" s="45" t="s">
        <v>682</v>
      </c>
      <c r="AB284" s="109">
        <v>0.47299999999999998</v>
      </c>
    </row>
    <row r="285" spans="27:28">
      <c r="AA285" s="63" t="s">
        <v>129</v>
      </c>
      <c r="AB285" s="113">
        <v>0.39400000000000002</v>
      </c>
    </row>
    <row r="286" spans="27:28">
      <c r="AA286" s="45" t="s">
        <v>848</v>
      </c>
      <c r="AB286" s="109">
        <v>0.503</v>
      </c>
    </row>
    <row r="287" spans="27:28">
      <c r="AA287" s="45" t="s">
        <v>683</v>
      </c>
      <c r="AB287" s="109">
        <v>0.49199999999999999</v>
      </c>
    </row>
    <row r="288" spans="27:28">
      <c r="AA288" s="45" t="s">
        <v>684</v>
      </c>
      <c r="AB288" s="109">
        <v>0.53300000000000003</v>
      </c>
    </row>
    <row r="289" spans="27:28">
      <c r="AA289" s="45" t="s">
        <v>685</v>
      </c>
      <c r="AB289" s="109">
        <v>0.52700000000000002</v>
      </c>
    </row>
    <row r="290" spans="27:28">
      <c r="AA290" s="63" t="s">
        <v>850</v>
      </c>
      <c r="AB290" s="113">
        <v>0.57499999999999996</v>
      </c>
    </row>
    <row r="291" spans="27:28">
      <c r="AA291" s="63" t="s">
        <v>686</v>
      </c>
      <c r="AB291" s="113">
        <v>0.39900000000000002</v>
      </c>
    </row>
    <row r="292" spans="27:28">
      <c r="AA292" s="65" t="s">
        <v>687</v>
      </c>
      <c r="AB292" s="118">
        <v>0.50800000000000001</v>
      </c>
    </row>
    <row r="293" spans="27:28">
      <c r="AA293" s="45" t="s">
        <v>688</v>
      </c>
      <c r="AB293" s="109">
        <v>0.44700000000000001</v>
      </c>
    </row>
    <row r="294" spans="27:28">
      <c r="AA294" s="45" t="s">
        <v>689</v>
      </c>
      <c r="AB294" s="109">
        <v>0.47699999999999998</v>
      </c>
    </row>
    <row r="295" spans="27:28">
      <c r="AA295" s="45" t="s">
        <v>690</v>
      </c>
      <c r="AB295" s="109">
        <v>0.436</v>
      </c>
    </row>
    <row r="296" spans="27:28">
      <c r="AA296" s="45" t="s">
        <v>691</v>
      </c>
      <c r="AB296" s="109">
        <v>0.52800000000000002</v>
      </c>
    </row>
    <row r="297" spans="27:28">
      <c r="AA297" s="63" t="s">
        <v>692</v>
      </c>
      <c r="AB297" s="113">
        <v>0.47</v>
      </c>
    </row>
    <row r="298" spans="27:28">
      <c r="AA298" s="45" t="s">
        <v>693</v>
      </c>
      <c r="AB298" s="109">
        <v>0.45800000000000002</v>
      </c>
    </row>
    <row r="299" spans="27:28">
      <c r="AA299" s="45" t="s">
        <v>694</v>
      </c>
      <c r="AB299" s="109">
        <v>0.439</v>
      </c>
    </row>
    <row r="300" spans="27:28">
      <c r="AA300" s="45" t="s">
        <v>695</v>
      </c>
      <c r="AB300" s="109">
        <v>0.51600000000000001</v>
      </c>
    </row>
    <row r="301" spans="27:28">
      <c r="AA301" s="45" t="s">
        <v>696</v>
      </c>
      <c r="AB301" s="109">
        <v>0.496</v>
      </c>
    </row>
    <row r="302" spans="27:28">
      <c r="AA302" s="63" t="s">
        <v>1177</v>
      </c>
      <c r="AB302" s="113">
        <v>0.54300000000000004</v>
      </c>
    </row>
    <row r="303" spans="27:28">
      <c r="AA303" s="45" t="s">
        <v>697</v>
      </c>
      <c r="AB303" s="109">
        <v>0.5</v>
      </c>
    </row>
    <row r="304" spans="27:28">
      <c r="AA304" s="45" t="s">
        <v>855</v>
      </c>
      <c r="AB304" s="109">
        <v>0.48499999999999999</v>
      </c>
    </row>
    <row r="305" spans="27:28">
      <c r="AA305" s="45" t="s">
        <v>856</v>
      </c>
      <c r="AB305" s="109">
        <v>0.42899999999999999</v>
      </c>
    </row>
    <row r="306" spans="27:28">
      <c r="AA306" s="45" t="s">
        <v>698</v>
      </c>
      <c r="AB306" s="109">
        <v>0.52300000000000002</v>
      </c>
    </row>
    <row r="307" spans="27:28">
      <c r="AA307" s="45" t="s">
        <v>699</v>
      </c>
      <c r="AB307" s="109">
        <v>0.54</v>
      </c>
    </row>
    <row r="308" spans="27:28">
      <c r="AA308" s="45" t="s">
        <v>700</v>
      </c>
      <c r="AB308" s="109">
        <v>0.47599999999999998</v>
      </c>
    </row>
    <row r="309" spans="27:28">
      <c r="AA309" s="45" t="s">
        <v>701</v>
      </c>
      <c r="AB309" s="109">
        <v>0.64200000000000002</v>
      </c>
    </row>
    <row r="310" spans="27:28">
      <c r="AA310" s="45" t="s">
        <v>702</v>
      </c>
      <c r="AB310" s="109">
        <v>0.50700000000000001</v>
      </c>
    </row>
    <row r="311" spans="27:28">
      <c r="AA311" s="45" t="s">
        <v>130</v>
      </c>
      <c r="AB311" s="109">
        <v>0.496</v>
      </c>
    </row>
    <row r="312" spans="27:28">
      <c r="AA312" s="45" t="s">
        <v>131</v>
      </c>
      <c r="AB312" s="109">
        <v>0.51400000000000001</v>
      </c>
    </row>
    <row r="313" spans="27:28">
      <c r="AA313" s="45" t="s">
        <v>703</v>
      </c>
      <c r="AB313" s="109">
        <v>0.498</v>
      </c>
    </row>
    <row r="314" spans="27:28">
      <c r="AA314" s="45" t="s">
        <v>704</v>
      </c>
      <c r="AB314" s="109">
        <v>0.42899999999999999</v>
      </c>
    </row>
    <row r="315" spans="27:28">
      <c r="AA315" s="122" t="s">
        <v>1126</v>
      </c>
      <c r="AB315" s="109">
        <v>0.53400000000000003</v>
      </c>
    </row>
    <row r="316" spans="27:28">
      <c r="AA316" s="45" t="s">
        <v>132</v>
      </c>
      <c r="AB316" s="109">
        <v>0.39</v>
      </c>
    </row>
    <row r="317" spans="27:28">
      <c r="AA317" s="45" t="s">
        <v>705</v>
      </c>
      <c r="AB317" s="109">
        <v>0.51</v>
      </c>
    </row>
    <row r="318" spans="27:28">
      <c r="AA318" s="45" t="s">
        <v>706</v>
      </c>
      <c r="AB318" s="109">
        <v>0.58899999999999997</v>
      </c>
    </row>
    <row r="319" spans="27:28">
      <c r="AA319" s="45" t="s">
        <v>859</v>
      </c>
      <c r="AB319" s="109">
        <v>0.51100000000000001</v>
      </c>
    </row>
    <row r="320" spans="27:28">
      <c r="AA320" s="45" t="s">
        <v>861</v>
      </c>
      <c r="AB320" s="109">
        <v>0.49</v>
      </c>
    </row>
    <row r="321" spans="27:28">
      <c r="AA321" s="45" t="s">
        <v>707</v>
      </c>
      <c r="AB321" s="116">
        <v>0.47</v>
      </c>
    </row>
    <row r="322" spans="27:28">
      <c r="AA322" s="45" t="s">
        <v>863</v>
      </c>
      <c r="AB322" s="109">
        <v>0.45900000000000002</v>
      </c>
    </row>
    <row r="323" spans="27:28">
      <c r="AA323" s="45" t="s">
        <v>708</v>
      </c>
      <c r="AB323" s="109">
        <v>0.51200000000000001</v>
      </c>
    </row>
    <row r="324" spans="27:28">
      <c r="AA324" s="45" t="s">
        <v>709</v>
      </c>
      <c r="AB324" s="109">
        <v>0.47799999999999998</v>
      </c>
    </row>
    <row r="325" spans="27:28">
      <c r="AA325" s="63" t="s">
        <v>710</v>
      </c>
      <c r="AB325" s="113">
        <v>0.23</v>
      </c>
    </row>
    <row r="326" spans="27:28">
      <c r="AA326" s="45" t="s">
        <v>133</v>
      </c>
      <c r="AB326" s="109">
        <v>0.39</v>
      </c>
    </row>
    <row r="327" spans="27:28">
      <c r="AA327" s="45" t="s">
        <v>1179</v>
      </c>
      <c r="AB327" s="109">
        <v>0.53600000000000003</v>
      </c>
    </row>
    <row r="328" spans="27:28">
      <c r="AA328" s="45" t="s">
        <v>711</v>
      </c>
      <c r="AB328" s="109">
        <v>0.51100000000000001</v>
      </c>
    </row>
    <row r="329" spans="27:28">
      <c r="AA329" s="45" t="s">
        <v>712</v>
      </c>
      <c r="AB329" s="116">
        <v>0.47</v>
      </c>
    </row>
    <row r="330" spans="27:28">
      <c r="AA330" s="45" t="s">
        <v>713</v>
      </c>
      <c r="AB330" s="109">
        <v>0.52100000000000002</v>
      </c>
    </row>
    <row r="331" spans="27:28">
      <c r="AA331" s="45" t="s">
        <v>870</v>
      </c>
      <c r="AB331" s="109">
        <v>0.48299999999999998</v>
      </c>
    </row>
    <row r="332" spans="27:28">
      <c r="AA332" s="45" t="s">
        <v>872</v>
      </c>
      <c r="AB332" s="109">
        <v>0.48299999999999998</v>
      </c>
    </row>
    <row r="333" spans="27:28">
      <c r="AA333" s="45" t="s">
        <v>714</v>
      </c>
      <c r="AB333" s="109">
        <v>0.53200000000000003</v>
      </c>
    </row>
    <row r="334" spans="27:28">
      <c r="AA334" s="45" t="s">
        <v>715</v>
      </c>
      <c r="AB334" s="109">
        <v>0.32400000000000001</v>
      </c>
    </row>
    <row r="335" spans="27:28">
      <c r="AA335" s="45" t="s">
        <v>716</v>
      </c>
      <c r="AB335" s="109">
        <v>0.308</v>
      </c>
    </row>
    <row r="336" spans="27:28">
      <c r="AA336" s="45" t="s">
        <v>874</v>
      </c>
      <c r="AB336" s="109">
        <v>0.26900000000000002</v>
      </c>
    </row>
    <row r="337" spans="27:28">
      <c r="AA337" s="45" t="s">
        <v>717</v>
      </c>
      <c r="AB337" s="109">
        <v>0.44700000000000001</v>
      </c>
    </row>
    <row r="338" spans="27:28">
      <c r="AA338" s="45" t="s">
        <v>718</v>
      </c>
      <c r="AB338" s="109">
        <v>0.44700000000000001</v>
      </c>
    </row>
    <row r="339" spans="27:28">
      <c r="AA339" s="45" t="s">
        <v>875</v>
      </c>
      <c r="AB339" s="109">
        <v>0.54900000000000004</v>
      </c>
    </row>
    <row r="340" spans="27:28">
      <c r="AA340" s="45" t="s">
        <v>876</v>
      </c>
      <c r="AB340" s="109">
        <v>0.504</v>
      </c>
    </row>
    <row r="341" spans="27:28">
      <c r="AA341" s="45" t="s">
        <v>877</v>
      </c>
      <c r="AB341" s="109">
        <v>3.4000000000000002E-2</v>
      </c>
    </row>
    <row r="342" spans="27:28">
      <c r="AA342" s="45" t="s">
        <v>878</v>
      </c>
      <c r="AB342" s="109">
        <v>0.48399999999999999</v>
      </c>
    </row>
    <row r="343" spans="27:28">
      <c r="AA343" s="45" t="s">
        <v>879</v>
      </c>
      <c r="AB343" s="109">
        <v>0.47599999999999998</v>
      </c>
    </row>
    <row r="344" spans="27:28">
      <c r="AA344" s="45" t="s">
        <v>880</v>
      </c>
      <c r="AB344" s="109">
        <v>0.51</v>
      </c>
    </row>
    <row r="345" spans="27:28">
      <c r="AA345" s="45" t="s">
        <v>881</v>
      </c>
      <c r="AB345" s="109">
        <v>0.51</v>
      </c>
    </row>
    <row r="346" spans="27:28">
      <c r="AA346" s="45" t="s">
        <v>882</v>
      </c>
      <c r="AB346" s="109">
        <v>0.44400000000000001</v>
      </c>
    </row>
    <row r="347" spans="27:28">
      <c r="AA347" s="45" t="s">
        <v>883</v>
      </c>
      <c r="AB347" s="109">
        <v>0.48</v>
      </c>
    </row>
    <row r="348" spans="27:28">
      <c r="AA348" s="45" t="s">
        <v>719</v>
      </c>
      <c r="AB348" s="109">
        <v>0.44700000000000001</v>
      </c>
    </row>
    <row r="349" spans="27:28">
      <c r="AA349" s="45" t="s">
        <v>885</v>
      </c>
      <c r="AB349" s="116">
        <v>0.47</v>
      </c>
    </row>
    <row r="350" spans="27:28">
      <c r="AA350" s="45" t="s">
        <v>886</v>
      </c>
      <c r="AB350" s="116">
        <v>0.36099999999999999</v>
      </c>
    </row>
    <row r="351" spans="27:28">
      <c r="AA351" s="45" t="s">
        <v>720</v>
      </c>
      <c r="AB351" s="109">
        <v>0.53300000000000003</v>
      </c>
    </row>
    <row r="352" spans="27:28">
      <c r="AA352" s="45" t="s">
        <v>887</v>
      </c>
      <c r="AB352" s="109">
        <v>0.51800000000000002</v>
      </c>
    </row>
    <row r="353" spans="27:28">
      <c r="AA353" s="45" t="s">
        <v>888</v>
      </c>
      <c r="AB353" s="109">
        <v>0.50700000000000001</v>
      </c>
    </row>
    <row r="354" spans="27:28">
      <c r="AA354" s="45" t="s">
        <v>890</v>
      </c>
      <c r="AB354" s="109">
        <v>0.48499999999999999</v>
      </c>
    </row>
    <row r="355" spans="27:28">
      <c r="AA355" s="45" t="s">
        <v>891</v>
      </c>
      <c r="AB355" s="109">
        <v>0.50700000000000001</v>
      </c>
    </row>
    <row r="356" spans="27:28">
      <c r="AA356" s="45" t="s">
        <v>892</v>
      </c>
      <c r="AB356" s="109">
        <v>0.50700000000000001</v>
      </c>
    </row>
    <row r="357" spans="27:28">
      <c r="AA357" s="63" t="s">
        <v>893</v>
      </c>
      <c r="AB357" s="113">
        <v>0.48099999999999998</v>
      </c>
    </row>
    <row r="358" spans="27:28">
      <c r="AA358" s="45" t="s">
        <v>895</v>
      </c>
      <c r="AB358" s="109">
        <v>0.503</v>
      </c>
    </row>
    <row r="359" spans="27:28">
      <c r="AA359" s="45" t="s">
        <v>896</v>
      </c>
      <c r="AB359" s="109">
        <v>0.50700000000000001</v>
      </c>
    </row>
    <row r="360" spans="27:28">
      <c r="AA360" s="45" t="s">
        <v>897</v>
      </c>
      <c r="AB360" s="109">
        <v>0.495</v>
      </c>
    </row>
    <row r="361" spans="27:28">
      <c r="AA361" s="45" t="s">
        <v>898</v>
      </c>
      <c r="AB361" s="109">
        <v>0.47799999999999998</v>
      </c>
    </row>
    <row r="362" spans="27:28">
      <c r="AA362" s="45" t="s">
        <v>899</v>
      </c>
      <c r="AB362" s="109">
        <v>0.16600000000000001</v>
      </c>
    </row>
    <row r="363" spans="27:28">
      <c r="AA363" s="45" t="s">
        <v>901</v>
      </c>
      <c r="AB363" s="109">
        <v>0.77500000000000002</v>
      </c>
    </row>
    <row r="364" spans="27:28">
      <c r="AA364" s="63" t="s">
        <v>902</v>
      </c>
      <c r="AB364" s="113">
        <v>0.42</v>
      </c>
    </row>
    <row r="365" spans="27:28">
      <c r="AA365" s="45" t="s">
        <v>903</v>
      </c>
      <c r="AB365" s="109">
        <v>0.33300000000000002</v>
      </c>
    </row>
    <row r="366" spans="27:28">
      <c r="AA366" s="45" t="s">
        <v>904</v>
      </c>
      <c r="AB366" s="109">
        <v>0.44400000000000001</v>
      </c>
    </row>
    <row r="367" spans="27:28">
      <c r="AA367" s="45" t="s">
        <v>906</v>
      </c>
      <c r="AB367" s="109">
        <v>0.497</v>
      </c>
    </row>
    <row r="368" spans="27:28">
      <c r="AA368" s="45" t="s">
        <v>1180</v>
      </c>
      <c r="AB368" s="109">
        <v>0.47799999999999998</v>
      </c>
    </row>
    <row r="369" spans="27:28">
      <c r="AA369" s="45" t="s">
        <v>907</v>
      </c>
      <c r="AB369" s="109">
        <v>0.42599999999999999</v>
      </c>
    </row>
    <row r="370" spans="27:28">
      <c r="AA370" s="45" t="s">
        <v>908</v>
      </c>
      <c r="AB370" s="109">
        <v>0.49</v>
      </c>
    </row>
    <row r="371" spans="27:28">
      <c r="AA371" s="45" t="s">
        <v>909</v>
      </c>
      <c r="AB371" s="109">
        <v>0.47299999999999998</v>
      </c>
    </row>
    <row r="372" spans="27:28">
      <c r="AA372" s="45" t="s">
        <v>910</v>
      </c>
      <c r="AB372" s="109">
        <v>0.114</v>
      </c>
    </row>
    <row r="373" spans="27:28">
      <c r="AA373" s="45" t="s">
        <v>911</v>
      </c>
      <c r="AB373" s="109">
        <v>0.34699999999999998</v>
      </c>
    </row>
    <row r="374" spans="27:28">
      <c r="AA374" s="45" t="s">
        <v>912</v>
      </c>
      <c r="AB374" s="109">
        <v>0.374</v>
      </c>
    </row>
    <row r="375" spans="27:28">
      <c r="AA375" s="45" t="s">
        <v>913</v>
      </c>
      <c r="AB375" s="109">
        <v>0.496</v>
      </c>
    </row>
    <row r="376" spans="27:28">
      <c r="AA376" s="45" t="s">
        <v>914</v>
      </c>
      <c r="AB376" s="109">
        <v>0.44400000000000001</v>
      </c>
    </row>
    <row r="377" spans="27:28">
      <c r="AA377" s="45" t="s">
        <v>916</v>
      </c>
      <c r="AB377" s="109">
        <v>0.47299999999999998</v>
      </c>
    </row>
    <row r="378" spans="27:28">
      <c r="AA378" s="45" t="s">
        <v>917</v>
      </c>
      <c r="AB378" s="109">
        <v>0.51500000000000001</v>
      </c>
    </row>
    <row r="379" spans="27:28">
      <c r="AA379" s="45" t="s">
        <v>918</v>
      </c>
      <c r="AB379" s="109">
        <v>0.31900000000000001</v>
      </c>
    </row>
    <row r="380" spans="27:28">
      <c r="AA380" s="45" t="s">
        <v>919</v>
      </c>
      <c r="AB380" s="109">
        <v>0.73199999999999998</v>
      </c>
    </row>
    <row r="381" spans="27:28">
      <c r="AA381" s="63" t="s">
        <v>920</v>
      </c>
      <c r="AB381" s="113">
        <v>0.41299999999999998</v>
      </c>
    </row>
    <row r="382" spans="27:28">
      <c r="AA382" s="45" t="s">
        <v>921</v>
      </c>
      <c r="AB382" s="116">
        <v>0.505</v>
      </c>
    </row>
    <row r="383" spans="27:28">
      <c r="AA383" s="45" t="s">
        <v>923</v>
      </c>
      <c r="AB383" s="109">
        <v>0.36199999999999999</v>
      </c>
    </row>
    <row r="384" spans="27:28">
      <c r="AA384" s="45" t="s">
        <v>924</v>
      </c>
      <c r="AB384" s="109">
        <v>0.49099999999999999</v>
      </c>
    </row>
    <row r="385" spans="27:28">
      <c r="AA385" s="45" t="s">
        <v>925</v>
      </c>
      <c r="AB385" s="109">
        <v>0.47599999999999998</v>
      </c>
    </row>
    <row r="386" spans="27:28">
      <c r="AA386" s="45" t="s">
        <v>1181</v>
      </c>
      <c r="AB386" s="109">
        <v>0.51200000000000001</v>
      </c>
    </row>
    <row r="387" spans="27:28">
      <c r="AA387" s="45" t="s">
        <v>927</v>
      </c>
      <c r="AB387" s="109">
        <v>0.44700000000000001</v>
      </c>
    </row>
    <row r="388" spans="27:28">
      <c r="AA388" s="45" t="s">
        <v>928</v>
      </c>
      <c r="AB388" s="109">
        <v>0.47699999999999998</v>
      </c>
    </row>
    <row r="389" spans="27:28">
      <c r="AA389" s="45" t="s">
        <v>929</v>
      </c>
      <c r="AB389" s="109">
        <v>0.44700000000000001</v>
      </c>
    </row>
    <row r="390" spans="27:28">
      <c r="AA390" s="45" t="s">
        <v>930</v>
      </c>
      <c r="AB390" s="109">
        <v>0.504</v>
      </c>
    </row>
    <row r="391" spans="27:28">
      <c r="AA391" s="45" t="s">
        <v>931</v>
      </c>
      <c r="AB391" s="109">
        <v>0.56999999999999995</v>
      </c>
    </row>
    <row r="392" spans="27:28">
      <c r="AA392" s="45" t="s">
        <v>933</v>
      </c>
      <c r="AB392" s="109">
        <v>0.48199999999999998</v>
      </c>
    </row>
    <row r="393" spans="27:28">
      <c r="AA393" s="63" t="s">
        <v>934</v>
      </c>
      <c r="AB393" s="113">
        <v>0.495</v>
      </c>
    </row>
    <row r="394" spans="27:28">
      <c r="AA394" s="45" t="s">
        <v>935</v>
      </c>
      <c r="AB394" s="109">
        <v>0.153</v>
      </c>
    </row>
    <row r="395" spans="27:28">
      <c r="AA395" s="45" t="s">
        <v>936</v>
      </c>
      <c r="AB395" s="109">
        <v>0.39</v>
      </c>
    </row>
    <row r="396" spans="27:28">
      <c r="AA396" s="45" t="s">
        <v>937</v>
      </c>
      <c r="AB396" s="109">
        <v>0.39</v>
      </c>
    </row>
    <row r="397" spans="27:28">
      <c r="AA397" s="45" t="s">
        <v>938</v>
      </c>
      <c r="AB397" s="109">
        <v>0.39</v>
      </c>
    </row>
    <row r="398" spans="27:28">
      <c r="AA398" s="45" t="s">
        <v>939</v>
      </c>
      <c r="AB398" s="109">
        <v>0.26100000000000001</v>
      </c>
    </row>
    <row r="399" spans="27:28">
      <c r="AA399" s="45" t="s">
        <v>941</v>
      </c>
      <c r="AB399" s="109">
        <v>0.51700000000000002</v>
      </c>
    </row>
    <row r="400" spans="27:28">
      <c r="AA400" s="45" t="s">
        <v>943</v>
      </c>
      <c r="AB400" s="109">
        <v>0.504</v>
      </c>
    </row>
    <row r="401" spans="27:28">
      <c r="AA401" s="63" t="s">
        <v>944</v>
      </c>
      <c r="AB401" s="113">
        <v>0.45700000000000002</v>
      </c>
    </row>
    <row r="402" spans="27:28">
      <c r="AA402" s="45" t="s">
        <v>945</v>
      </c>
      <c r="AB402" s="116">
        <v>0.52100000000000002</v>
      </c>
    </row>
    <row r="403" spans="27:28">
      <c r="AA403" s="45" t="s">
        <v>947</v>
      </c>
      <c r="AB403" s="116">
        <v>0.49099999999999999</v>
      </c>
    </row>
    <row r="404" spans="27:28">
      <c r="AA404" s="63" t="s">
        <v>949</v>
      </c>
      <c r="AB404" s="113">
        <v>0.46200000000000002</v>
      </c>
    </row>
    <row r="405" spans="27:28">
      <c r="AA405" s="45" t="s">
        <v>950</v>
      </c>
      <c r="AB405" s="109">
        <v>0.44700000000000001</v>
      </c>
    </row>
    <row r="406" spans="27:28">
      <c r="AA406" s="45" t="s">
        <v>1183</v>
      </c>
      <c r="AB406" s="109">
        <v>0.47799999999999998</v>
      </c>
    </row>
    <row r="407" spans="27:28">
      <c r="AA407" s="45" t="s">
        <v>952</v>
      </c>
      <c r="AB407" s="109">
        <v>0.51100000000000001</v>
      </c>
    </row>
    <row r="408" spans="27:28">
      <c r="AA408" s="63" t="s">
        <v>954</v>
      </c>
      <c r="AB408" s="113">
        <v>6.9000000000000006E-2</v>
      </c>
    </row>
    <row r="409" spans="27:28">
      <c r="AA409" s="45" t="s">
        <v>955</v>
      </c>
      <c r="AB409" s="109">
        <v>0.44700000000000001</v>
      </c>
    </row>
    <row r="410" spans="27:28">
      <c r="AA410" s="63" t="s">
        <v>957</v>
      </c>
      <c r="AB410" s="113">
        <v>0.47799999999999998</v>
      </c>
    </row>
    <row r="411" spans="27:28">
      <c r="AA411" s="65" t="s">
        <v>1127</v>
      </c>
      <c r="AB411" s="118">
        <v>0.48599999999999999</v>
      </c>
    </row>
    <row r="412" spans="27:28">
      <c r="AA412" s="65" t="s">
        <v>962</v>
      </c>
      <c r="AB412" s="116">
        <v>0.504</v>
      </c>
    </row>
    <row r="413" spans="27:28">
      <c r="AA413" s="64" t="s">
        <v>964</v>
      </c>
      <c r="AB413" s="127">
        <v>0.33100000000000002</v>
      </c>
    </row>
    <row r="414" spans="27:28">
      <c r="AA414" s="45" t="s">
        <v>966</v>
      </c>
      <c r="AB414" s="109">
        <v>0.50600000000000001</v>
      </c>
    </row>
    <row r="415" spans="27:28">
      <c r="AA415" s="45" t="s">
        <v>968</v>
      </c>
      <c r="AB415" s="116">
        <v>0.54900000000000004</v>
      </c>
    </row>
    <row r="416" spans="27:28">
      <c r="AA416" s="45" t="s">
        <v>1186</v>
      </c>
      <c r="AB416" s="116">
        <v>0.54900000000000004</v>
      </c>
    </row>
    <row r="417" spans="27:28">
      <c r="AA417" s="45" t="s">
        <v>971</v>
      </c>
      <c r="AB417" s="116">
        <v>0.51200000000000001</v>
      </c>
    </row>
    <row r="418" spans="27:28">
      <c r="AA418" s="45" t="s">
        <v>973</v>
      </c>
      <c r="AB418" s="109">
        <v>0.247</v>
      </c>
    </row>
    <row r="419" spans="27:28">
      <c r="AA419" s="45" t="s">
        <v>1188</v>
      </c>
      <c r="AB419" s="109">
        <v>0</v>
      </c>
    </row>
    <row r="420" spans="27:28">
      <c r="AA420" s="45" t="s">
        <v>975</v>
      </c>
      <c r="AB420" s="109">
        <v>0.38400000000000001</v>
      </c>
    </row>
    <row r="421" spans="27:28">
      <c r="AA421" s="45" t="s">
        <v>977</v>
      </c>
      <c r="AB421" s="109">
        <v>0.52500000000000002</v>
      </c>
    </row>
    <row r="422" spans="27:28">
      <c r="AA422" s="45" t="s">
        <v>979</v>
      </c>
      <c r="AB422" s="109">
        <v>0.45900000000000002</v>
      </c>
    </row>
    <row r="423" spans="27:28">
      <c r="AA423" s="45" t="s">
        <v>981</v>
      </c>
      <c r="AB423" s="109">
        <v>0.48399999999999999</v>
      </c>
    </row>
    <row r="424" spans="27:28">
      <c r="AA424" s="45" t="s">
        <v>983</v>
      </c>
      <c r="AB424" s="109">
        <v>0.54900000000000004</v>
      </c>
    </row>
    <row r="425" spans="27:28">
      <c r="AA425" s="45" t="s">
        <v>985</v>
      </c>
      <c r="AB425" s="109">
        <v>0.32600000000000001</v>
      </c>
    </row>
    <row r="426" spans="27:28">
      <c r="AA426" s="45" t="s">
        <v>987</v>
      </c>
      <c r="AB426" s="109">
        <v>0.44700000000000001</v>
      </c>
    </row>
    <row r="427" spans="27:28">
      <c r="AA427" s="63" t="s">
        <v>989</v>
      </c>
      <c r="AB427" s="126">
        <v>0.47</v>
      </c>
    </row>
    <row r="428" spans="27:28">
      <c r="AA428" s="45" t="s">
        <v>991</v>
      </c>
      <c r="AB428" s="109">
        <v>0.41699999999999998</v>
      </c>
    </row>
    <row r="429" spans="27:28">
      <c r="AA429" s="45" t="s">
        <v>993</v>
      </c>
      <c r="AB429" s="109">
        <v>0.47</v>
      </c>
    </row>
    <row r="430" spans="27:28">
      <c r="AA430" s="45" t="s">
        <v>995</v>
      </c>
      <c r="AB430" s="109">
        <v>0.505</v>
      </c>
    </row>
    <row r="431" spans="27:28">
      <c r="AA431" s="45" t="s">
        <v>997</v>
      </c>
      <c r="AB431" s="109">
        <v>1.6E-2</v>
      </c>
    </row>
    <row r="432" spans="27:28">
      <c r="AA432" s="45" t="s">
        <v>999</v>
      </c>
      <c r="AB432" s="109">
        <v>0.45400000000000001</v>
      </c>
    </row>
    <row r="433" spans="27:28">
      <c r="AA433" s="45" t="s">
        <v>1128</v>
      </c>
      <c r="AB433" s="109">
        <v>0.48099999999999998</v>
      </c>
    </row>
    <row r="434" spans="27:28">
      <c r="AA434" s="45" t="s">
        <v>1002</v>
      </c>
      <c r="AB434" s="109">
        <v>0.54100000000000004</v>
      </c>
    </row>
    <row r="435" spans="27:28">
      <c r="AA435" s="45" t="s">
        <v>1004</v>
      </c>
      <c r="AB435" s="109">
        <v>0.25</v>
      </c>
    </row>
    <row r="436" spans="27:28">
      <c r="AA436" s="45" t="s">
        <v>1006</v>
      </c>
      <c r="AB436" s="109">
        <v>9.5000000000000001E-2</v>
      </c>
    </row>
    <row r="437" spans="27:28">
      <c r="AA437" s="45" t="s">
        <v>1190</v>
      </c>
      <c r="AB437" s="109">
        <v>0.53400000000000003</v>
      </c>
    </row>
    <row r="438" spans="27:28">
      <c r="AA438" s="45" t="s">
        <v>1008</v>
      </c>
      <c r="AB438" s="109">
        <v>0.56200000000000006</v>
      </c>
    </row>
    <row r="439" spans="27:28">
      <c r="AA439" s="45" t="s">
        <v>1010</v>
      </c>
      <c r="AB439" s="109">
        <v>0.49099999999999999</v>
      </c>
    </row>
    <row r="440" spans="27:28">
      <c r="AA440" s="45" t="s">
        <v>1192</v>
      </c>
      <c r="AB440" s="109">
        <v>0.44700000000000001</v>
      </c>
    </row>
    <row r="441" spans="27:28">
      <c r="AA441" s="45" t="s">
        <v>1012</v>
      </c>
      <c r="AB441" s="109">
        <v>0.49099999999999999</v>
      </c>
    </row>
    <row r="442" spans="27:28">
      <c r="AA442" s="45" t="s">
        <v>1014</v>
      </c>
      <c r="AB442" s="109">
        <v>0.54900000000000004</v>
      </c>
    </row>
    <row r="443" spans="27:28">
      <c r="AA443" s="45" t="s">
        <v>1016</v>
      </c>
      <c r="AB443" s="109">
        <v>0.33200000000000002</v>
      </c>
    </row>
    <row r="444" spans="27:28">
      <c r="AA444" s="63" t="s">
        <v>1018</v>
      </c>
      <c r="AB444" s="113">
        <v>0.13400000000000001</v>
      </c>
    </row>
    <row r="445" spans="27:28">
      <c r="AA445" s="45" t="s">
        <v>1020</v>
      </c>
      <c r="AB445" s="109">
        <v>0.48299999999999998</v>
      </c>
    </row>
    <row r="446" spans="27:28">
      <c r="AA446" s="45" t="s">
        <v>1022</v>
      </c>
      <c r="AB446" s="109">
        <v>0.52500000000000002</v>
      </c>
    </row>
    <row r="447" spans="27:28">
      <c r="AA447" s="45" t="s">
        <v>1024</v>
      </c>
      <c r="AB447" s="109">
        <v>0.498</v>
      </c>
    </row>
    <row r="448" spans="27:28">
      <c r="AA448" s="63" t="s">
        <v>1026</v>
      </c>
      <c r="AB448" s="113">
        <v>0.44600000000000001</v>
      </c>
    </row>
    <row r="449" spans="27:28">
      <c r="AA449" s="45" t="s">
        <v>1028</v>
      </c>
      <c r="AB449" s="109">
        <v>0.50800000000000001</v>
      </c>
    </row>
    <row r="450" spans="27:28">
      <c r="AA450" s="45" t="s">
        <v>1030</v>
      </c>
      <c r="AB450" s="109">
        <v>0.51100000000000001</v>
      </c>
    </row>
    <row r="451" spans="27:28">
      <c r="AA451" s="45" t="s">
        <v>1032</v>
      </c>
      <c r="AB451" s="109">
        <v>0.48599999999999999</v>
      </c>
    </row>
    <row r="452" spans="27:28">
      <c r="AA452" s="45" t="s">
        <v>1034</v>
      </c>
      <c r="AB452" s="109">
        <v>0.48</v>
      </c>
    </row>
    <row r="453" spans="27:28">
      <c r="AA453" s="45" t="s">
        <v>1036</v>
      </c>
      <c r="AB453" s="109">
        <v>0.44700000000000001</v>
      </c>
    </row>
    <row r="454" spans="27:28">
      <c r="AA454" s="45" t="s">
        <v>1038</v>
      </c>
      <c r="AB454" s="109">
        <v>8.1000000000000003E-2</v>
      </c>
    </row>
    <row r="455" spans="27:28">
      <c r="AA455" s="45" t="s">
        <v>1040</v>
      </c>
      <c r="AB455" s="109">
        <v>0.193</v>
      </c>
    </row>
    <row r="456" spans="27:28">
      <c r="AA456" s="45" t="s">
        <v>1193</v>
      </c>
      <c r="AB456" s="109">
        <v>0.47099999999999997</v>
      </c>
    </row>
    <row r="457" spans="27:28">
      <c r="AA457" s="45" t="s">
        <v>1043</v>
      </c>
      <c r="AB457" s="109">
        <v>0.502</v>
      </c>
    </row>
    <row r="458" spans="27:28">
      <c r="AA458" s="45" t="s">
        <v>1045</v>
      </c>
      <c r="AB458" s="109">
        <v>0.33400000000000002</v>
      </c>
    </row>
    <row r="459" spans="27:28">
      <c r="AA459" s="45" t="s">
        <v>1047</v>
      </c>
      <c r="AB459" s="109">
        <v>0.46100000000000002</v>
      </c>
    </row>
    <row r="460" spans="27:28">
      <c r="AA460" s="45" t="s">
        <v>1049</v>
      </c>
      <c r="AB460" s="109">
        <v>0.49299999999999999</v>
      </c>
    </row>
    <row r="461" spans="27:28">
      <c r="AA461" s="45" t="s">
        <v>1051</v>
      </c>
      <c r="AB461" s="109">
        <v>0.49099999999999999</v>
      </c>
    </row>
    <row r="462" spans="27:28">
      <c r="AA462" s="45" t="s">
        <v>1194</v>
      </c>
      <c r="AB462" s="109">
        <v>0.439</v>
      </c>
    </row>
    <row r="463" spans="27:28">
      <c r="AA463" s="45" t="s">
        <v>1196</v>
      </c>
      <c r="AB463" s="109">
        <v>0.55600000000000005</v>
      </c>
    </row>
    <row r="464" spans="27:28">
      <c r="AA464" s="45" t="s">
        <v>1053</v>
      </c>
      <c r="AB464" s="109">
        <v>0.503</v>
      </c>
    </row>
    <row r="465" spans="27:28">
      <c r="AA465" s="45" t="s">
        <v>1055</v>
      </c>
      <c r="AB465" s="109">
        <v>0.51800000000000002</v>
      </c>
    </row>
    <row r="466" spans="27:28">
      <c r="AA466" s="45" t="s">
        <v>1057</v>
      </c>
      <c r="AB466" s="109">
        <v>0.48699999999999999</v>
      </c>
    </row>
    <row r="467" spans="27:28">
      <c r="AA467" s="45" t="s">
        <v>1059</v>
      </c>
      <c r="AB467" s="109">
        <v>0.46300000000000002</v>
      </c>
    </row>
    <row r="468" spans="27:28">
      <c r="AA468" s="63" t="s">
        <v>1061</v>
      </c>
      <c r="AB468" s="113">
        <v>0.157</v>
      </c>
    </row>
    <row r="469" spans="27:28">
      <c r="AA469" s="45" t="s">
        <v>1063</v>
      </c>
      <c r="AB469" s="109">
        <v>0.502</v>
      </c>
    </row>
    <row r="470" spans="27:28">
      <c r="AA470" s="45" t="s">
        <v>1065</v>
      </c>
      <c r="AB470" s="109">
        <v>0.48099999999999998</v>
      </c>
    </row>
    <row r="471" spans="27:28">
      <c r="AA471" s="63" t="s">
        <v>1067</v>
      </c>
      <c r="AB471" s="113">
        <v>0.42199999999999999</v>
      </c>
    </row>
    <row r="472" spans="27:28">
      <c r="AA472" s="45" t="s">
        <v>1069</v>
      </c>
      <c r="AB472" s="109">
        <v>0.50600000000000001</v>
      </c>
    </row>
    <row r="473" spans="27:28">
      <c r="AA473" s="45" t="s">
        <v>1197</v>
      </c>
      <c r="AB473" s="109">
        <v>0.5</v>
      </c>
    </row>
    <row r="474" spans="27:28">
      <c r="AA474" s="45" t="s">
        <v>1072</v>
      </c>
      <c r="AB474" s="109">
        <v>0.44700000000000001</v>
      </c>
    </row>
    <row r="475" spans="27:28">
      <c r="AA475" s="45" t="s">
        <v>1074</v>
      </c>
      <c r="AB475" s="109">
        <v>0.49399999999999999</v>
      </c>
    </row>
    <row r="476" spans="27:28">
      <c r="AA476" s="45" t="s">
        <v>1076</v>
      </c>
      <c r="AB476" s="109">
        <v>0.308</v>
      </c>
    </row>
    <row r="477" spans="27:28">
      <c r="AA477" s="45" t="s">
        <v>1078</v>
      </c>
      <c r="AB477" s="109">
        <v>8.7999999999999995E-2</v>
      </c>
    </row>
    <row r="478" spans="27:28">
      <c r="AA478" s="45" t="s">
        <v>1080</v>
      </c>
      <c r="AB478" s="109">
        <v>0.307</v>
      </c>
    </row>
    <row r="479" spans="27:28">
      <c r="AA479" s="63" t="s">
        <v>1082</v>
      </c>
      <c r="AB479" s="113">
        <v>0.5</v>
      </c>
    </row>
    <row r="480" spans="27:28">
      <c r="AA480" s="45" t="s">
        <v>1200</v>
      </c>
      <c r="AB480" s="109">
        <v>0.626</v>
      </c>
    </row>
    <row r="481" spans="27:28">
      <c r="AA481" s="45" t="s">
        <v>1201</v>
      </c>
      <c r="AB481" s="109">
        <v>0.505</v>
      </c>
    </row>
    <row r="482" spans="27:28">
      <c r="AA482" s="45" t="s">
        <v>1084</v>
      </c>
      <c r="AB482" s="109">
        <v>0.39300000000000002</v>
      </c>
    </row>
    <row r="483" spans="27:28">
      <c r="AA483" s="45" t="s">
        <v>1086</v>
      </c>
      <c r="AB483" s="109">
        <v>0.44900000000000001</v>
      </c>
    </row>
    <row r="484" spans="27:28">
      <c r="AA484" s="45" t="s">
        <v>1088</v>
      </c>
      <c r="AB484" s="109">
        <v>0.44700000000000001</v>
      </c>
    </row>
    <row r="485" spans="27:28">
      <c r="AA485" s="45" t="s">
        <v>1203</v>
      </c>
      <c r="AB485" s="109">
        <v>0.51100000000000001</v>
      </c>
    </row>
    <row r="486" spans="27:28">
      <c r="AA486" s="45" t="s">
        <v>1090</v>
      </c>
      <c r="AB486" s="109">
        <v>0.44700000000000001</v>
      </c>
    </row>
    <row r="487" spans="27:28">
      <c r="AA487" s="63" t="s">
        <v>1092</v>
      </c>
      <c r="AB487" s="113">
        <v>8.1000000000000003E-2</v>
      </c>
    </row>
    <row r="488" spans="27:28">
      <c r="AA488" s="45" t="s">
        <v>1094</v>
      </c>
      <c r="AB488" s="109">
        <v>0.36399999999999999</v>
      </c>
    </row>
    <row r="489" spans="27:28">
      <c r="AA489" s="45" t="s">
        <v>1205</v>
      </c>
      <c r="AB489" s="109">
        <v>0.47</v>
      </c>
    </row>
    <row r="490" spans="27:28">
      <c r="AA490" s="45" t="s">
        <v>1096</v>
      </c>
      <c r="AB490" s="109">
        <v>0.47599999999999998</v>
      </c>
    </row>
    <row r="491" spans="27:28">
      <c r="AA491" s="45" t="s">
        <v>1098</v>
      </c>
      <c r="AB491" s="109">
        <v>0.58699999999999997</v>
      </c>
    </row>
    <row r="492" spans="27:28">
      <c r="AA492" s="45" t="s">
        <v>1100</v>
      </c>
      <c r="AB492" s="109">
        <v>0.56999999999999995</v>
      </c>
    </row>
    <row r="493" spans="27:28">
      <c r="AA493" s="45" t="s">
        <v>1102</v>
      </c>
      <c r="AB493" s="109">
        <v>0.46200000000000002</v>
      </c>
    </row>
    <row r="494" spans="27:28">
      <c r="AA494" s="63" t="s">
        <v>1208</v>
      </c>
      <c r="AB494" s="113">
        <v>0.54400000000000004</v>
      </c>
    </row>
    <row r="495" spans="27:28">
      <c r="AA495" s="63" t="s">
        <v>1210</v>
      </c>
      <c r="AB495" s="113">
        <v>7.0000000000000007E-2</v>
      </c>
    </row>
    <row r="496" spans="27:28">
      <c r="AA496" s="63" t="s">
        <v>1212</v>
      </c>
      <c r="AB496" s="113">
        <v>0.50800000000000001</v>
      </c>
    </row>
    <row r="497" spans="27:28">
      <c r="AA497" s="63" t="s">
        <v>1213</v>
      </c>
      <c r="AB497" s="113">
        <v>0.39400000000000002</v>
      </c>
    </row>
    <row r="498" spans="27:28">
      <c r="AA498" s="63" t="s">
        <v>1104</v>
      </c>
      <c r="AB498" s="113">
        <v>0.49299999999999999</v>
      </c>
    </row>
    <row r="499" spans="27:28">
      <c r="AA499" s="63" t="s">
        <v>1107</v>
      </c>
      <c r="AB499" s="113">
        <v>0</v>
      </c>
    </row>
    <row r="500" spans="27:28">
      <c r="AA500" s="45" t="s">
        <v>1215</v>
      </c>
      <c r="AB500" s="109">
        <v>6.2E-2</v>
      </c>
    </row>
    <row r="501" spans="27:28">
      <c r="AA501" s="45" t="s">
        <v>1216</v>
      </c>
      <c r="AB501" s="109">
        <v>0.56399999999999995</v>
      </c>
    </row>
    <row r="502" spans="27:28">
      <c r="AA502" s="45" t="s">
        <v>1217</v>
      </c>
      <c r="AB502" s="109">
        <v>0.44400000000000001</v>
      </c>
    </row>
    <row r="503" spans="27:28">
      <c r="AA503" s="45" t="s">
        <v>1218</v>
      </c>
      <c r="AB503" s="109">
        <v>0.501</v>
      </c>
    </row>
    <row r="504" spans="27:28">
      <c r="AA504" s="45" t="s">
        <v>1223</v>
      </c>
      <c r="AB504" s="109">
        <v>0.52300000000000002</v>
      </c>
    </row>
    <row r="505" spans="27:28">
      <c r="AA505" s="45" t="s">
        <v>1225</v>
      </c>
      <c r="AB505" s="109">
        <v>0.57599999999999996</v>
      </c>
    </row>
    <row r="506" spans="27:28">
      <c r="AA506" s="45" t="s">
        <v>1227</v>
      </c>
      <c r="AB506" s="109">
        <v>0.56100000000000005</v>
      </c>
    </row>
    <row r="507" spans="27:28">
      <c r="AA507" s="63" t="s">
        <v>1228</v>
      </c>
      <c r="AB507" s="113">
        <v>0.47</v>
      </c>
    </row>
    <row r="508" spans="27:28">
      <c r="AA508" s="45" t="s">
        <v>1109</v>
      </c>
      <c r="AB508" s="109">
        <v>0.46899999999999997</v>
      </c>
    </row>
    <row r="509" spans="27:28">
      <c r="AA509" s="45" t="s">
        <v>1231</v>
      </c>
      <c r="AB509" s="109">
        <v>0.13400000000000001</v>
      </c>
    </row>
    <row r="510" spans="27:28">
      <c r="AA510" s="45" t="s">
        <v>1233</v>
      </c>
      <c r="AB510" s="109">
        <v>0.47799999999999998</v>
      </c>
    </row>
    <row r="511" spans="27:28">
      <c r="AA511" s="45" t="s">
        <v>1235</v>
      </c>
      <c r="AB511" s="109">
        <v>0.51400000000000001</v>
      </c>
    </row>
    <row r="512" spans="27:28">
      <c r="AA512" s="45" t="s">
        <v>1237</v>
      </c>
      <c r="AB512" s="109">
        <v>0.48</v>
      </c>
    </row>
    <row r="513" spans="27:28">
      <c r="AA513" s="45" t="s">
        <v>1239</v>
      </c>
      <c r="AB513" s="109">
        <v>0.56899999999999995</v>
      </c>
    </row>
    <row r="514" spans="27:28">
      <c r="AA514" s="45" t="s">
        <v>1241</v>
      </c>
      <c r="AB514" s="109">
        <v>0.65</v>
      </c>
    </row>
    <row r="515" spans="27:28">
      <c r="AA515" s="63" t="s">
        <v>1243</v>
      </c>
      <c r="AB515" s="113">
        <v>0.46400000000000002</v>
      </c>
    </row>
    <row r="516" spans="27:28">
      <c r="AA516" s="45" t="s">
        <v>1245</v>
      </c>
      <c r="AB516" s="109">
        <v>0.64600000000000002</v>
      </c>
    </row>
    <row r="517" spans="27:28">
      <c r="AA517" s="45" t="s">
        <v>1247</v>
      </c>
      <c r="AB517" s="109">
        <v>0.46800000000000003</v>
      </c>
    </row>
    <row r="518" spans="27:28">
      <c r="AA518" s="45" t="s">
        <v>1248</v>
      </c>
      <c r="AB518" s="109">
        <v>0.60099999999999998</v>
      </c>
    </row>
    <row r="519" spans="27:28">
      <c r="AA519" s="63" t="s">
        <v>1249</v>
      </c>
      <c r="AB519" s="113">
        <v>0.47</v>
      </c>
    </row>
    <row r="520" spans="27:28">
      <c r="AA520" s="45" t="s">
        <v>1252</v>
      </c>
      <c r="AB520" s="109">
        <v>0.123</v>
      </c>
    </row>
    <row r="521" spans="27:28">
      <c r="AA521" s="45" t="s">
        <v>1254</v>
      </c>
      <c r="AB521" s="109">
        <v>0.63</v>
      </c>
    </row>
    <row r="522" spans="27:28">
      <c r="AA522" s="45" t="s">
        <v>1255</v>
      </c>
      <c r="AB522" s="109">
        <v>0.46200000000000002</v>
      </c>
    </row>
    <row r="523" spans="27:28">
      <c r="AA523" s="45" t="s">
        <v>1257</v>
      </c>
      <c r="AB523" s="109">
        <v>0.64500000000000002</v>
      </c>
    </row>
    <row r="524" spans="27:28">
      <c r="AA524" s="45" t="s">
        <v>1258</v>
      </c>
      <c r="AB524" s="109">
        <v>1.0920000000000001</v>
      </c>
    </row>
    <row r="525" spans="27:28">
      <c r="AA525" s="63" t="s">
        <v>1260</v>
      </c>
      <c r="AB525" s="113">
        <v>0.38100000000000001</v>
      </c>
    </row>
    <row r="526" spans="27:28">
      <c r="AA526" s="45" t="s">
        <v>1264</v>
      </c>
      <c r="AB526" s="109">
        <v>0.51400000000000001</v>
      </c>
    </row>
    <row r="527" spans="27:28">
      <c r="AA527" s="45" t="s">
        <v>1266</v>
      </c>
      <c r="AB527" s="109">
        <v>0.495</v>
      </c>
    </row>
    <row r="528" spans="27:28">
      <c r="AA528" s="45" t="s">
        <v>1268</v>
      </c>
      <c r="AB528" s="109">
        <v>0.60199999999999998</v>
      </c>
    </row>
    <row r="529" spans="27:28">
      <c r="AA529" s="45" t="s">
        <v>1270</v>
      </c>
      <c r="AB529" s="109">
        <v>0.626</v>
      </c>
    </row>
    <row r="530" spans="27:28">
      <c r="AA530" s="45" t="s">
        <v>1272</v>
      </c>
      <c r="AB530" s="109">
        <v>0.47799999999999998</v>
      </c>
    </row>
    <row r="531" spans="27:28">
      <c r="AA531" s="45" t="s">
        <v>1274</v>
      </c>
      <c r="AB531" s="109">
        <v>0.497</v>
      </c>
    </row>
    <row r="532" spans="27:28">
      <c r="AA532" s="45" t="s">
        <v>1276</v>
      </c>
      <c r="AB532" s="109">
        <v>0.79100000000000004</v>
      </c>
    </row>
    <row r="533" spans="27:28">
      <c r="AA533" s="45" t="s">
        <v>1278</v>
      </c>
      <c r="AB533" s="109">
        <v>0.55200000000000005</v>
      </c>
    </row>
    <row r="534" spans="27:28">
      <c r="AA534" s="45" t="s">
        <v>1280</v>
      </c>
      <c r="AB534" s="109">
        <v>0.47799999999999998</v>
      </c>
    </row>
    <row r="535" spans="27:28">
      <c r="AA535" s="45" t="s">
        <v>1282</v>
      </c>
      <c r="AB535" s="109">
        <v>0.05</v>
      </c>
    </row>
    <row r="536" spans="27:28">
      <c r="AA536" s="45" t="s">
        <v>1284</v>
      </c>
      <c r="AB536" s="109">
        <v>0.48099999999999998</v>
      </c>
    </row>
    <row r="537" spans="27:28">
      <c r="AA537" s="45" t="s">
        <v>1286</v>
      </c>
      <c r="AB537" s="109">
        <v>0.47</v>
      </c>
    </row>
    <row r="538" spans="27:28">
      <c r="AA538" s="45" t="s">
        <v>1288</v>
      </c>
      <c r="AB538" s="109">
        <v>0.747</v>
      </c>
    </row>
    <row r="539" spans="27:28">
      <c r="AA539" s="45" t="s">
        <v>1289</v>
      </c>
      <c r="AB539" s="109">
        <v>0.55400000000000005</v>
      </c>
    </row>
    <row r="540" spans="27:28">
      <c r="AA540" s="45" t="s">
        <v>1292</v>
      </c>
      <c r="AB540" s="109">
        <v>8.5000000000000006E-2</v>
      </c>
    </row>
  </sheetData>
  <sheetProtection formatCells="0" formatColumns="0" selectLockedCells="1"/>
  <mergeCells count="53">
    <mergeCell ref="L1:M1"/>
    <mergeCell ref="A3:K3"/>
    <mergeCell ref="A4:B4"/>
    <mergeCell ref="A5:B5"/>
    <mergeCell ref="I5:M5"/>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B15:C15"/>
    <mergeCell ref="B16:C16"/>
    <mergeCell ref="B17:C17"/>
    <mergeCell ref="B18:B19"/>
    <mergeCell ref="B20:B21"/>
    <mergeCell ref="B25:C25"/>
    <mergeCell ref="B26:C26"/>
    <mergeCell ref="B27:C27"/>
    <mergeCell ref="B28:C28"/>
    <mergeCell ref="B29:C29"/>
    <mergeCell ref="D31:E31"/>
    <mergeCell ref="G31:H31"/>
    <mergeCell ref="L31:M31"/>
    <mergeCell ref="A32:A36"/>
    <mergeCell ref="B32:C32"/>
    <mergeCell ref="M32:M35"/>
    <mergeCell ref="B33:C33"/>
    <mergeCell ref="B34:C34"/>
    <mergeCell ref="B35:C35"/>
    <mergeCell ref="B36:C36"/>
    <mergeCell ref="B31:C31"/>
    <mergeCell ref="L36:M36"/>
    <mergeCell ref="A37:A41"/>
    <mergeCell ref="B37:B38"/>
    <mergeCell ref="B39:B40"/>
    <mergeCell ref="B41:E41"/>
    <mergeCell ref="L41:M41"/>
    <mergeCell ref="A42:E42"/>
    <mergeCell ref="A43:J43"/>
    <mergeCell ref="L43:M43"/>
    <mergeCell ref="A44:J44"/>
    <mergeCell ref="L44:M44"/>
  </mergeCells>
  <phoneticPr fontId="32"/>
  <dataValidations count="1">
    <dataValidation type="list" allowBlank="1" showInputMessage="1" showErrorMessage="1" sqref="C39" xr:uid="{00000000-0002-0000-0100-000000000000}">
      <formula1>$AA$6:$AA$540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12"/>
  <sheetViews>
    <sheetView zoomScaleNormal="100" workbookViewId="0">
      <selection activeCell="D22" sqref="D22"/>
    </sheetView>
  </sheetViews>
  <sheetFormatPr defaultRowHeight="13.2"/>
  <cols>
    <col min="1" max="1" width="9" style="69"/>
    <col min="2" max="2" width="44.21875" customWidth="1"/>
    <col min="3" max="3" width="20.109375" style="106" bestFit="1" customWidth="1"/>
    <col min="4" max="4" width="20.109375" style="106" customWidth="1"/>
    <col min="5" max="5" width="23.44140625" style="106" bestFit="1" customWidth="1"/>
  </cols>
  <sheetData>
    <row r="1" spans="1:5">
      <c r="B1" s="56"/>
    </row>
    <row r="2" spans="1:5">
      <c r="B2" s="56" t="s">
        <v>734</v>
      </c>
    </row>
    <row r="3" spans="1:5" ht="14.4">
      <c r="B3" s="36" t="s">
        <v>1129</v>
      </c>
    </row>
    <row r="5" spans="1:5">
      <c r="B5" s="41" t="s">
        <v>2</v>
      </c>
      <c r="C5" s="107" t="s">
        <v>65</v>
      </c>
      <c r="D5" s="107"/>
      <c r="E5" s="107" t="s">
        <v>66</v>
      </c>
    </row>
    <row r="6" spans="1:5">
      <c r="A6" s="70" t="s">
        <v>735</v>
      </c>
      <c r="B6" s="58" t="s">
        <v>453</v>
      </c>
      <c r="C6" s="108">
        <v>0.47699999999999998</v>
      </c>
      <c r="D6" s="111" t="s">
        <v>736</v>
      </c>
      <c r="E6" s="109">
        <v>0</v>
      </c>
    </row>
    <row r="7" spans="1:5">
      <c r="A7" s="71"/>
      <c r="B7" s="59"/>
      <c r="C7" s="110"/>
      <c r="D7" s="111" t="s">
        <v>741</v>
      </c>
      <c r="E7" s="109">
        <v>0</v>
      </c>
    </row>
    <row r="8" spans="1:5">
      <c r="A8" s="71"/>
      <c r="B8" s="59"/>
      <c r="C8" s="110"/>
      <c r="D8" s="111" t="s">
        <v>742</v>
      </c>
      <c r="E8" s="109">
        <v>0</v>
      </c>
    </row>
    <row r="9" spans="1:5">
      <c r="A9" s="72"/>
      <c r="B9" s="61"/>
      <c r="C9" s="120"/>
      <c r="D9" s="111" t="s">
        <v>751</v>
      </c>
      <c r="E9" s="109">
        <v>0.48199999999999998</v>
      </c>
    </row>
    <row r="10" spans="1:5">
      <c r="A10" s="72"/>
      <c r="B10" s="62"/>
      <c r="C10" s="121"/>
      <c r="D10" s="111" t="s">
        <v>738</v>
      </c>
      <c r="E10" s="109">
        <v>0.51300000000000001</v>
      </c>
    </row>
    <row r="11" spans="1:5">
      <c r="A11" s="72" t="s">
        <v>134</v>
      </c>
      <c r="B11" s="60" t="s">
        <v>454</v>
      </c>
      <c r="C11" s="125">
        <v>0.47</v>
      </c>
      <c r="D11" s="111"/>
      <c r="E11" s="109">
        <v>0.499</v>
      </c>
    </row>
    <row r="12" spans="1:5">
      <c r="A12" s="72" t="s">
        <v>135</v>
      </c>
      <c r="B12" s="37" t="s">
        <v>455</v>
      </c>
      <c r="C12" s="111">
        <v>0.55600000000000005</v>
      </c>
      <c r="D12" s="111"/>
      <c r="E12" s="109">
        <v>0</v>
      </c>
    </row>
    <row r="13" spans="1:5">
      <c r="A13" s="72" t="s">
        <v>136</v>
      </c>
      <c r="B13" s="112" t="s">
        <v>1116</v>
      </c>
      <c r="C13" s="113">
        <v>0.61899999999999999</v>
      </c>
      <c r="D13" s="111" t="s">
        <v>736</v>
      </c>
      <c r="E13" s="109">
        <v>0</v>
      </c>
    </row>
    <row r="14" spans="1:5">
      <c r="A14" s="72"/>
      <c r="B14" s="114"/>
      <c r="C14" s="115"/>
      <c r="D14" s="111" t="s">
        <v>737</v>
      </c>
      <c r="E14" s="116">
        <v>0.42799999999999999</v>
      </c>
    </row>
    <row r="15" spans="1:5">
      <c r="A15" s="72"/>
      <c r="B15" s="117"/>
      <c r="C15" s="118"/>
      <c r="D15" s="111" t="s">
        <v>738</v>
      </c>
      <c r="E15" s="116">
        <v>0.71299999999999997</v>
      </c>
    </row>
    <row r="16" spans="1:5">
      <c r="A16" s="72" t="s">
        <v>739</v>
      </c>
      <c r="B16" s="112" t="s">
        <v>1117</v>
      </c>
      <c r="C16" s="113">
        <v>0.435</v>
      </c>
      <c r="D16" s="111" t="s">
        <v>736</v>
      </c>
      <c r="E16" s="109">
        <v>0</v>
      </c>
    </row>
    <row r="17" spans="1:5">
      <c r="A17" s="72"/>
      <c r="B17" s="114"/>
      <c r="C17" s="115"/>
      <c r="D17" s="111" t="s">
        <v>741</v>
      </c>
      <c r="E17" s="109">
        <v>0</v>
      </c>
    </row>
    <row r="18" spans="1:5">
      <c r="A18" s="72"/>
      <c r="B18" s="114"/>
      <c r="C18" s="115"/>
      <c r="D18" s="111" t="s">
        <v>757</v>
      </c>
      <c r="E18" s="116">
        <v>0.55800000000000005</v>
      </c>
    </row>
    <row r="19" spans="1:5">
      <c r="A19" s="72"/>
      <c r="B19" s="117"/>
      <c r="C19" s="118"/>
      <c r="D19" s="111" t="s">
        <v>738</v>
      </c>
      <c r="E19" s="116">
        <v>0.432</v>
      </c>
    </row>
    <row r="20" spans="1:5">
      <c r="A20" s="72" t="s">
        <v>740</v>
      </c>
      <c r="B20" s="37" t="s">
        <v>456</v>
      </c>
      <c r="C20" s="111">
        <v>0.42699999999999999</v>
      </c>
      <c r="D20" s="111"/>
      <c r="E20" s="109">
        <v>0.52100000000000002</v>
      </c>
    </row>
    <row r="21" spans="1:5">
      <c r="A21" s="72" t="s">
        <v>137</v>
      </c>
      <c r="B21" s="37" t="s">
        <v>457</v>
      </c>
      <c r="C21" s="109">
        <v>0.45800000000000002</v>
      </c>
      <c r="D21" s="109"/>
      <c r="E21" s="109">
        <v>0.496</v>
      </c>
    </row>
    <row r="22" spans="1:5">
      <c r="A22" s="72" t="s">
        <v>138</v>
      </c>
      <c r="B22" s="60" t="s">
        <v>458</v>
      </c>
      <c r="C22" s="119">
        <v>0.373</v>
      </c>
      <c r="D22" s="111" t="s">
        <v>736</v>
      </c>
      <c r="E22" s="109">
        <v>0</v>
      </c>
    </row>
    <row r="23" spans="1:5">
      <c r="A23" s="72"/>
      <c r="B23" s="61"/>
      <c r="C23" s="120"/>
      <c r="D23" s="111" t="s">
        <v>741</v>
      </c>
      <c r="E23" s="109">
        <v>0</v>
      </c>
    </row>
    <row r="24" spans="1:5">
      <c r="A24" s="72"/>
      <c r="B24" s="61"/>
      <c r="C24" s="120"/>
      <c r="D24" s="111" t="s">
        <v>742</v>
      </c>
      <c r="E24" s="109">
        <v>0.22</v>
      </c>
    </row>
    <row r="25" spans="1:5">
      <c r="A25" s="72"/>
      <c r="B25" s="61"/>
      <c r="C25" s="120"/>
      <c r="D25" s="111" t="s">
        <v>743</v>
      </c>
      <c r="E25" s="109">
        <v>0.33</v>
      </c>
    </row>
    <row r="26" spans="1:5">
      <c r="A26" s="72"/>
      <c r="B26" s="61"/>
      <c r="C26" s="120"/>
      <c r="D26" s="111" t="s">
        <v>744</v>
      </c>
      <c r="E26" s="109">
        <v>0.34899999999999998</v>
      </c>
    </row>
    <row r="27" spans="1:5">
      <c r="A27" s="72"/>
      <c r="B27" s="61"/>
      <c r="C27" s="120"/>
      <c r="D27" s="111" t="s">
        <v>745</v>
      </c>
      <c r="E27" s="109">
        <v>0.4</v>
      </c>
    </row>
    <row r="28" spans="1:5">
      <c r="A28" s="72"/>
      <c r="B28" s="61"/>
      <c r="C28" s="120"/>
      <c r="D28" s="111" t="s">
        <v>746</v>
      </c>
      <c r="E28" s="109">
        <v>0.40500000000000003</v>
      </c>
    </row>
    <row r="29" spans="1:5">
      <c r="A29" s="72"/>
      <c r="B29" s="61"/>
      <c r="C29" s="120"/>
      <c r="D29" s="111" t="s">
        <v>1130</v>
      </c>
      <c r="E29" s="109">
        <v>0.38500000000000001</v>
      </c>
    </row>
    <row r="30" spans="1:5">
      <c r="A30" s="72"/>
      <c r="B30" s="62"/>
      <c r="C30" s="121"/>
      <c r="D30" s="111" t="s">
        <v>747</v>
      </c>
      <c r="E30" s="109">
        <v>0.40799999999999997</v>
      </c>
    </row>
    <row r="31" spans="1:5">
      <c r="A31" s="72" t="s">
        <v>748</v>
      </c>
      <c r="B31" s="37" t="s">
        <v>459</v>
      </c>
      <c r="C31" s="111">
        <v>0.41899999999999998</v>
      </c>
      <c r="D31" s="111"/>
      <c r="E31" s="109">
        <v>0.42499999999999999</v>
      </c>
    </row>
    <row r="32" spans="1:5">
      <c r="A32" s="72" t="s">
        <v>139</v>
      </c>
      <c r="B32" s="60" t="s">
        <v>749</v>
      </c>
      <c r="C32" s="119">
        <v>0.48499999999999999</v>
      </c>
      <c r="D32" s="111" t="s">
        <v>736</v>
      </c>
      <c r="E32" s="109">
        <v>0</v>
      </c>
    </row>
    <row r="33" spans="1:5">
      <c r="A33" s="72"/>
      <c r="B33" s="61"/>
      <c r="C33" s="120"/>
      <c r="D33" s="111" t="s">
        <v>750</v>
      </c>
      <c r="E33" s="109">
        <v>0.2</v>
      </c>
    </row>
    <row r="34" spans="1:5">
      <c r="A34" s="72"/>
      <c r="B34" s="61"/>
      <c r="C34" s="120"/>
      <c r="D34" s="111" t="s">
        <v>757</v>
      </c>
      <c r="E34" s="109">
        <v>0.54600000000000004</v>
      </c>
    </row>
    <row r="35" spans="1:5">
      <c r="A35" s="72"/>
      <c r="B35" s="62"/>
      <c r="C35" s="121"/>
      <c r="D35" s="111" t="s">
        <v>738</v>
      </c>
      <c r="E35" s="109">
        <v>0.46700000000000003</v>
      </c>
    </row>
    <row r="36" spans="1:5">
      <c r="A36" s="72" t="s">
        <v>752</v>
      </c>
      <c r="B36" s="45" t="s">
        <v>753</v>
      </c>
      <c r="C36" s="111">
        <v>0.55700000000000005</v>
      </c>
      <c r="D36" s="111"/>
      <c r="E36" s="109">
        <v>0.52500000000000002</v>
      </c>
    </row>
    <row r="37" spans="1:5">
      <c r="A37" s="72" t="s">
        <v>140</v>
      </c>
      <c r="B37" s="63" t="s">
        <v>460</v>
      </c>
      <c r="C37" s="119">
        <v>0.34699999999999998</v>
      </c>
      <c r="D37" s="111" t="s">
        <v>754</v>
      </c>
      <c r="E37" s="109">
        <v>0</v>
      </c>
    </row>
    <row r="38" spans="1:5">
      <c r="A38" s="72"/>
      <c r="B38" s="64"/>
      <c r="C38" s="120"/>
      <c r="D38" s="111" t="s">
        <v>755</v>
      </c>
      <c r="E38" s="109">
        <v>0.57799999999999996</v>
      </c>
    </row>
    <row r="39" spans="1:5">
      <c r="A39" s="72"/>
      <c r="B39" s="65"/>
      <c r="C39" s="121"/>
      <c r="D39" s="111" t="s">
        <v>738</v>
      </c>
      <c r="E39" s="111">
        <v>0.63600000000000001</v>
      </c>
    </row>
    <row r="40" spans="1:5">
      <c r="A40" s="72" t="s">
        <v>141</v>
      </c>
      <c r="B40" s="63" t="s">
        <v>461</v>
      </c>
      <c r="C40" s="113">
        <v>0.38200000000000001</v>
      </c>
      <c r="D40" s="111" t="s">
        <v>736</v>
      </c>
      <c r="E40" s="109">
        <v>0</v>
      </c>
    </row>
    <row r="41" spans="1:5">
      <c r="A41" s="72"/>
      <c r="B41" s="64"/>
      <c r="C41" s="120"/>
      <c r="D41" s="111" t="s">
        <v>737</v>
      </c>
      <c r="E41" s="111">
        <v>0.40799999999999997</v>
      </c>
    </row>
    <row r="42" spans="1:5">
      <c r="A42" s="72"/>
      <c r="B42" s="65"/>
      <c r="C42" s="121"/>
      <c r="D42" s="111" t="s">
        <v>738</v>
      </c>
      <c r="E42" s="111">
        <v>0.52800000000000002</v>
      </c>
    </row>
    <row r="43" spans="1:5">
      <c r="A43" s="72" t="s">
        <v>142</v>
      </c>
      <c r="B43" s="63" t="s">
        <v>462</v>
      </c>
      <c r="C43" s="119">
        <v>0.34399999999999997</v>
      </c>
      <c r="D43" s="111" t="s">
        <v>754</v>
      </c>
      <c r="E43" s="109">
        <v>0</v>
      </c>
    </row>
    <row r="44" spans="1:5">
      <c r="A44" s="72"/>
      <c r="B44" s="64"/>
      <c r="C44" s="120"/>
      <c r="D44" s="111" t="s">
        <v>750</v>
      </c>
      <c r="E44" s="109">
        <v>0.19800000000000001</v>
      </c>
    </row>
    <row r="45" spans="1:5">
      <c r="A45" s="72"/>
      <c r="B45" s="64"/>
      <c r="C45" s="120"/>
      <c r="D45" s="111" t="s">
        <v>756</v>
      </c>
      <c r="E45" s="109">
        <v>0</v>
      </c>
    </row>
    <row r="46" spans="1:5">
      <c r="A46" s="72"/>
      <c r="B46" s="64"/>
      <c r="C46" s="120"/>
      <c r="D46" s="111" t="s">
        <v>743</v>
      </c>
      <c r="E46" s="109">
        <v>0</v>
      </c>
    </row>
    <row r="47" spans="1:5">
      <c r="A47" s="72"/>
      <c r="B47" s="64"/>
      <c r="C47" s="120"/>
      <c r="D47" s="111" t="s">
        <v>744</v>
      </c>
      <c r="E47" s="109">
        <v>0.309</v>
      </c>
    </row>
    <row r="48" spans="1:5">
      <c r="A48" s="72"/>
      <c r="B48" s="64"/>
      <c r="C48" s="120"/>
      <c r="D48" s="111" t="s">
        <v>745</v>
      </c>
      <c r="E48" s="109">
        <v>0</v>
      </c>
    </row>
    <row r="49" spans="1:5">
      <c r="A49" s="72"/>
      <c r="B49" s="64"/>
      <c r="C49" s="120"/>
      <c r="D49" s="111" t="s">
        <v>746</v>
      </c>
      <c r="E49" s="109">
        <v>0.221</v>
      </c>
    </row>
    <row r="50" spans="1:5">
      <c r="A50" s="72"/>
      <c r="B50" s="64"/>
      <c r="C50" s="120"/>
      <c r="D50" s="111" t="s">
        <v>1131</v>
      </c>
      <c r="E50" s="111">
        <v>0.46400000000000002</v>
      </c>
    </row>
    <row r="51" spans="1:5">
      <c r="A51" s="72"/>
      <c r="B51" s="65"/>
      <c r="C51" s="121"/>
      <c r="D51" s="111" t="s">
        <v>738</v>
      </c>
      <c r="E51" s="111">
        <v>0.49099999999999999</v>
      </c>
    </row>
    <row r="52" spans="1:5">
      <c r="A52" s="72" t="s">
        <v>143</v>
      </c>
      <c r="B52" s="45" t="s">
        <v>1120</v>
      </c>
      <c r="C52" s="111">
        <v>0.504</v>
      </c>
      <c r="D52" s="111"/>
      <c r="E52" s="111">
        <v>0.53300000000000003</v>
      </c>
    </row>
    <row r="53" spans="1:5">
      <c r="A53" s="72" t="s">
        <v>144</v>
      </c>
      <c r="B53" s="45" t="s">
        <v>463</v>
      </c>
      <c r="C53" s="109">
        <v>0.433</v>
      </c>
      <c r="D53" s="109"/>
      <c r="E53" s="111">
        <v>0.47499999999999998</v>
      </c>
    </row>
    <row r="54" spans="1:5">
      <c r="A54" s="72" t="s">
        <v>145</v>
      </c>
      <c r="B54" s="45" t="s">
        <v>464</v>
      </c>
      <c r="C54" s="109">
        <v>0.42399999999999999</v>
      </c>
      <c r="D54" s="109"/>
      <c r="E54" s="111">
        <v>0.48499999999999999</v>
      </c>
    </row>
    <row r="55" spans="1:5">
      <c r="A55" s="72" t="s">
        <v>146</v>
      </c>
      <c r="B55" s="45" t="s">
        <v>465</v>
      </c>
      <c r="C55" s="111">
        <v>0.48299999999999998</v>
      </c>
      <c r="D55" s="111"/>
      <c r="E55" s="111">
        <v>0.48299999999999998</v>
      </c>
    </row>
    <row r="56" spans="1:5">
      <c r="A56" s="72" t="s">
        <v>147</v>
      </c>
      <c r="B56" s="63" t="s">
        <v>466</v>
      </c>
      <c r="C56" s="119">
        <v>0.36099999999999999</v>
      </c>
      <c r="D56" s="111" t="s">
        <v>736</v>
      </c>
      <c r="E56" s="109">
        <v>0</v>
      </c>
    </row>
    <row r="57" spans="1:5">
      <c r="A57" s="72"/>
      <c r="B57" s="64"/>
      <c r="C57" s="120"/>
      <c r="D57" s="111" t="s">
        <v>750</v>
      </c>
      <c r="E57" s="109">
        <v>0.34900000000000003</v>
      </c>
    </row>
    <row r="58" spans="1:5">
      <c r="A58" s="72"/>
      <c r="B58" s="64"/>
      <c r="C58" s="120"/>
      <c r="D58" s="111" t="s">
        <v>742</v>
      </c>
      <c r="E58" s="109">
        <v>0.35399999999999998</v>
      </c>
    </row>
    <row r="59" spans="1:5">
      <c r="A59" s="72"/>
      <c r="B59" s="64"/>
      <c r="C59" s="120"/>
      <c r="D59" s="111" t="s">
        <v>746</v>
      </c>
      <c r="E59" s="109">
        <v>0.38200000000000001</v>
      </c>
    </row>
    <row r="60" spans="1:5">
      <c r="A60" s="72"/>
      <c r="B60" s="64"/>
      <c r="C60" s="120"/>
      <c r="D60" s="111" t="s">
        <v>1131</v>
      </c>
      <c r="E60" s="111">
        <v>0.48899999999999999</v>
      </c>
    </row>
    <row r="61" spans="1:5">
      <c r="A61" s="72"/>
      <c r="B61" s="65"/>
      <c r="C61" s="121"/>
      <c r="D61" s="111" t="s">
        <v>738</v>
      </c>
      <c r="E61" s="111">
        <v>0.54400000000000004</v>
      </c>
    </row>
    <row r="62" spans="1:5">
      <c r="A62" s="72" t="s">
        <v>758</v>
      </c>
      <c r="B62" s="63" t="s">
        <v>467</v>
      </c>
      <c r="C62" s="119">
        <v>0.627</v>
      </c>
      <c r="D62" s="111" t="s">
        <v>736</v>
      </c>
      <c r="E62" s="109">
        <v>0</v>
      </c>
    </row>
    <row r="63" spans="1:5">
      <c r="A63" s="72"/>
      <c r="B63" s="64"/>
      <c r="C63" s="120"/>
      <c r="D63" s="111" t="s">
        <v>737</v>
      </c>
      <c r="E63" s="109">
        <v>0.64600000000000002</v>
      </c>
    </row>
    <row r="64" spans="1:5">
      <c r="A64" s="72"/>
      <c r="B64" s="65"/>
      <c r="C64" s="121"/>
      <c r="D64" s="111" t="s">
        <v>738</v>
      </c>
      <c r="E64" s="111">
        <v>0.46400000000000002</v>
      </c>
    </row>
    <row r="65" spans="1:5">
      <c r="A65" s="72" t="s">
        <v>148</v>
      </c>
      <c r="B65" s="63" t="s">
        <v>468</v>
      </c>
      <c r="C65" s="119">
        <v>0.42699999999999999</v>
      </c>
      <c r="D65" s="111" t="s">
        <v>736</v>
      </c>
      <c r="E65" s="109">
        <v>0</v>
      </c>
    </row>
    <row r="66" spans="1:5">
      <c r="A66" s="72"/>
      <c r="B66" s="64"/>
      <c r="C66" s="120"/>
      <c r="D66" s="111" t="s">
        <v>741</v>
      </c>
      <c r="E66" s="109">
        <v>0.19900000000000001</v>
      </c>
    </row>
    <row r="67" spans="1:5">
      <c r="A67" s="72"/>
      <c r="B67" s="64"/>
      <c r="C67" s="120"/>
      <c r="D67" s="111" t="s">
        <v>757</v>
      </c>
      <c r="E67" s="109">
        <v>0.39200000000000002</v>
      </c>
    </row>
    <row r="68" spans="1:5">
      <c r="A68" s="72"/>
      <c r="B68" s="65"/>
      <c r="C68" s="121"/>
      <c r="D68" s="111" t="s">
        <v>738</v>
      </c>
      <c r="E68" s="109">
        <v>0.46</v>
      </c>
    </row>
    <row r="69" spans="1:5">
      <c r="A69" s="72" t="s">
        <v>149</v>
      </c>
      <c r="B69" s="63" t="s">
        <v>469</v>
      </c>
      <c r="C69" s="119">
        <v>0.129</v>
      </c>
      <c r="D69" s="111" t="s">
        <v>736</v>
      </c>
      <c r="E69" s="109">
        <v>0</v>
      </c>
    </row>
    <row r="70" spans="1:5">
      <c r="A70" s="72"/>
      <c r="B70" s="64"/>
      <c r="C70" s="120"/>
      <c r="D70" s="111" t="s">
        <v>759</v>
      </c>
      <c r="E70" s="109">
        <v>4.3999999999999997E-2</v>
      </c>
    </row>
    <row r="71" spans="1:5">
      <c r="A71" s="72"/>
      <c r="B71" s="64"/>
      <c r="C71" s="120"/>
      <c r="D71" s="111" t="s">
        <v>742</v>
      </c>
      <c r="E71" s="109">
        <v>0.13200000000000001</v>
      </c>
    </row>
    <row r="72" spans="1:5">
      <c r="A72" s="72"/>
      <c r="B72" s="64"/>
      <c r="C72" s="120"/>
      <c r="D72" s="111" t="s">
        <v>743</v>
      </c>
      <c r="E72" s="109">
        <v>0.17699999999999999</v>
      </c>
    </row>
    <row r="73" spans="1:5">
      <c r="A73" s="72"/>
      <c r="B73" s="64"/>
      <c r="C73" s="120"/>
      <c r="D73" s="111" t="s">
        <v>744</v>
      </c>
      <c r="E73" s="109">
        <v>0.13300000000000001</v>
      </c>
    </row>
    <row r="74" spans="1:5">
      <c r="A74" s="72"/>
      <c r="B74" s="64"/>
      <c r="C74" s="120"/>
      <c r="D74" s="111" t="s">
        <v>760</v>
      </c>
      <c r="E74" s="109">
        <v>0.121</v>
      </c>
    </row>
    <row r="75" spans="1:5">
      <c r="A75" s="72"/>
      <c r="B75" s="64"/>
      <c r="C75" s="120"/>
      <c r="D75" s="111" t="s">
        <v>761</v>
      </c>
      <c r="E75" s="109">
        <v>0.09</v>
      </c>
    </row>
    <row r="76" spans="1:5">
      <c r="A76" s="72"/>
      <c r="B76" s="64"/>
      <c r="C76" s="120"/>
      <c r="D76" s="111" t="s">
        <v>762</v>
      </c>
      <c r="E76" s="109">
        <v>0.39</v>
      </c>
    </row>
    <row r="77" spans="1:5">
      <c r="A77" s="72"/>
      <c r="B77" s="64"/>
      <c r="C77" s="120"/>
      <c r="D77" s="111" t="s">
        <v>763</v>
      </c>
      <c r="E77" s="109">
        <v>0.25</v>
      </c>
    </row>
    <row r="78" spans="1:5">
      <c r="A78" s="72"/>
      <c r="B78" s="64"/>
      <c r="C78" s="120"/>
      <c r="D78" s="111" t="s">
        <v>764</v>
      </c>
      <c r="E78" s="109">
        <v>0.35</v>
      </c>
    </row>
    <row r="79" spans="1:5">
      <c r="A79" s="72"/>
      <c r="B79" s="64"/>
      <c r="C79" s="120"/>
      <c r="D79" s="111" t="s">
        <v>765</v>
      </c>
      <c r="E79" s="109">
        <v>0.188</v>
      </c>
    </row>
    <row r="80" spans="1:5">
      <c r="A80" s="72"/>
      <c r="B80" s="64"/>
      <c r="C80" s="120"/>
      <c r="D80" s="111" t="s">
        <v>766</v>
      </c>
      <c r="E80" s="109">
        <v>0.16700000000000001</v>
      </c>
    </row>
    <row r="81" spans="1:5">
      <c r="A81" s="72"/>
      <c r="B81" s="64"/>
      <c r="C81" s="120"/>
      <c r="D81" s="111" t="s">
        <v>767</v>
      </c>
      <c r="E81" s="109">
        <v>0.12</v>
      </c>
    </row>
    <row r="82" spans="1:5">
      <c r="A82" s="72"/>
      <c r="B82" s="65"/>
      <c r="C82" s="121"/>
      <c r="D82" s="111" t="s">
        <v>738</v>
      </c>
      <c r="E82" s="111">
        <v>0.38800000000000001</v>
      </c>
    </row>
    <row r="83" spans="1:5">
      <c r="A83" s="72" t="s">
        <v>150</v>
      </c>
      <c r="B83" s="63" t="s">
        <v>470</v>
      </c>
      <c r="C83" s="119">
        <v>0.105</v>
      </c>
      <c r="D83" s="111"/>
      <c r="E83" s="111">
        <v>4.7E-2</v>
      </c>
    </row>
    <row r="84" spans="1:5">
      <c r="A84" s="72" t="s">
        <v>151</v>
      </c>
      <c r="B84" s="63" t="s">
        <v>471</v>
      </c>
      <c r="C84" s="119">
        <v>0.36399999999999999</v>
      </c>
      <c r="D84" s="111" t="s">
        <v>736</v>
      </c>
      <c r="E84" s="109">
        <v>0</v>
      </c>
    </row>
    <row r="85" spans="1:5">
      <c r="A85" s="72"/>
      <c r="B85" s="64"/>
      <c r="C85" s="120"/>
      <c r="D85" s="111" t="s">
        <v>1132</v>
      </c>
      <c r="E85" s="109">
        <v>0.24399999999999999</v>
      </c>
    </row>
    <row r="86" spans="1:5">
      <c r="A86" s="72"/>
      <c r="B86" s="64"/>
      <c r="C86" s="120"/>
      <c r="D86" s="111" t="s">
        <v>757</v>
      </c>
      <c r="E86" s="109">
        <v>0.61</v>
      </c>
    </row>
    <row r="87" spans="1:5">
      <c r="A87" s="72"/>
      <c r="B87" s="65"/>
      <c r="C87" s="121"/>
      <c r="D87" s="111" t="s">
        <v>738</v>
      </c>
      <c r="E87" s="111">
        <v>0.69899999999999995</v>
      </c>
    </row>
    <row r="88" spans="1:5">
      <c r="A88" s="72" t="s">
        <v>152</v>
      </c>
      <c r="B88" s="63" t="s">
        <v>472</v>
      </c>
      <c r="C88" s="119">
        <v>0.20699999999999999</v>
      </c>
      <c r="D88" s="111" t="s">
        <v>736</v>
      </c>
      <c r="E88" s="109">
        <v>0</v>
      </c>
    </row>
    <row r="89" spans="1:5">
      <c r="A89" s="72"/>
      <c r="B89" s="64"/>
      <c r="C89" s="120"/>
      <c r="D89" s="111" t="s">
        <v>750</v>
      </c>
      <c r="E89" s="109">
        <v>0</v>
      </c>
    </row>
    <row r="90" spans="1:5">
      <c r="A90" s="72"/>
      <c r="B90" s="64"/>
      <c r="C90" s="120"/>
      <c r="D90" s="111" t="s">
        <v>742</v>
      </c>
      <c r="E90" s="109">
        <v>0.2</v>
      </c>
    </row>
    <row r="91" spans="1:5">
      <c r="A91" s="72"/>
      <c r="B91" s="64"/>
      <c r="C91" s="120"/>
      <c r="D91" s="111" t="s">
        <v>1133</v>
      </c>
      <c r="E91" s="109">
        <v>0.48299999999999998</v>
      </c>
    </row>
    <row r="92" spans="1:5">
      <c r="A92" s="72"/>
      <c r="B92" s="65"/>
      <c r="C92" s="121"/>
      <c r="D92" s="111" t="s">
        <v>747</v>
      </c>
      <c r="E92" s="109">
        <v>0.39100000000000001</v>
      </c>
    </row>
    <row r="93" spans="1:5">
      <c r="A93" s="72" t="s">
        <v>769</v>
      </c>
      <c r="B93" s="45" t="s">
        <v>473</v>
      </c>
      <c r="C93" s="109">
        <v>0.48099999999999998</v>
      </c>
      <c r="D93" s="109"/>
      <c r="E93" s="111">
        <v>0.45800000000000002</v>
      </c>
    </row>
    <row r="94" spans="1:5">
      <c r="A94" s="72" t="s">
        <v>153</v>
      </c>
      <c r="B94" s="45" t="s">
        <v>1119</v>
      </c>
      <c r="C94" s="109">
        <v>0.435</v>
      </c>
      <c r="D94" s="109"/>
      <c r="E94" s="111">
        <v>0.38100000000000001</v>
      </c>
    </row>
    <row r="95" spans="1:5">
      <c r="A95" s="72" t="s">
        <v>154</v>
      </c>
      <c r="B95" s="45" t="s">
        <v>770</v>
      </c>
      <c r="C95" s="111">
        <v>0.35099999999999998</v>
      </c>
      <c r="D95" s="111"/>
      <c r="E95" s="111">
        <v>0.439</v>
      </c>
    </row>
    <row r="96" spans="1:5">
      <c r="A96" s="72" t="s">
        <v>155</v>
      </c>
      <c r="B96" s="63" t="s">
        <v>1134</v>
      </c>
      <c r="C96" s="119">
        <v>0.47499999999999998</v>
      </c>
      <c r="D96" s="111" t="s">
        <v>736</v>
      </c>
      <c r="E96" s="109">
        <v>0</v>
      </c>
    </row>
    <row r="97" spans="1:5">
      <c r="A97" s="72"/>
      <c r="B97" s="64"/>
      <c r="C97" s="120"/>
      <c r="D97" s="111" t="s">
        <v>737</v>
      </c>
      <c r="E97" s="109">
        <v>0.50700000000000001</v>
      </c>
    </row>
    <row r="98" spans="1:5">
      <c r="A98" s="72"/>
      <c r="B98" s="65"/>
      <c r="C98" s="121"/>
      <c r="D98" s="111" t="s">
        <v>738</v>
      </c>
      <c r="E98" s="109">
        <v>0.497</v>
      </c>
    </row>
    <row r="99" spans="1:5">
      <c r="A99" s="72" t="s">
        <v>156</v>
      </c>
      <c r="B99" s="45" t="s">
        <v>474</v>
      </c>
      <c r="C99" s="109">
        <v>2.7E-2</v>
      </c>
      <c r="D99" s="109"/>
      <c r="E99" s="111">
        <v>0.48399999999999999</v>
      </c>
    </row>
    <row r="100" spans="1:5">
      <c r="A100" s="72" t="s">
        <v>157</v>
      </c>
      <c r="B100" s="63" t="s">
        <v>475</v>
      </c>
      <c r="C100" s="119">
        <v>0.39200000000000002</v>
      </c>
      <c r="D100" s="111" t="s">
        <v>736</v>
      </c>
      <c r="E100" s="109">
        <v>0</v>
      </c>
    </row>
    <row r="101" spans="1:5">
      <c r="A101" s="72"/>
      <c r="B101" s="64"/>
      <c r="C101" s="120"/>
      <c r="D101" s="111" t="s">
        <v>737</v>
      </c>
      <c r="E101" s="109">
        <v>0.318</v>
      </c>
    </row>
    <row r="102" spans="1:5">
      <c r="A102" s="72"/>
      <c r="B102" s="65"/>
      <c r="C102" s="121"/>
      <c r="D102" s="111" t="s">
        <v>738</v>
      </c>
      <c r="E102" s="109">
        <v>0.42899999999999999</v>
      </c>
    </row>
    <row r="103" spans="1:5">
      <c r="A103" s="72" t="s">
        <v>771</v>
      </c>
      <c r="B103" s="45" t="s">
        <v>476</v>
      </c>
      <c r="C103" s="111">
        <v>0.435</v>
      </c>
      <c r="D103" s="111"/>
      <c r="E103" s="111">
        <v>0.46899999999999997</v>
      </c>
    </row>
    <row r="104" spans="1:5">
      <c r="A104" s="72" t="s">
        <v>772</v>
      </c>
      <c r="B104" s="45" t="s">
        <v>477</v>
      </c>
      <c r="C104" s="109">
        <v>0.48199999999999998</v>
      </c>
      <c r="D104" s="109"/>
      <c r="E104" s="109">
        <v>0.47</v>
      </c>
    </row>
    <row r="105" spans="1:5">
      <c r="A105" s="72" t="s">
        <v>158</v>
      </c>
      <c r="B105" s="63" t="s">
        <v>478</v>
      </c>
      <c r="C105" s="113">
        <v>0.47</v>
      </c>
      <c r="D105" s="111" t="s">
        <v>754</v>
      </c>
      <c r="E105" s="109">
        <v>0.38300000000000001</v>
      </c>
    </row>
    <row r="106" spans="1:5">
      <c r="A106" s="72"/>
      <c r="B106" s="64"/>
      <c r="C106" s="120"/>
      <c r="D106" s="111" t="s">
        <v>755</v>
      </c>
      <c r="E106" s="109">
        <v>0.47</v>
      </c>
    </row>
    <row r="107" spans="1:5">
      <c r="A107" s="72"/>
      <c r="B107" s="65"/>
      <c r="C107" s="121"/>
      <c r="D107" s="111" t="s">
        <v>738</v>
      </c>
      <c r="E107" s="109">
        <v>0.51900000000000002</v>
      </c>
    </row>
    <row r="108" spans="1:5">
      <c r="A108" s="72" t="s">
        <v>773</v>
      </c>
      <c r="B108" s="63" t="s">
        <v>479</v>
      </c>
      <c r="C108" s="119">
        <v>0.35599999999999998</v>
      </c>
      <c r="D108" s="111" t="s">
        <v>736</v>
      </c>
      <c r="E108" s="109">
        <v>0.309</v>
      </c>
    </row>
    <row r="109" spans="1:5">
      <c r="A109" s="72"/>
      <c r="B109" s="64"/>
      <c r="C109" s="120"/>
      <c r="D109" s="111" t="s">
        <v>737</v>
      </c>
      <c r="E109" s="109">
        <v>0.45800000000000002</v>
      </c>
    </row>
    <row r="110" spans="1:5">
      <c r="A110" s="72"/>
      <c r="B110" s="65"/>
      <c r="C110" s="121"/>
      <c r="D110" s="111" t="s">
        <v>738</v>
      </c>
      <c r="E110" s="109">
        <v>0.45500000000000002</v>
      </c>
    </row>
    <row r="111" spans="1:5">
      <c r="A111" s="72" t="s">
        <v>159</v>
      </c>
      <c r="B111" s="63" t="s">
        <v>480</v>
      </c>
      <c r="C111" s="113">
        <v>0.36099999999999999</v>
      </c>
      <c r="D111" s="111" t="s">
        <v>736</v>
      </c>
      <c r="E111" s="109">
        <v>0</v>
      </c>
    </row>
    <row r="112" spans="1:5">
      <c r="A112" s="72"/>
      <c r="B112" s="64"/>
      <c r="C112" s="115"/>
      <c r="D112" s="111" t="s">
        <v>737</v>
      </c>
      <c r="E112" s="109">
        <v>0.318</v>
      </c>
    </row>
    <row r="113" spans="1:5">
      <c r="A113" s="72"/>
      <c r="B113" s="65"/>
      <c r="C113" s="118"/>
      <c r="D113" s="111" t="s">
        <v>738</v>
      </c>
      <c r="E113" s="109">
        <v>0.38900000000000001</v>
      </c>
    </row>
    <row r="114" spans="1:5">
      <c r="A114" s="72" t="s">
        <v>774</v>
      </c>
      <c r="B114" s="63" t="s">
        <v>481</v>
      </c>
      <c r="C114" s="113">
        <v>0.42599999999999999</v>
      </c>
      <c r="D114" s="111" t="s">
        <v>754</v>
      </c>
      <c r="E114" s="109">
        <v>0</v>
      </c>
    </row>
    <row r="115" spans="1:5">
      <c r="A115" s="72"/>
      <c r="B115" s="64"/>
      <c r="C115" s="115"/>
      <c r="D115" s="111" t="s">
        <v>755</v>
      </c>
      <c r="E115" s="109">
        <v>0.42199999999999999</v>
      </c>
    </row>
    <row r="116" spans="1:5">
      <c r="A116" s="72"/>
      <c r="B116" s="65"/>
      <c r="C116" s="118"/>
      <c r="D116" s="111" t="s">
        <v>738</v>
      </c>
      <c r="E116" s="109">
        <v>0.495</v>
      </c>
    </row>
    <row r="117" spans="1:5">
      <c r="A117" s="72" t="s">
        <v>160</v>
      </c>
      <c r="B117" s="63" t="s">
        <v>482</v>
      </c>
      <c r="C117" s="113">
        <v>0.47</v>
      </c>
      <c r="D117" s="111" t="s">
        <v>736</v>
      </c>
      <c r="E117" s="109">
        <v>0.223</v>
      </c>
    </row>
    <row r="118" spans="1:5">
      <c r="A118" s="72"/>
      <c r="B118" s="64"/>
      <c r="C118" s="120"/>
      <c r="D118" s="111" t="s">
        <v>750</v>
      </c>
      <c r="E118" s="109">
        <v>0</v>
      </c>
    </row>
    <row r="119" spans="1:5">
      <c r="A119" s="72"/>
      <c r="B119" s="64"/>
      <c r="C119" s="120"/>
      <c r="D119" s="111" t="s">
        <v>768</v>
      </c>
      <c r="E119" s="109">
        <v>0.47699999999999998</v>
      </c>
    </row>
    <row r="120" spans="1:5">
      <c r="A120" s="72"/>
      <c r="B120" s="65"/>
      <c r="C120" s="121"/>
      <c r="D120" s="111" t="s">
        <v>738</v>
      </c>
      <c r="E120" s="109">
        <v>0.46800000000000003</v>
      </c>
    </row>
    <row r="121" spans="1:5">
      <c r="A121" s="72" t="s">
        <v>161</v>
      </c>
      <c r="B121" s="63" t="s">
        <v>1135</v>
      </c>
      <c r="C121" s="119">
        <v>0.46100000000000002</v>
      </c>
      <c r="D121" s="111" t="s">
        <v>736</v>
      </c>
      <c r="E121" s="109">
        <v>0</v>
      </c>
    </row>
    <row r="122" spans="1:5">
      <c r="A122" s="72"/>
      <c r="B122" s="64"/>
      <c r="C122" s="120"/>
      <c r="D122" s="111" t="s">
        <v>750</v>
      </c>
      <c r="E122" s="109">
        <v>0</v>
      </c>
    </row>
    <row r="123" spans="1:5">
      <c r="A123" s="72"/>
      <c r="B123" s="64"/>
      <c r="C123" s="120"/>
      <c r="D123" s="111" t="s">
        <v>757</v>
      </c>
      <c r="E123" s="109">
        <v>0.48</v>
      </c>
    </row>
    <row r="124" spans="1:5">
      <c r="A124" s="72"/>
      <c r="B124" s="65"/>
      <c r="C124" s="121"/>
      <c r="D124" s="111" t="s">
        <v>747</v>
      </c>
      <c r="E124" s="109">
        <v>0.47199999999999998</v>
      </c>
    </row>
    <row r="125" spans="1:5">
      <c r="A125" s="72" t="s">
        <v>162</v>
      </c>
      <c r="B125" s="45" t="s">
        <v>483</v>
      </c>
      <c r="C125" s="111">
        <v>3.5999999999999997E-2</v>
      </c>
      <c r="D125" s="111"/>
      <c r="E125" s="109">
        <v>0.78300000000000003</v>
      </c>
    </row>
    <row r="126" spans="1:5">
      <c r="A126" s="72" t="s">
        <v>163</v>
      </c>
      <c r="B126" s="63" t="s">
        <v>484</v>
      </c>
      <c r="C126" s="126">
        <v>0.47</v>
      </c>
      <c r="D126" s="111" t="s">
        <v>736</v>
      </c>
      <c r="E126" s="109">
        <v>1.0999999999999999E-2</v>
      </c>
    </row>
    <row r="127" spans="1:5">
      <c r="A127" s="72"/>
      <c r="B127" s="64"/>
      <c r="C127" s="120"/>
      <c r="D127" s="111" t="s">
        <v>741</v>
      </c>
      <c r="E127" s="109">
        <v>0.26900000000000002</v>
      </c>
    </row>
    <row r="128" spans="1:5">
      <c r="A128" s="72"/>
      <c r="B128" s="64"/>
      <c r="C128" s="120"/>
      <c r="D128" s="111" t="s">
        <v>757</v>
      </c>
      <c r="E128" s="109">
        <v>1.0369999999999999</v>
      </c>
    </row>
    <row r="129" spans="1:5">
      <c r="A129" s="72"/>
      <c r="B129" s="65"/>
      <c r="C129" s="121"/>
      <c r="D129" s="111" t="s">
        <v>738</v>
      </c>
      <c r="E129" s="109">
        <v>0.45900000000000002</v>
      </c>
    </row>
    <row r="130" spans="1:5">
      <c r="A130" s="72" t="s">
        <v>164</v>
      </c>
      <c r="B130" s="63" t="s">
        <v>485</v>
      </c>
      <c r="C130" s="113">
        <v>0.33600000000000002</v>
      </c>
      <c r="D130" s="111" t="s">
        <v>736</v>
      </c>
      <c r="E130" s="109">
        <v>0.39900000000000002</v>
      </c>
    </row>
    <row r="131" spans="1:5">
      <c r="A131" s="72"/>
      <c r="B131" s="64"/>
      <c r="C131" s="115"/>
      <c r="D131" s="111" t="s">
        <v>750</v>
      </c>
      <c r="E131" s="111">
        <v>0.29899999999999999</v>
      </c>
    </row>
    <row r="132" spans="1:5">
      <c r="A132" s="72"/>
      <c r="B132" s="64"/>
      <c r="C132" s="120"/>
      <c r="D132" s="111" t="s">
        <v>775</v>
      </c>
      <c r="E132" s="109">
        <v>0.19900000000000001</v>
      </c>
    </row>
    <row r="133" spans="1:5">
      <c r="A133" s="72"/>
      <c r="B133" s="64"/>
      <c r="C133" s="120"/>
      <c r="D133" s="111" t="s">
        <v>776</v>
      </c>
      <c r="E133" s="109">
        <v>0</v>
      </c>
    </row>
    <row r="134" spans="1:5">
      <c r="A134" s="72"/>
      <c r="B134" s="64"/>
      <c r="C134" s="120"/>
      <c r="D134" s="111" t="s">
        <v>781</v>
      </c>
      <c r="E134" s="109">
        <v>0.45</v>
      </c>
    </row>
    <row r="135" spans="1:5">
      <c r="A135" s="72"/>
      <c r="B135" s="64"/>
      <c r="C135" s="115"/>
      <c r="D135" s="111" t="s">
        <v>1136</v>
      </c>
      <c r="E135" s="111">
        <v>0.315</v>
      </c>
    </row>
    <row r="136" spans="1:5">
      <c r="A136" s="72"/>
      <c r="B136" s="64"/>
      <c r="C136" s="120"/>
      <c r="D136" s="111" t="s">
        <v>793</v>
      </c>
      <c r="E136" s="109">
        <v>0.53500000000000003</v>
      </c>
    </row>
    <row r="137" spans="1:5">
      <c r="A137" s="72"/>
      <c r="B137" s="65"/>
      <c r="C137" s="118"/>
      <c r="D137" s="111" t="s">
        <v>738</v>
      </c>
      <c r="E137" s="111">
        <v>0.61199999999999999</v>
      </c>
    </row>
    <row r="138" spans="1:5">
      <c r="A138" s="72" t="s">
        <v>165</v>
      </c>
      <c r="B138" s="45" t="s">
        <v>486</v>
      </c>
      <c r="C138" s="111">
        <v>0.434</v>
      </c>
      <c r="D138" s="111"/>
      <c r="E138" s="109">
        <v>0.379</v>
      </c>
    </row>
    <row r="139" spans="1:5">
      <c r="A139" s="72" t="s">
        <v>166</v>
      </c>
      <c r="B139" s="63" t="s">
        <v>1137</v>
      </c>
      <c r="C139" s="119">
        <v>0.126</v>
      </c>
      <c r="D139" s="111" t="s">
        <v>736</v>
      </c>
      <c r="E139" s="109">
        <v>0</v>
      </c>
    </row>
    <row r="140" spans="1:5">
      <c r="A140" s="72"/>
      <c r="B140" s="64"/>
      <c r="C140" s="120"/>
      <c r="D140" s="111" t="s">
        <v>759</v>
      </c>
      <c r="E140" s="109">
        <v>0.24</v>
      </c>
    </row>
    <row r="141" spans="1:5">
      <c r="A141" s="72"/>
      <c r="B141" s="64"/>
      <c r="C141" s="120"/>
      <c r="D141" s="111" t="s">
        <v>768</v>
      </c>
      <c r="E141" s="109">
        <v>0.41099999999999998</v>
      </c>
    </row>
    <row r="142" spans="1:5">
      <c r="A142" s="72"/>
      <c r="B142" s="65"/>
      <c r="C142" s="121"/>
      <c r="D142" s="111" t="s">
        <v>747</v>
      </c>
      <c r="E142" s="109">
        <v>0.313</v>
      </c>
    </row>
    <row r="143" spans="1:5">
      <c r="A143" s="72" t="s">
        <v>777</v>
      </c>
      <c r="B143" s="45" t="s">
        <v>778</v>
      </c>
      <c r="C143" s="111">
        <v>0.48299999999999998</v>
      </c>
      <c r="D143" s="111"/>
      <c r="E143" s="111">
        <v>0.47299999999999998</v>
      </c>
    </row>
    <row r="144" spans="1:5">
      <c r="A144" s="72" t="s">
        <v>167</v>
      </c>
      <c r="B144" s="45" t="s">
        <v>487</v>
      </c>
      <c r="C144" s="111">
        <v>0.38100000000000001</v>
      </c>
      <c r="D144" s="111"/>
      <c r="E144" s="111">
        <v>0.48599999999999999</v>
      </c>
    </row>
    <row r="145" spans="1:5">
      <c r="A145" s="72" t="s">
        <v>168</v>
      </c>
      <c r="B145" s="45" t="s">
        <v>488</v>
      </c>
      <c r="C145" s="109">
        <v>0.18099999999999999</v>
      </c>
      <c r="D145" s="109"/>
      <c r="E145" s="111">
        <v>0.44900000000000001</v>
      </c>
    </row>
    <row r="146" spans="1:5">
      <c r="A146" s="72" t="s">
        <v>779</v>
      </c>
      <c r="B146" s="63" t="s">
        <v>489</v>
      </c>
      <c r="C146" s="113">
        <v>0.47499999999999998</v>
      </c>
      <c r="D146" s="111" t="s">
        <v>736</v>
      </c>
      <c r="E146" s="109">
        <v>0</v>
      </c>
    </row>
    <row r="147" spans="1:5">
      <c r="A147" s="72"/>
      <c r="B147" s="64"/>
      <c r="C147" s="120"/>
      <c r="D147" s="111" t="s">
        <v>737</v>
      </c>
      <c r="E147" s="111">
        <v>0.41199999999999998</v>
      </c>
    </row>
    <row r="148" spans="1:5">
      <c r="A148" s="72"/>
      <c r="B148" s="65"/>
      <c r="C148" s="121"/>
      <c r="D148" s="111" t="s">
        <v>738</v>
      </c>
      <c r="E148" s="111">
        <v>0.36499999999999999</v>
      </c>
    </row>
    <row r="149" spans="1:5">
      <c r="A149" s="72" t="s">
        <v>169</v>
      </c>
      <c r="B149" s="63" t="s">
        <v>490</v>
      </c>
      <c r="C149" s="119">
        <v>0.41199999999999998</v>
      </c>
      <c r="D149" s="111" t="s">
        <v>736</v>
      </c>
      <c r="E149" s="109">
        <v>0</v>
      </c>
    </row>
    <row r="150" spans="1:5">
      <c r="A150" s="72"/>
      <c r="B150" s="64"/>
      <c r="C150" s="120"/>
      <c r="D150" s="111" t="s">
        <v>737</v>
      </c>
      <c r="E150" s="111">
        <v>0.43099999999999999</v>
      </c>
    </row>
    <row r="151" spans="1:5">
      <c r="A151" s="72"/>
      <c r="B151" s="65"/>
      <c r="C151" s="121"/>
      <c r="D151" s="111" t="s">
        <v>738</v>
      </c>
      <c r="E151" s="111">
        <v>0.47599999999999998</v>
      </c>
    </row>
    <row r="152" spans="1:5">
      <c r="A152" s="72" t="s">
        <v>170</v>
      </c>
      <c r="B152" s="63" t="s">
        <v>491</v>
      </c>
      <c r="C152" s="119">
        <v>0.48399999999999999</v>
      </c>
      <c r="D152" s="111" t="s">
        <v>736</v>
      </c>
      <c r="E152" s="109">
        <v>0</v>
      </c>
    </row>
    <row r="153" spans="1:5">
      <c r="A153" s="72"/>
      <c r="B153" s="64"/>
      <c r="C153" s="120"/>
      <c r="D153" s="111" t="s">
        <v>780</v>
      </c>
      <c r="E153" s="109">
        <v>0</v>
      </c>
    </row>
    <row r="154" spans="1:5">
      <c r="A154" s="72"/>
      <c r="B154" s="64"/>
      <c r="C154" s="120"/>
      <c r="D154" s="111" t="s">
        <v>775</v>
      </c>
      <c r="E154" s="109">
        <v>0.26600000000000001</v>
      </c>
    </row>
    <row r="155" spans="1:5">
      <c r="A155" s="72"/>
      <c r="B155" s="64"/>
      <c r="C155" s="120"/>
      <c r="D155" s="111" t="s">
        <v>776</v>
      </c>
      <c r="E155" s="109">
        <v>0</v>
      </c>
    </row>
    <row r="156" spans="1:5">
      <c r="A156" s="72"/>
      <c r="B156" s="64"/>
      <c r="C156" s="120"/>
      <c r="D156" s="111" t="s">
        <v>781</v>
      </c>
      <c r="E156" s="109">
        <v>0.37</v>
      </c>
    </row>
    <row r="157" spans="1:5">
      <c r="A157" s="72"/>
      <c r="B157" s="64"/>
      <c r="C157" s="120"/>
      <c r="D157" s="111" t="s">
        <v>782</v>
      </c>
      <c r="E157" s="109">
        <v>0.44400000000000001</v>
      </c>
    </row>
    <row r="158" spans="1:5">
      <c r="A158" s="72"/>
      <c r="B158" s="65"/>
      <c r="C158" s="121"/>
      <c r="D158" s="111" t="s">
        <v>747</v>
      </c>
      <c r="E158" s="109">
        <v>0.42599999999999999</v>
      </c>
    </row>
    <row r="159" spans="1:5">
      <c r="A159" s="72" t="s">
        <v>171</v>
      </c>
      <c r="B159" s="45" t="s">
        <v>492</v>
      </c>
      <c r="C159" s="111">
        <v>0.53800000000000003</v>
      </c>
      <c r="D159" s="111"/>
      <c r="E159" s="109">
        <v>0.59499999999999997</v>
      </c>
    </row>
    <row r="160" spans="1:5">
      <c r="A160" s="72" t="s">
        <v>172</v>
      </c>
      <c r="B160" s="63" t="s">
        <v>493</v>
      </c>
      <c r="C160" s="119">
        <v>0.36899999999999999</v>
      </c>
      <c r="D160" s="111" t="s">
        <v>736</v>
      </c>
      <c r="E160" s="109">
        <v>0</v>
      </c>
    </row>
    <row r="161" spans="1:5">
      <c r="A161" s="72"/>
      <c r="B161" s="64"/>
      <c r="C161" s="120"/>
      <c r="D161" s="111" t="s">
        <v>1138</v>
      </c>
      <c r="E161" s="109">
        <v>0</v>
      </c>
    </row>
    <row r="162" spans="1:5">
      <c r="A162" s="72"/>
      <c r="B162" s="64"/>
      <c r="C162" s="115"/>
      <c r="D162" s="111" t="s">
        <v>737</v>
      </c>
      <c r="E162" s="116">
        <v>0.27700000000000002</v>
      </c>
    </row>
    <row r="163" spans="1:5">
      <c r="A163" s="72"/>
      <c r="B163" s="65"/>
      <c r="C163" s="118"/>
      <c r="D163" s="111" t="s">
        <v>738</v>
      </c>
      <c r="E163" s="109">
        <v>0.36399999999999999</v>
      </c>
    </row>
    <row r="164" spans="1:5">
      <c r="A164" s="72" t="s">
        <v>173</v>
      </c>
      <c r="B164" s="63" t="s">
        <v>494</v>
      </c>
      <c r="C164" s="113">
        <v>0.191</v>
      </c>
      <c r="D164" s="111" t="s">
        <v>736</v>
      </c>
      <c r="E164" s="111">
        <v>0.38900000000000001</v>
      </c>
    </row>
    <row r="165" spans="1:5">
      <c r="A165" s="72"/>
      <c r="B165" s="64"/>
      <c r="C165" s="115"/>
      <c r="D165" s="111" t="s">
        <v>737</v>
      </c>
      <c r="E165" s="109">
        <v>0.52900000000000003</v>
      </c>
    </row>
    <row r="166" spans="1:5">
      <c r="A166" s="72"/>
      <c r="B166" s="65"/>
      <c r="C166" s="118"/>
      <c r="D166" s="111" t="s">
        <v>738</v>
      </c>
      <c r="E166" s="109">
        <v>0.63500000000000001</v>
      </c>
    </row>
    <row r="167" spans="1:5">
      <c r="A167" s="72" t="s">
        <v>174</v>
      </c>
      <c r="B167" s="45" t="s">
        <v>495</v>
      </c>
      <c r="C167" s="111">
        <v>0.44700000000000001</v>
      </c>
      <c r="D167" s="111"/>
      <c r="E167" s="111">
        <v>0.39200000000000002</v>
      </c>
    </row>
    <row r="168" spans="1:5">
      <c r="A168" s="72" t="s">
        <v>175</v>
      </c>
      <c r="B168" s="63" t="s">
        <v>496</v>
      </c>
      <c r="C168" s="119">
        <v>0.308</v>
      </c>
      <c r="D168" s="111" t="s">
        <v>736</v>
      </c>
      <c r="E168" s="109">
        <v>0</v>
      </c>
    </row>
    <row r="169" spans="1:5">
      <c r="A169" s="72"/>
      <c r="B169" s="64"/>
      <c r="C169" s="120"/>
      <c r="D169" s="111" t="s">
        <v>741</v>
      </c>
      <c r="E169" s="109">
        <v>0</v>
      </c>
    </row>
    <row r="170" spans="1:5">
      <c r="A170" s="72"/>
      <c r="B170" s="64"/>
      <c r="C170" s="115"/>
      <c r="D170" s="111" t="s">
        <v>796</v>
      </c>
      <c r="E170" s="111">
        <v>0.253</v>
      </c>
    </row>
    <row r="171" spans="1:5">
      <c r="A171" s="72"/>
      <c r="B171" s="65"/>
      <c r="C171" s="118"/>
      <c r="D171" s="111" t="s">
        <v>738</v>
      </c>
      <c r="E171" s="111">
        <v>0.39300000000000002</v>
      </c>
    </row>
    <row r="172" spans="1:5">
      <c r="A172" s="72" t="s">
        <v>176</v>
      </c>
      <c r="B172" s="45" t="s">
        <v>783</v>
      </c>
      <c r="C172" s="109">
        <v>0.42399999999999999</v>
      </c>
      <c r="D172" s="109"/>
      <c r="E172" s="111">
        <v>0.36899999999999999</v>
      </c>
    </row>
    <row r="173" spans="1:5">
      <c r="A173" s="72" t="s">
        <v>177</v>
      </c>
      <c r="B173" s="63" t="s">
        <v>497</v>
      </c>
      <c r="C173" s="113">
        <v>0.50900000000000001</v>
      </c>
      <c r="D173" s="111" t="s">
        <v>736</v>
      </c>
      <c r="E173" s="109">
        <v>0</v>
      </c>
    </row>
    <row r="174" spans="1:5">
      <c r="A174" s="72"/>
      <c r="B174" s="64"/>
      <c r="C174" s="115"/>
      <c r="D174" s="111" t="s">
        <v>737</v>
      </c>
      <c r="E174" s="111">
        <v>0.45700000000000002</v>
      </c>
    </row>
    <row r="175" spans="1:5">
      <c r="A175" s="72"/>
      <c r="B175" s="65"/>
      <c r="C175" s="118"/>
      <c r="D175" s="111" t="s">
        <v>738</v>
      </c>
      <c r="E175" s="109">
        <v>0.49</v>
      </c>
    </row>
    <row r="176" spans="1:5">
      <c r="A176" s="72" t="s">
        <v>178</v>
      </c>
      <c r="B176" s="63" t="s">
        <v>498</v>
      </c>
      <c r="C176" s="113">
        <v>0.14699999999999999</v>
      </c>
      <c r="D176" s="111" t="s">
        <v>736</v>
      </c>
      <c r="E176" s="109">
        <v>0.28599999999999998</v>
      </c>
    </row>
    <row r="177" spans="1:5">
      <c r="A177" s="72"/>
      <c r="B177" s="64"/>
      <c r="C177" s="115"/>
      <c r="D177" s="111" t="s">
        <v>737</v>
      </c>
      <c r="E177" s="111">
        <v>0.40200000000000002</v>
      </c>
    </row>
    <row r="178" spans="1:5">
      <c r="A178" s="72"/>
      <c r="B178" s="65"/>
      <c r="C178" s="118"/>
      <c r="D178" s="111" t="s">
        <v>738</v>
      </c>
      <c r="E178" s="109">
        <v>0.57999999999999996</v>
      </c>
    </row>
    <row r="179" spans="1:5">
      <c r="A179" s="72" t="s">
        <v>179</v>
      </c>
      <c r="B179" s="63" t="s">
        <v>123</v>
      </c>
      <c r="C179" s="113">
        <v>0.47</v>
      </c>
      <c r="D179" s="111" t="s">
        <v>736</v>
      </c>
      <c r="E179" s="109">
        <v>0</v>
      </c>
    </row>
    <row r="180" spans="1:5">
      <c r="A180" s="72"/>
      <c r="B180" s="64"/>
      <c r="C180" s="115"/>
      <c r="D180" s="111" t="s">
        <v>755</v>
      </c>
      <c r="E180" s="116">
        <v>0.47</v>
      </c>
    </row>
    <row r="181" spans="1:5">
      <c r="A181" s="72"/>
      <c r="B181" s="65"/>
      <c r="C181" s="118"/>
      <c r="D181" s="111" t="s">
        <v>738</v>
      </c>
      <c r="E181" s="109">
        <v>0.48799999999999999</v>
      </c>
    </row>
    <row r="182" spans="1:5">
      <c r="A182" s="72" t="s">
        <v>180</v>
      </c>
      <c r="B182" s="63" t="s">
        <v>499</v>
      </c>
      <c r="C182" s="113">
        <v>0.4</v>
      </c>
      <c r="D182" s="111" t="s">
        <v>736</v>
      </c>
      <c r="E182" s="109">
        <v>0</v>
      </c>
    </row>
    <row r="183" spans="1:5">
      <c r="A183" s="72"/>
      <c r="B183" s="64"/>
      <c r="C183" s="115"/>
      <c r="D183" s="111" t="s">
        <v>1132</v>
      </c>
      <c r="E183" s="109">
        <v>0</v>
      </c>
    </row>
    <row r="184" spans="1:5">
      <c r="A184" s="72"/>
      <c r="B184" s="64"/>
      <c r="C184" s="115"/>
      <c r="D184" s="111" t="s">
        <v>1139</v>
      </c>
      <c r="E184" s="111">
        <v>0.54500000000000004</v>
      </c>
    </row>
    <row r="185" spans="1:5">
      <c r="A185" s="72"/>
      <c r="B185" s="65"/>
      <c r="C185" s="118"/>
      <c r="D185" s="111" t="s">
        <v>738</v>
      </c>
      <c r="E185" s="111">
        <v>0.53900000000000003</v>
      </c>
    </row>
    <row r="186" spans="1:5">
      <c r="A186" s="72" t="s">
        <v>181</v>
      </c>
      <c r="B186" s="45" t="s">
        <v>500</v>
      </c>
      <c r="C186" s="109">
        <v>0.44700000000000001</v>
      </c>
      <c r="D186" s="109"/>
      <c r="E186" s="111">
        <v>0.39200000000000002</v>
      </c>
    </row>
    <row r="187" spans="1:5">
      <c r="A187" s="72" t="s">
        <v>182</v>
      </c>
      <c r="B187" s="63" t="s">
        <v>501</v>
      </c>
      <c r="C187" s="113">
        <v>0.46</v>
      </c>
      <c r="D187" s="111"/>
      <c r="E187" s="109">
        <v>0.495</v>
      </c>
    </row>
    <row r="188" spans="1:5">
      <c r="A188" s="72" t="s">
        <v>183</v>
      </c>
      <c r="B188" s="45" t="s">
        <v>502</v>
      </c>
      <c r="C188" s="111">
        <v>0.41799999999999998</v>
      </c>
      <c r="D188" s="111"/>
      <c r="E188" s="111">
        <v>0.48799999999999999</v>
      </c>
    </row>
    <row r="189" spans="1:5">
      <c r="A189" s="72" t="s">
        <v>184</v>
      </c>
      <c r="B189" s="63" t="s">
        <v>784</v>
      </c>
      <c r="C189" s="113">
        <v>0.53</v>
      </c>
      <c r="D189" s="111" t="s">
        <v>736</v>
      </c>
      <c r="E189" s="109">
        <v>0</v>
      </c>
    </row>
    <row r="190" spans="1:5">
      <c r="A190" s="72"/>
      <c r="B190" s="64"/>
      <c r="C190" s="115"/>
      <c r="D190" s="111" t="s">
        <v>1132</v>
      </c>
      <c r="E190" s="109">
        <v>0.1</v>
      </c>
    </row>
    <row r="191" spans="1:5">
      <c r="A191" s="72"/>
      <c r="B191" s="64"/>
      <c r="C191" s="115"/>
      <c r="D191" s="111" t="s">
        <v>1139</v>
      </c>
      <c r="E191" s="111">
        <v>0.54900000000000004</v>
      </c>
    </row>
    <row r="192" spans="1:5">
      <c r="A192" s="72"/>
      <c r="B192" s="65"/>
      <c r="C192" s="118"/>
      <c r="D192" s="111" t="s">
        <v>738</v>
      </c>
      <c r="E192" s="111">
        <v>0.64300000000000002</v>
      </c>
    </row>
    <row r="193" spans="1:5">
      <c r="A193" s="72" t="s">
        <v>185</v>
      </c>
      <c r="B193" s="45" t="s">
        <v>503</v>
      </c>
      <c r="C193" s="111">
        <v>0.49399999999999999</v>
      </c>
      <c r="D193" s="111"/>
      <c r="E193" s="109">
        <v>0.41699999999999998</v>
      </c>
    </row>
    <row r="194" spans="1:5">
      <c r="A194" s="72" t="s">
        <v>785</v>
      </c>
      <c r="B194" s="45" t="s">
        <v>504</v>
      </c>
      <c r="C194" s="109">
        <v>0.64300000000000002</v>
      </c>
      <c r="D194" s="109"/>
      <c r="E194" s="111">
        <v>0.64200000000000002</v>
      </c>
    </row>
    <row r="195" spans="1:5">
      <c r="A195" s="72" t="s">
        <v>186</v>
      </c>
      <c r="B195" s="45" t="s">
        <v>505</v>
      </c>
      <c r="C195" s="111">
        <v>0.69099999999999995</v>
      </c>
      <c r="D195" s="111"/>
      <c r="E195" s="109">
        <v>0.66900000000000004</v>
      </c>
    </row>
    <row r="196" spans="1:5">
      <c r="A196" s="72" t="s">
        <v>187</v>
      </c>
      <c r="B196" s="63" t="s">
        <v>506</v>
      </c>
      <c r="C196" s="113">
        <v>0.436</v>
      </c>
      <c r="D196" s="111" t="s">
        <v>736</v>
      </c>
      <c r="E196" s="109">
        <v>0</v>
      </c>
    </row>
    <row r="197" spans="1:5">
      <c r="A197" s="72"/>
      <c r="B197" s="64"/>
      <c r="C197" s="115"/>
      <c r="D197" s="111" t="s">
        <v>741</v>
      </c>
      <c r="E197" s="109">
        <v>0.39</v>
      </c>
    </row>
    <row r="198" spans="1:5">
      <c r="A198" s="72"/>
      <c r="B198" s="64"/>
      <c r="C198" s="115"/>
      <c r="D198" s="111" t="s">
        <v>796</v>
      </c>
      <c r="E198" s="109">
        <v>0.39200000000000002</v>
      </c>
    </row>
    <row r="199" spans="1:5">
      <c r="A199" s="72"/>
      <c r="B199" s="65"/>
      <c r="C199" s="118"/>
      <c r="D199" s="111" t="s">
        <v>738</v>
      </c>
      <c r="E199" s="109">
        <v>0.45200000000000001</v>
      </c>
    </row>
    <row r="200" spans="1:5">
      <c r="A200" s="72" t="s">
        <v>188</v>
      </c>
      <c r="B200" s="63" t="s">
        <v>507</v>
      </c>
      <c r="C200" s="113">
        <v>0.1</v>
      </c>
      <c r="D200" s="111" t="s">
        <v>736</v>
      </c>
      <c r="E200" s="109">
        <v>0</v>
      </c>
    </row>
    <row r="201" spans="1:5">
      <c r="A201" s="72"/>
      <c r="B201" s="64"/>
      <c r="C201" s="115"/>
      <c r="D201" s="111" t="s">
        <v>737</v>
      </c>
      <c r="E201" s="109">
        <v>0.47599999999999998</v>
      </c>
    </row>
    <row r="202" spans="1:5">
      <c r="A202" s="72"/>
      <c r="B202" s="65"/>
      <c r="C202" s="118"/>
      <c r="D202" s="111" t="s">
        <v>738</v>
      </c>
      <c r="E202" s="109">
        <v>0.40200000000000002</v>
      </c>
    </row>
    <row r="203" spans="1:5">
      <c r="A203" s="72" t="s">
        <v>189</v>
      </c>
      <c r="B203" s="45" t="s">
        <v>508</v>
      </c>
      <c r="C203" s="109">
        <v>0.35299999999999998</v>
      </c>
      <c r="D203" s="109"/>
      <c r="E203" s="111">
        <v>0.29899999999999999</v>
      </c>
    </row>
    <row r="204" spans="1:5">
      <c r="A204" s="72" t="s">
        <v>190</v>
      </c>
      <c r="B204" s="45" t="s">
        <v>509</v>
      </c>
      <c r="C204" s="109">
        <v>0.51800000000000002</v>
      </c>
      <c r="D204" s="109"/>
      <c r="E204" s="109">
        <v>0.53</v>
      </c>
    </row>
    <row r="205" spans="1:5">
      <c r="A205" s="72" t="s">
        <v>191</v>
      </c>
      <c r="B205" s="63" t="s">
        <v>124</v>
      </c>
      <c r="C205" s="113">
        <v>0.46</v>
      </c>
      <c r="D205" s="111" t="s">
        <v>754</v>
      </c>
      <c r="E205" s="109">
        <v>0.36</v>
      </c>
    </row>
    <row r="206" spans="1:5">
      <c r="A206" s="72"/>
      <c r="B206" s="64"/>
      <c r="C206" s="115"/>
      <c r="D206" s="111" t="s">
        <v>741</v>
      </c>
      <c r="E206" s="109">
        <v>0</v>
      </c>
    </row>
    <row r="207" spans="1:5">
      <c r="A207" s="72"/>
      <c r="B207" s="64"/>
      <c r="C207" s="115"/>
      <c r="D207" s="111" t="s">
        <v>796</v>
      </c>
      <c r="E207" s="109">
        <v>0.42299999999999999</v>
      </c>
    </row>
    <row r="208" spans="1:5">
      <c r="A208" s="72"/>
      <c r="B208" s="65"/>
      <c r="C208" s="118"/>
      <c r="D208" s="111" t="s">
        <v>738</v>
      </c>
      <c r="E208" s="109">
        <v>0.48299999999999998</v>
      </c>
    </row>
    <row r="209" spans="1:5">
      <c r="A209" s="72" t="s">
        <v>192</v>
      </c>
      <c r="B209" s="63" t="s">
        <v>510</v>
      </c>
      <c r="C209" s="119">
        <v>0.626</v>
      </c>
      <c r="D209" s="111" t="s">
        <v>306</v>
      </c>
      <c r="E209" s="109">
        <v>0</v>
      </c>
    </row>
    <row r="210" spans="1:5">
      <c r="A210" s="72"/>
      <c r="B210" s="64"/>
      <c r="C210" s="120"/>
      <c r="D210" s="111" t="s">
        <v>309</v>
      </c>
      <c r="E210" s="109">
        <v>0.28999999999999998</v>
      </c>
    </row>
    <row r="211" spans="1:5">
      <c r="A211" s="72"/>
      <c r="B211" s="64"/>
      <c r="C211" s="120"/>
      <c r="D211" s="111" t="s">
        <v>310</v>
      </c>
      <c r="E211" s="109">
        <v>0.39</v>
      </c>
    </row>
    <row r="212" spans="1:5">
      <c r="A212" s="72"/>
      <c r="B212" s="64"/>
      <c r="C212" s="120"/>
      <c r="D212" s="111" t="s">
        <v>311</v>
      </c>
      <c r="E212" s="109">
        <v>0.49</v>
      </c>
    </row>
    <row r="213" spans="1:5">
      <c r="A213" s="72"/>
      <c r="B213" s="64"/>
      <c r="C213" s="120"/>
      <c r="D213" s="111" t="s">
        <v>781</v>
      </c>
      <c r="E213" s="111">
        <v>0.316</v>
      </c>
    </row>
    <row r="214" spans="1:5">
      <c r="A214" s="72"/>
      <c r="B214" s="64"/>
      <c r="C214" s="120"/>
      <c r="D214" s="111" t="s">
        <v>782</v>
      </c>
      <c r="E214" s="109">
        <v>0.53</v>
      </c>
    </row>
    <row r="215" spans="1:5">
      <c r="A215" s="72"/>
      <c r="B215" s="65"/>
      <c r="C215" s="121"/>
      <c r="D215" s="111" t="s">
        <v>307</v>
      </c>
      <c r="E215" s="109">
        <v>0.71399999999999997</v>
      </c>
    </row>
    <row r="216" spans="1:5">
      <c r="A216" s="72" t="s">
        <v>193</v>
      </c>
      <c r="B216" s="63" t="s">
        <v>511</v>
      </c>
      <c r="C216" s="119">
        <v>0.46700000000000003</v>
      </c>
      <c r="D216" s="111" t="s">
        <v>306</v>
      </c>
      <c r="E216" s="109">
        <v>0.39</v>
      </c>
    </row>
    <row r="217" spans="1:5">
      <c r="A217" s="72"/>
      <c r="B217" s="64"/>
      <c r="C217" s="115"/>
      <c r="D217" s="111" t="s">
        <v>741</v>
      </c>
      <c r="E217" s="109">
        <v>0.39</v>
      </c>
    </row>
    <row r="218" spans="1:5">
      <c r="A218" s="72"/>
      <c r="B218" s="64"/>
      <c r="C218" s="115"/>
      <c r="D218" s="111" t="s">
        <v>1140</v>
      </c>
      <c r="E218" s="109">
        <v>0.36499999999999999</v>
      </c>
    </row>
    <row r="219" spans="1:5">
      <c r="A219" s="72"/>
      <c r="B219" s="64"/>
      <c r="C219" s="115"/>
      <c r="D219" s="111" t="s">
        <v>1141</v>
      </c>
      <c r="E219" s="109">
        <v>0.38600000000000001</v>
      </c>
    </row>
    <row r="220" spans="1:5">
      <c r="A220" s="72"/>
      <c r="B220" s="65"/>
      <c r="C220" s="118"/>
      <c r="D220" s="111" t="s">
        <v>738</v>
      </c>
      <c r="E220" s="109">
        <v>0.47299999999999998</v>
      </c>
    </row>
    <row r="221" spans="1:5">
      <c r="A221" s="72" t="s">
        <v>194</v>
      </c>
      <c r="B221" s="63" t="s">
        <v>1142</v>
      </c>
      <c r="C221" s="113">
        <v>0.53400000000000003</v>
      </c>
      <c r="D221" s="111" t="s">
        <v>754</v>
      </c>
      <c r="E221" s="109">
        <v>0</v>
      </c>
    </row>
    <row r="222" spans="1:5">
      <c r="A222" s="72"/>
      <c r="B222" s="64"/>
      <c r="C222" s="115"/>
      <c r="D222" s="111" t="s">
        <v>737</v>
      </c>
      <c r="E222" s="109">
        <v>0.442</v>
      </c>
    </row>
    <row r="223" spans="1:5">
      <c r="A223" s="72"/>
      <c r="B223" s="64"/>
      <c r="C223" s="115"/>
      <c r="D223" s="111" t="s">
        <v>1143</v>
      </c>
      <c r="E223" s="109">
        <v>0.53300000000000003</v>
      </c>
    </row>
    <row r="224" spans="1:5">
      <c r="A224" s="72"/>
      <c r="B224" s="65"/>
      <c r="C224" s="118"/>
      <c r="D224" s="111" t="s">
        <v>738</v>
      </c>
      <c r="E224" s="109">
        <v>0.51400000000000001</v>
      </c>
    </row>
    <row r="225" spans="1:5">
      <c r="A225" s="72" t="s">
        <v>195</v>
      </c>
      <c r="B225" s="45" t="s">
        <v>512</v>
      </c>
      <c r="C225" s="111">
        <v>0.48299999999999998</v>
      </c>
      <c r="D225" s="111"/>
      <c r="E225" s="109">
        <v>0.502</v>
      </c>
    </row>
    <row r="226" spans="1:5">
      <c r="A226" s="72" t="s">
        <v>196</v>
      </c>
      <c r="B226" s="63" t="s">
        <v>513</v>
      </c>
      <c r="C226" s="119">
        <v>0.48899999999999999</v>
      </c>
      <c r="D226" s="111" t="s">
        <v>736</v>
      </c>
      <c r="E226" s="109">
        <v>0</v>
      </c>
    </row>
    <row r="227" spans="1:5">
      <c r="A227" s="72"/>
      <c r="B227" s="64"/>
      <c r="C227" s="120"/>
      <c r="D227" s="111" t="s">
        <v>737</v>
      </c>
      <c r="E227" s="109">
        <v>0.48499999999999999</v>
      </c>
    </row>
    <row r="228" spans="1:5">
      <c r="A228" s="72"/>
      <c r="B228" s="65"/>
      <c r="C228" s="121"/>
      <c r="D228" s="111" t="s">
        <v>738</v>
      </c>
      <c r="E228" s="109">
        <v>0.50700000000000001</v>
      </c>
    </row>
    <row r="229" spans="1:5">
      <c r="A229" s="72" t="s">
        <v>197</v>
      </c>
      <c r="B229" s="63" t="s">
        <v>125</v>
      </c>
      <c r="C229" s="119">
        <v>0.39600000000000002</v>
      </c>
      <c r="D229" s="111" t="s">
        <v>736</v>
      </c>
      <c r="E229" s="109">
        <v>0</v>
      </c>
    </row>
    <row r="230" spans="1:5">
      <c r="A230" s="72"/>
      <c r="B230" s="64"/>
      <c r="C230" s="120"/>
      <c r="D230" s="111" t="s">
        <v>737</v>
      </c>
      <c r="E230" s="109">
        <v>0.30399999999999999</v>
      </c>
    </row>
    <row r="231" spans="1:5">
      <c r="A231" s="72"/>
      <c r="B231" s="65"/>
      <c r="C231" s="121"/>
      <c r="D231" s="111" t="s">
        <v>747</v>
      </c>
      <c r="E231" s="109">
        <v>0.40899999999999997</v>
      </c>
    </row>
    <row r="232" spans="1:5">
      <c r="A232" s="72" t="s">
        <v>198</v>
      </c>
      <c r="B232" s="45" t="s">
        <v>514</v>
      </c>
      <c r="C232" s="109">
        <v>0.43</v>
      </c>
      <c r="D232" s="111"/>
      <c r="E232" s="111">
        <v>0.55400000000000005</v>
      </c>
    </row>
    <row r="233" spans="1:5">
      <c r="A233" s="72" t="s">
        <v>199</v>
      </c>
      <c r="B233" s="45" t="s">
        <v>515</v>
      </c>
      <c r="C233" s="109">
        <v>0.183</v>
      </c>
      <c r="D233" s="111"/>
      <c r="E233" s="111">
        <v>0.70599999999999996</v>
      </c>
    </row>
    <row r="234" spans="1:5">
      <c r="A234" s="72" t="s">
        <v>200</v>
      </c>
      <c r="B234" s="45" t="s">
        <v>516</v>
      </c>
      <c r="C234" s="111">
        <v>0.502</v>
      </c>
      <c r="D234" s="111"/>
      <c r="E234" s="109">
        <v>0.49099999999999999</v>
      </c>
    </row>
    <row r="235" spans="1:5">
      <c r="A235" s="72" t="s">
        <v>786</v>
      </c>
      <c r="B235" s="45" t="s">
        <v>517</v>
      </c>
      <c r="C235" s="109">
        <v>0.47199999999999998</v>
      </c>
      <c r="D235" s="109"/>
      <c r="E235" s="111">
        <v>0.47699999999999998</v>
      </c>
    </row>
    <row r="236" spans="1:5">
      <c r="A236" s="72" t="s">
        <v>787</v>
      </c>
      <c r="B236" s="45" t="s">
        <v>788</v>
      </c>
      <c r="C236" s="109">
        <v>0.42099999999999999</v>
      </c>
      <c r="D236" s="111"/>
      <c r="E236" s="109">
        <v>0.48</v>
      </c>
    </row>
    <row r="237" spans="1:5">
      <c r="A237" s="72" t="s">
        <v>201</v>
      </c>
      <c r="B237" s="45" t="s">
        <v>518</v>
      </c>
      <c r="C237" s="109">
        <v>0.42399999999999999</v>
      </c>
      <c r="D237" s="109"/>
      <c r="E237" s="111">
        <v>0.48299999999999998</v>
      </c>
    </row>
    <row r="238" spans="1:5">
      <c r="A238" s="72" t="s">
        <v>202</v>
      </c>
      <c r="B238" s="45" t="s">
        <v>789</v>
      </c>
      <c r="C238" s="109">
        <v>0.42</v>
      </c>
      <c r="D238" s="111"/>
      <c r="E238" s="109">
        <v>0.47899999999999998</v>
      </c>
    </row>
    <row r="239" spans="1:5">
      <c r="A239" s="72" t="s">
        <v>790</v>
      </c>
      <c r="B239" s="45" t="s">
        <v>519</v>
      </c>
      <c r="C239" s="109">
        <v>0.42</v>
      </c>
      <c r="D239" s="111"/>
      <c r="E239" s="109">
        <v>0.47899999999999998</v>
      </c>
    </row>
    <row r="240" spans="1:5">
      <c r="A240" s="72" t="s">
        <v>791</v>
      </c>
      <c r="B240" s="45" t="s">
        <v>520</v>
      </c>
      <c r="C240" s="109">
        <v>0.42</v>
      </c>
      <c r="D240" s="111"/>
      <c r="E240" s="109">
        <v>0.47899999999999998</v>
      </c>
    </row>
    <row r="241" spans="1:5">
      <c r="A241" s="72" t="s">
        <v>792</v>
      </c>
      <c r="B241" s="45" t="s">
        <v>521</v>
      </c>
      <c r="C241" s="109">
        <v>0.42</v>
      </c>
      <c r="D241" s="111"/>
      <c r="E241" s="109">
        <v>0.47899999999999998</v>
      </c>
    </row>
    <row r="242" spans="1:5">
      <c r="A242" s="72" t="s">
        <v>203</v>
      </c>
      <c r="B242" s="45" t="s">
        <v>522</v>
      </c>
      <c r="C242" s="109">
        <v>0.497</v>
      </c>
      <c r="D242" s="109"/>
      <c r="E242" s="109">
        <v>0.442</v>
      </c>
    </row>
    <row r="243" spans="1:5">
      <c r="A243" s="72" t="s">
        <v>204</v>
      </c>
      <c r="B243" s="45" t="s">
        <v>523</v>
      </c>
      <c r="C243" s="109">
        <v>0.47899999999999998</v>
      </c>
      <c r="D243" s="109"/>
      <c r="E243" s="109">
        <v>0.49199999999999999</v>
      </c>
    </row>
    <row r="244" spans="1:5">
      <c r="A244" s="72" t="s">
        <v>205</v>
      </c>
      <c r="B244" s="63" t="s">
        <v>524</v>
      </c>
      <c r="C244" s="113">
        <v>0.215</v>
      </c>
      <c r="D244" s="111" t="s">
        <v>306</v>
      </c>
      <c r="E244" s="109">
        <v>0</v>
      </c>
    </row>
    <row r="245" spans="1:5">
      <c r="A245" s="72"/>
      <c r="B245" s="64"/>
      <c r="C245" s="115"/>
      <c r="D245" s="111" t="s">
        <v>309</v>
      </c>
      <c r="E245" s="109">
        <v>0.29199999999999998</v>
      </c>
    </row>
    <row r="246" spans="1:5">
      <c r="A246" s="72"/>
      <c r="B246" s="64"/>
      <c r="C246" s="115"/>
      <c r="D246" s="111" t="s">
        <v>310</v>
      </c>
      <c r="E246" s="109">
        <v>0.36699999999999999</v>
      </c>
    </row>
    <row r="247" spans="1:5">
      <c r="A247" s="72"/>
      <c r="B247" s="64"/>
      <c r="C247" s="115"/>
      <c r="D247" s="111" t="s">
        <v>311</v>
      </c>
      <c r="E247" s="109">
        <v>0.39</v>
      </c>
    </row>
    <row r="248" spans="1:5">
      <c r="A248" s="72"/>
      <c r="B248" s="64"/>
      <c r="C248" s="115"/>
      <c r="D248" s="111" t="s">
        <v>312</v>
      </c>
      <c r="E248" s="109">
        <v>0</v>
      </c>
    </row>
    <row r="249" spans="1:5">
      <c r="A249" s="72"/>
      <c r="B249" s="64"/>
      <c r="C249" s="115"/>
      <c r="D249" s="111" t="s">
        <v>760</v>
      </c>
      <c r="E249" s="109">
        <v>0.29199999999999998</v>
      </c>
    </row>
    <row r="250" spans="1:5">
      <c r="A250" s="72"/>
      <c r="B250" s="64"/>
      <c r="C250" s="115"/>
      <c r="D250" s="111" t="s">
        <v>1145</v>
      </c>
      <c r="E250" s="109">
        <v>0.31900000000000001</v>
      </c>
    </row>
    <row r="251" spans="1:5">
      <c r="A251" s="72"/>
      <c r="B251" s="64"/>
      <c r="C251" s="115"/>
      <c r="D251" s="111" t="s">
        <v>1144</v>
      </c>
      <c r="E251" s="109">
        <v>0.51100000000000001</v>
      </c>
    </row>
    <row r="252" spans="1:5">
      <c r="A252" s="72"/>
      <c r="B252" s="65"/>
      <c r="C252" s="118"/>
      <c r="D252" s="111" t="s">
        <v>307</v>
      </c>
      <c r="E252" s="109">
        <v>0.45</v>
      </c>
    </row>
    <row r="253" spans="1:5">
      <c r="A253" s="72" t="s">
        <v>206</v>
      </c>
      <c r="B253" s="45" t="s">
        <v>1146</v>
      </c>
      <c r="C253" s="116">
        <v>0.47</v>
      </c>
      <c r="D253" s="116"/>
      <c r="E253" s="116">
        <v>0.60799999999999998</v>
      </c>
    </row>
    <row r="254" spans="1:5" ht="14.25" customHeight="1">
      <c r="A254" s="72" t="s">
        <v>207</v>
      </c>
      <c r="B254" s="45" t="s">
        <v>126</v>
      </c>
      <c r="C254" s="109">
        <v>0.13300000000000001</v>
      </c>
      <c r="D254" s="109"/>
      <c r="E254" s="109">
        <v>0.79500000000000004</v>
      </c>
    </row>
    <row r="255" spans="1:5">
      <c r="A255" s="72" t="s">
        <v>208</v>
      </c>
      <c r="B255" s="45" t="s">
        <v>525</v>
      </c>
      <c r="C255" s="109">
        <v>0.52500000000000002</v>
      </c>
      <c r="D255" s="109"/>
      <c r="E255" s="109">
        <v>0.47</v>
      </c>
    </row>
    <row r="256" spans="1:5">
      <c r="A256" s="72" t="s">
        <v>209</v>
      </c>
      <c r="B256" s="63" t="s">
        <v>526</v>
      </c>
      <c r="C256" s="113">
        <v>8.6999999999999994E-2</v>
      </c>
      <c r="D256" s="109" t="s">
        <v>306</v>
      </c>
      <c r="E256" s="109">
        <v>0</v>
      </c>
    </row>
    <row r="257" spans="1:5">
      <c r="A257" s="72"/>
      <c r="B257" s="64"/>
      <c r="C257" s="115"/>
      <c r="D257" s="109" t="s">
        <v>308</v>
      </c>
      <c r="E257" s="109">
        <v>0.56899999999999995</v>
      </c>
    </row>
    <row r="258" spans="1:5">
      <c r="A258" s="72"/>
      <c r="B258" s="65"/>
      <c r="C258" s="118"/>
      <c r="D258" s="109" t="s">
        <v>307</v>
      </c>
      <c r="E258" s="109">
        <v>0.26400000000000001</v>
      </c>
    </row>
    <row r="259" spans="1:5">
      <c r="A259" s="72" t="s">
        <v>210</v>
      </c>
      <c r="B259" s="63" t="s">
        <v>527</v>
      </c>
      <c r="C259" s="113">
        <v>0.192</v>
      </c>
      <c r="D259" s="109" t="s">
        <v>306</v>
      </c>
      <c r="E259" s="109">
        <v>0</v>
      </c>
    </row>
    <row r="260" spans="1:5">
      <c r="A260" s="72"/>
      <c r="B260" s="64"/>
      <c r="C260" s="115"/>
      <c r="D260" s="109" t="s">
        <v>308</v>
      </c>
      <c r="E260" s="109">
        <v>0.29699999999999999</v>
      </c>
    </row>
    <row r="261" spans="1:5">
      <c r="A261" s="72"/>
      <c r="B261" s="65"/>
      <c r="C261" s="118"/>
      <c r="D261" s="109" t="s">
        <v>307</v>
      </c>
      <c r="E261" s="109">
        <v>0.48499999999999999</v>
      </c>
    </row>
    <row r="262" spans="1:5">
      <c r="A262" s="72" t="s">
        <v>211</v>
      </c>
      <c r="B262" s="37" t="s">
        <v>528</v>
      </c>
      <c r="C262" s="109">
        <v>0.39800000000000002</v>
      </c>
      <c r="D262" s="109"/>
      <c r="E262" s="109">
        <v>0.43</v>
      </c>
    </row>
    <row r="263" spans="1:5">
      <c r="A263" s="72" t="s">
        <v>794</v>
      </c>
      <c r="B263" s="63" t="s">
        <v>529</v>
      </c>
      <c r="C263" s="113">
        <v>0.379</v>
      </c>
      <c r="D263" s="109" t="s">
        <v>306</v>
      </c>
      <c r="E263" s="109">
        <v>0</v>
      </c>
    </row>
    <row r="264" spans="1:5">
      <c r="A264" s="72"/>
      <c r="B264" s="64"/>
      <c r="C264" s="115"/>
      <c r="D264" s="109" t="s">
        <v>1147</v>
      </c>
      <c r="E264" s="109">
        <v>0.28999999999999998</v>
      </c>
    </row>
    <row r="265" spans="1:5">
      <c r="A265" s="72"/>
      <c r="B265" s="64"/>
      <c r="C265" s="115"/>
      <c r="D265" s="111" t="s">
        <v>310</v>
      </c>
      <c r="E265" s="109">
        <v>0.378</v>
      </c>
    </row>
    <row r="266" spans="1:5">
      <c r="A266" s="72"/>
      <c r="B266" s="64"/>
      <c r="C266" s="115"/>
      <c r="D266" s="111" t="s">
        <v>311</v>
      </c>
      <c r="E266" s="109">
        <v>0.41</v>
      </c>
    </row>
    <row r="267" spans="1:5">
      <c r="A267" s="72"/>
      <c r="B267" s="64"/>
      <c r="C267" s="115"/>
      <c r="D267" s="111" t="s">
        <v>312</v>
      </c>
      <c r="E267" s="109">
        <v>0.39</v>
      </c>
    </row>
    <row r="268" spans="1:5">
      <c r="A268" s="72"/>
      <c r="B268" s="64"/>
      <c r="C268" s="115"/>
      <c r="D268" s="111" t="s">
        <v>1148</v>
      </c>
      <c r="E268" s="109">
        <v>0.502</v>
      </c>
    </row>
    <row r="269" spans="1:5">
      <c r="A269" s="72"/>
      <c r="B269" s="65"/>
      <c r="C269" s="118"/>
      <c r="D269" s="109" t="s">
        <v>307</v>
      </c>
      <c r="E269" s="109">
        <v>0.48399999999999999</v>
      </c>
    </row>
    <row r="270" spans="1:5">
      <c r="A270" s="72" t="s">
        <v>795</v>
      </c>
      <c r="B270" s="45" t="s">
        <v>530</v>
      </c>
      <c r="C270" s="109">
        <v>0.52900000000000003</v>
      </c>
      <c r="D270" s="109"/>
      <c r="E270" s="109">
        <v>0.53</v>
      </c>
    </row>
    <row r="271" spans="1:5">
      <c r="A271" s="72" t="s">
        <v>212</v>
      </c>
      <c r="B271" s="63" t="s">
        <v>531</v>
      </c>
      <c r="C271" s="113">
        <v>8.2000000000000003E-2</v>
      </c>
      <c r="D271" s="109" t="s">
        <v>306</v>
      </c>
      <c r="E271" s="109">
        <v>0</v>
      </c>
    </row>
    <row r="272" spans="1:5">
      <c r="A272" s="72"/>
      <c r="B272" s="64"/>
      <c r="C272" s="115"/>
      <c r="D272" s="109" t="s">
        <v>750</v>
      </c>
      <c r="E272" s="109">
        <v>0</v>
      </c>
    </row>
    <row r="273" spans="1:5">
      <c r="A273" s="72"/>
      <c r="B273" s="64"/>
      <c r="C273" s="115"/>
      <c r="D273" s="109" t="s">
        <v>1149</v>
      </c>
      <c r="E273" s="109">
        <v>1.2E-2</v>
      </c>
    </row>
    <row r="274" spans="1:5">
      <c r="A274" s="72"/>
      <c r="B274" s="64"/>
      <c r="C274" s="115"/>
      <c r="D274" s="109" t="s">
        <v>1150</v>
      </c>
      <c r="E274" s="109">
        <v>2.7E-2</v>
      </c>
    </row>
    <row r="275" spans="1:5">
      <c r="A275" s="72"/>
      <c r="B275" s="65"/>
      <c r="C275" s="118"/>
      <c r="D275" s="109" t="s">
        <v>307</v>
      </c>
      <c r="E275" s="109">
        <v>0.184</v>
      </c>
    </row>
    <row r="276" spans="1:5">
      <c r="A276" s="72" t="s">
        <v>213</v>
      </c>
      <c r="B276" s="63" t="s">
        <v>532</v>
      </c>
      <c r="C276" s="113">
        <v>0.44700000000000001</v>
      </c>
      <c r="D276" s="109" t="s">
        <v>306</v>
      </c>
      <c r="E276" s="109">
        <v>0</v>
      </c>
    </row>
    <row r="277" spans="1:5">
      <c r="A277" s="72"/>
      <c r="B277" s="64"/>
      <c r="C277" s="115"/>
      <c r="D277" s="109" t="s">
        <v>308</v>
      </c>
      <c r="E277" s="109">
        <v>0.39200000000000002</v>
      </c>
    </row>
    <row r="278" spans="1:5">
      <c r="A278" s="72"/>
      <c r="B278" s="65"/>
      <c r="C278" s="118"/>
      <c r="D278" s="109" t="s">
        <v>307</v>
      </c>
      <c r="E278" s="109">
        <v>0.45300000000000001</v>
      </c>
    </row>
    <row r="279" spans="1:5">
      <c r="A279" s="72" t="s">
        <v>214</v>
      </c>
      <c r="B279" s="63" t="s">
        <v>533</v>
      </c>
      <c r="C279" s="113">
        <v>0.23799999999999999</v>
      </c>
      <c r="D279" s="109" t="s">
        <v>306</v>
      </c>
      <c r="E279" s="109">
        <v>0</v>
      </c>
    </row>
    <row r="280" spans="1:5">
      <c r="A280" s="72"/>
      <c r="B280" s="64"/>
      <c r="C280" s="115"/>
      <c r="D280" s="109" t="s">
        <v>308</v>
      </c>
      <c r="E280" s="109">
        <v>0.44900000000000001</v>
      </c>
    </row>
    <row r="281" spans="1:5">
      <c r="A281" s="72"/>
      <c r="B281" s="65"/>
      <c r="C281" s="118"/>
      <c r="D281" s="109" t="s">
        <v>307</v>
      </c>
      <c r="E281" s="109">
        <v>0.67900000000000005</v>
      </c>
    </row>
    <row r="282" spans="1:5">
      <c r="A282" s="72" t="s">
        <v>215</v>
      </c>
      <c r="B282" s="45" t="s">
        <v>534</v>
      </c>
      <c r="C282" s="109">
        <v>0.50700000000000001</v>
      </c>
      <c r="D282" s="109"/>
      <c r="E282" s="109">
        <v>0.54100000000000004</v>
      </c>
    </row>
    <row r="283" spans="1:5">
      <c r="A283" s="72" t="s">
        <v>216</v>
      </c>
      <c r="B283" s="60" t="s">
        <v>535</v>
      </c>
      <c r="C283" s="113">
        <v>0.503</v>
      </c>
      <c r="D283" s="109" t="s">
        <v>306</v>
      </c>
      <c r="E283" s="109">
        <v>0</v>
      </c>
    </row>
    <row r="284" spans="1:5">
      <c r="A284" s="72"/>
      <c r="B284" s="61"/>
      <c r="C284" s="115"/>
      <c r="D284" s="109" t="s">
        <v>308</v>
      </c>
      <c r="E284" s="109">
        <v>0.53400000000000003</v>
      </c>
    </row>
    <row r="285" spans="1:5">
      <c r="A285" s="72"/>
      <c r="B285" s="62"/>
      <c r="C285" s="118"/>
      <c r="D285" s="109" t="s">
        <v>307</v>
      </c>
      <c r="E285" s="109">
        <v>0.66400000000000003</v>
      </c>
    </row>
    <row r="286" spans="1:5">
      <c r="A286" s="72" t="s">
        <v>797</v>
      </c>
      <c r="B286" s="63" t="s">
        <v>536</v>
      </c>
      <c r="C286" s="113">
        <v>0.54800000000000004</v>
      </c>
      <c r="D286" s="109" t="s">
        <v>306</v>
      </c>
      <c r="E286" s="109">
        <v>0</v>
      </c>
    </row>
    <row r="287" spans="1:5">
      <c r="A287" s="72"/>
      <c r="B287" s="64"/>
      <c r="C287" s="115"/>
      <c r="D287" s="109" t="s">
        <v>741</v>
      </c>
      <c r="E287" s="109">
        <v>0</v>
      </c>
    </row>
    <row r="288" spans="1:5">
      <c r="A288" s="72"/>
      <c r="B288" s="64"/>
      <c r="C288" s="115"/>
      <c r="D288" s="109" t="s">
        <v>1149</v>
      </c>
      <c r="E288" s="109">
        <v>0</v>
      </c>
    </row>
    <row r="289" spans="1:5">
      <c r="A289" s="72"/>
      <c r="B289" s="64"/>
      <c r="C289" s="115"/>
      <c r="D289" s="109" t="s">
        <v>1150</v>
      </c>
      <c r="E289" s="109">
        <v>0.48</v>
      </c>
    </row>
    <row r="290" spans="1:5">
      <c r="A290" s="72"/>
      <c r="B290" s="65"/>
      <c r="C290" s="118"/>
      <c r="D290" s="109" t="s">
        <v>307</v>
      </c>
      <c r="E290" s="109">
        <v>0.502</v>
      </c>
    </row>
    <row r="291" spans="1:5">
      <c r="A291" s="72" t="s">
        <v>217</v>
      </c>
      <c r="B291" s="45" t="s">
        <v>537</v>
      </c>
      <c r="C291" s="109">
        <v>0.219</v>
      </c>
      <c r="D291" s="109"/>
      <c r="E291" s="109">
        <v>0.38500000000000001</v>
      </c>
    </row>
    <row r="292" spans="1:5">
      <c r="A292" s="72" t="s">
        <v>218</v>
      </c>
      <c r="B292" s="63" t="s">
        <v>538</v>
      </c>
      <c r="C292" s="113">
        <v>0.44700000000000001</v>
      </c>
      <c r="D292" s="109" t="s">
        <v>306</v>
      </c>
      <c r="E292" s="109">
        <v>0</v>
      </c>
    </row>
    <row r="293" spans="1:5">
      <c r="A293" s="72"/>
      <c r="B293" s="64"/>
      <c r="C293" s="115"/>
      <c r="D293" s="109" t="s">
        <v>308</v>
      </c>
      <c r="E293" s="109">
        <v>0.39100000000000001</v>
      </c>
    </row>
    <row r="294" spans="1:5">
      <c r="A294" s="72"/>
      <c r="B294" s="65"/>
      <c r="C294" s="118"/>
      <c r="D294" s="109" t="s">
        <v>307</v>
      </c>
      <c r="E294" s="109">
        <v>0.45300000000000001</v>
      </c>
    </row>
    <row r="295" spans="1:5">
      <c r="A295" s="72" t="s">
        <v>219</v>
      </c>
      <c r="B295" s="63" t="s">
        <v>539</v>
      </c>
      <c r="C295" s="113">
        <v>0.45100000000000001</v>
      </c>
      <c r="D295" s="109" t="s">
        <v>306</v>
      </c>
      <c r="E295" s="109">
        <v>0.316</v>
      </c>
    </row>
    <row r="296" spans="1:5">
      <c r="A296" s="72"/>
      <c r="B296" s="64"/>
      <c r="C296" s="115"/>
      <c r="D296" s="109" t="s">
        <v>308</v>
      </c>
      <c r="E296" s="109">
        <v>0.57799999999999996</v>
      </c>
    </row>
    <row r="297" spans="1:5">
      <c r="A297" s="72"/>
      <c r="B297" s="65"/>
      <c r="C297" s="118"/>
      <c r="D297" s="109" t="s">
        <v>307</v>
      </c>
      <c r="E297" s="109">
        <v>0.45</v>
      </c>
    </row>
    <row r="298" spans="1:5">
      <c r="A298" s="72" t="s">
        <v>220</v>
      </c>
      <c r="B298" s="45" t="s">
        <v>540</v>
      </c>
      <c r="C298" s="109">
        <v>0.44700000000000001</v>
      </c>
      <c r="D298" s="109"/>
      <c r="E298" s="109">
        <v>0.39200000000000002</v>
      </c>
    </row>
    <row r="299" spans="1:5">
      <c r="A299" s="72" t="s">
        <v>221</v>
      </c>
      <c r="B299" s="63" t="s">
        <v>541</v>
      </c>
      <c r="C299" s="113">
        <v>0.52900000000000003</v>
      </c>
      <c r="D299" s="109" t="s">
        <v>306</v>
      </c>
      <c r="E299" s="109">
        <v>0</v>
      </c>
    </row>
    <row r="300" spans="1:5">
      <c r="A300" s="72"/>
      <c r="B300" s="64"/>
      <c r="C300" s="115"/>
      <c r="D300" s="109" t="s">
        <v>308</v>
      </c>
      <c r="E300" s="109">
        <v>0.54</v>
      </c>
    </row>
    <row r="301" spans="1:5">
      <c r="A301" s="72"/>
      <c r="B301" s="65"/>
      <c r="C301" s="118"/>
      <c r="D301" s="109" t="s">
        <v>307</v>
      </c>
      <c r="E301" s="109">
        <v>0.504</v>
      </c>
    </row>
    <row r="302" spans="1:5">
      <c r="A302" s="72" t="s">
        <v>222</v>
      </c>
      <c r="B302" s="37" t="s">
        <v>542</v>
      </c>
      <c r="C302" s="109">
        <v>0.42599999999999999</v>
      </c>
      <c r="D302" s="109"/>
      <c r="E302" s="109">
        <v>0.48599999999999999</v>
      </c>
    </row>
    <row r="303" spans="1:5">
      <c r="A303" s="72" t="s">
        <v>223</v>
      </c>
      <c r="B303" s="45" t="s">
        <v>543</v>
      </c>
      <c r="C303" s="109">
        <v>0.42899999999999999</v>
      </c>
      <c r="D303" s="109"/>
      <c r="E303" s="109">
        <v>0.48899999999999999</v>
      </c>
    </row>
    <row r="304" spans="1:5">
      <c r="A304" s="72" t="s">
        <v>798</v>
      </c>
      <c r="B304" s="63" t="s">
        <v>544</v>
      </c>
      <c r="C304" s="113">
        <v>0.32100000000000001</v>
      </c>
      <c r="D304" s="109" t="s">
        <v>306</v>
      </c>
      <c r="E304" s="109">
        <v>0</v>
      </c>
    </row>
    <row r="305" spans="1:5">
      <c r="A305" s="72"/>
      <c r="B305" s="64"/>
      <c r="C305" s="115"/>
      <c r="D305" s="109" t="s">
        <v>308</v>
      </c>
      <c r="E305" s="109">
        <v>0.377</v>
      </c>
    </row>
    <row r="306" spans="1:5">
      <c r="A306" s="72"/>
      <c r="B306" s="65"/>
      <c r="C306" s="118"/>
      <c r="D306" s="109" t="s">
        <v>307</v>
      </c>
      <c r="E306" s="109">
        <v>0.499</v>
      </c>
    </row>
    <row r="307" spans="1:5">
      <c r="A307" s="72" t="s">
        <v>224</v>
      </c>
      <c r="B307" s="63" t="s">
        <v>545</v>
      </c>
      <c r="C307" s="113">
        <v>0.5</v>
      </c>
      <c r="D307" s="109" t="s">
        <v>306</v>
      </c>
      <c r="E307" s="109">
        <v>0</v>
      </c>
    </row>
    <row r="308" spans="1:5">
      <c r="A308" s="72"/>
      <c r="B308" s="64"/>
      <c r="C308" s="115"/>
      <c r="D308" s="109" t="s">
        <v>308</v>
      </c>
      <c r="E308" s="109">
        <v>0.46899999999999997</v>
      </c>
    </row>
    <row r="309" spans="1:5">
      <c r="A309" s="72"/>
      <c r="B309" s="65"/>
      <c r="C309" s="118"/>
      <c r="D309" s="109" t="s">
        <v>307</v>
      </c>
      <c r="E309" s="109">
        <v>0.439</v>
      </c>
    </row>
    <row r="310" spans="1:5">
      <c r="A310" s="72" t="s">
        <v>225</v>
      </c>
      <c r="B310" s="57" t="s">
        <v>799</v>
      </c>
      <c r="C310" s="109">
        <v>0.47399999999999998</v>
      </c>
      <c r="D310" s="109"/>
      <c r="E310" s="109">
        <v>0.42899999999999999</v>
      </c>
    </row>
    <row r="311" spans="1:5">
      <c r="A311" s="72" t="s">
        <v>800</v>
      </c>
      <c r="B311" s="63" t="s">
        <v>546</v>
      </c>
      <c r="C311" s="113">
        <v>0.48699999999999999</v>
      </c>
      <c r="D311" s="111" t="s">
        <v>754</v>
      </c>
      <c r="E311" s="109">
        <v>0</v>
      </c>
    </row>
    <row r="312" spans="1:5">
      <c r="A312" s="72"/>
      <c r="B312" s="64"/>
      <c r="C312" s="115"/>
      <c r="D312" s="111" t="s">
        <v>750</v>
      </c>
      <c r="E312" s="109">
        <v>0</v>
      </c>
    </row>
    <row r="313" spans="1:5">
      <c r="A313" s="72"/>
      <c r="B313" s="64"/>
      <c r="C313" s="115"/>
      <c r="D313" s="111" t="s">
        <v>775</v>
      </c>
      <c r="E313" s="109">
        <v>0.39</v>
      </c>
    </row>
    <row r="314" spans="1:5">
      <c r="A314" s="72"/>
      <c r="B314" s="64"/>
      <c r="C314" s="115"/>
      <c r="D314" s="111" t="s">
        <v>776</v>
      </c>
      <c r="E314" s="109">
        <v>0.39</v>
      </c>
    </row>
    <row r="315" spans="1:5">
      <c r="A315" s="72"/>
      <c r="B315" s="64"/>
      <c r="C315" s="115"/>
      <c r="D315" s="111" t="s">
        <v>1151</v>
      </c>
      <c r="E315" s="109">
        <v>0.39</v>
      </c>
    </row>
    <row r="316" spans="1:5">
      <c r="A316" s="72"/>
      <c r="B316" s="64"/>
      <c r="C316" s="115"/>
      <c r="D316" s="111" t="s">
        <v>1152</v>
      </c>
      <c r="E316" s="109">
        <v>0.34300000000000003</v>
      </c>
    </row>
    <row r="317" spans="1:5">
      <c r="A317" s="72"/>
      <c r="B317" s="64"/>
      <c r="C317" s="115"/>
      <c r="D317" s="111" t="s">
        <v>1145</v>
      </c>
      <c r="E317" s="109">
        <v>0.248</v>
      </c>
    </row>
    <row r="318" spans="1:5">
      <c r="A318" s="72"/>
      <c r="B318" s="64"/>
      <c r="C318" s="115"/>
      <c r="D318" s="111" t="s">
        <v>1153</v>
      </c>
      <c r="E318" s="109">
        <v>0</v>
      </c>
    </row>
    <row r="319" spans="1:5">
      <c r="A319" s="72"/>
      <c r="B319" s="64"/>
      <c r="C319" s="115"/>
      <c r="D319" s="111" t="s">
        <v>1154</v>
      </c>
      <c r="E319" s="109">
        <v>0.629</v>
      </c>
    </row>
    <row r="320" spans="1:5">
      <c r="A320" s="72"/>
      <c r="B320" s="65"/>
      <c r="C320" s="118"/>
      <c r="D320" s="111" t="s">
        <v>738</v>
      </c>
      <c r="E320" s="109">
        <v>0.53100000000000003</v>
      </c>
    </row>
    <row r="321" spans="1:5">
      <c r="A321" s="72" t="s">
        <v>226</v>
      </c>
      <c r="B321" s="45" t="s">
        <v>801</v>
      </c>
      <c r="C321" s="109">
        <v>0.39800000000000002</v>
      </c>
      <c r="D321" s="109"/>
      <c r="E321" s="109">
        <v>0.434</v>
      </c>
    </row>
    <row r="322" spans="1:5">
      <c r="A322" s="72" t="s">
        <v>227</v>
      </c>
      <c r="B322" s="45" t="s">
        <v>547</v>
      </c>
      <c r="C322" s="109">
        <v>0.129</v>
      </c>
      <c r="D322" s="109"/>
      <c r="E322" s="116">
        <v>0.188</v>
      </c>
    </row>
    <row r="323" spans="1:5">
      <c r="A323" s="72" t="s">
        <v>228</v>
      </c>
      <c r="B323" s="63" t="s">
        <v>548</v>
      </c>
      <c r="C323" s="113">
        <v>0.219</v>
      </c>
      <c r="D323" s="111" t="s">
        <v>736</v>
      </c>
      <c r="E323" s="109">
        <v>9.8000000000000004E-2</v>
      </c>
    </row>
    <row r="324" spans="1:5">
      <c r="A324" s="72"/>
      <c r="B324" s="61"/>
      <c r="C324" s="115"/>
      <c r="D324" s="109" t="s">
        <v>308</v>
      </c>
      <c r="E324" s="109">
        <v>0.442</v>
      </c>
    </row>
    <row r="325" spans="1:5">
      <c r="A325" s="72"/>
      <c r="B325" s="62"/>
      <c r="C325" s="118"/>
      <c r="D325" s="109" t="s">
        <v>307</v>
      </c>
      <c r="E325" s="109">
        <v>0.39500000000000002</v>
      </c>
    </row>
    <row r="326" spans="1:5">
      <c r="A326" s="72" t="s">
        <v>229</v>
      </c>
      <c r="B326" s="45" t="s">
        <v>127</v>
      </c>
      <c r="C326" s="109">
        <v>0.27600000000000002</v>
      </c>
      <c r="D326" s="109"/>
      <c r="E326" s="109">
        <v>0.36499999999999999</v>
      </c>
    </row>
    <row r="327" spans="1:5">
      <c r="A327" s="72" t="s">
        <v>230</v>
      </c>
      <c r="B327" s="45" t="s">
        <v>549</v>
      </c>
      <c r="C327" s="109">
        <v>0.42699999999999999</v>
      </c>
      <c r="D327" s="109"/>
      <c r="E327" s="109">
        <v>0.372</v>
      </c>
    </row>
    <row r="328" spans="1:5">
      <c r="A328" s="72" t="s">
        <v>231</v>
      </c>
      <c r="B328" s="45" t="s">
        <v>550</v>
      </c>
      <c r="C328" s="109">
        <v>0.44700000000000001</v>
      </c>
      <c r="D328" s="109"/>
      <c r="E328" s="109">
        <v>0.39200000000000002</v>
      </c>
    </row>
    <row r="329" spans="1:5">
      <c r="A329" s="72" t="s">
        <v>232</v>
      </c>
      <c r="B329" s="45" t="s">
        <v>551</v>
      </c>
      <c r="C329" s="109">
        <v>0.48699999999999999</v>
      </c>
      <c r="D329" s="109"/>
      <c r="E329" s="109">
        <v>0.47799999999999998</v>
      </c>
    </row>
    <row r="330" spans="1:5">
      <c r="A330" s="72" t="s">
        <v>233</v>
      </c>
      <c r="B330" s="45" t="s">
        <v>552</v>
      </c>
      <c r="C330" s="109">
        <v>0.49199999999999999</v>
      </c>
      <c r="D330" s="109"/>
      <c r="E330" s="109">
        <v>0.48299999999999998</v>
      </c>
    </row>
    <row r="331" spans="1:5">
      <c r="A331" s="72" t="s">
        <v>234</v>
      </c>
      <c r="B331" s="45" t="s">
        <v>553</v>
      </c>
      <c r="C331" s="109">
        <v>0.44700000000000001</v>
      </c>
      <c r="D331" s="109"/>
      <c r="E331" s="109">
        <v>0.39200000000000002</v>
      </c>
    </row>
    <row r="332" spans="1:5">
      <c r="A332" s="72" t="s">
        <v>235</v>
      </c>
      <c r="B332" s="45" t="s">
        <v>554</v>
      </c>
      <c r="C332" s="109">
        <v>0.44600000000000001</v>
      </c>
      <c r="D332" s="109"/>
      <c r="E332" s="109">
        <v>0.39200000000000002</v>
      </c>
    </row>
    <row r="333" spans="1:5">
      <c r="A333" s="72" t="s">
        <v>236</v>
      </c>
      <c r="B333" s="45" t="s">
        <v>555</v>
      </c>
      <c r="C333" s="109">
        <v>0.32300000000000001</v>
      </c>
      <c r="D333" s="109"/>
      <c r="E333" s="109">
        <v>0.33400000000000002</v>
      </c>
    </row>
    <row r="334" spans="1:5">
      <c r="A334" s="72" t="s">
        <v>237</v>
      </c>
      <c r="B334" s="37" t="s">
        <v>556</v>
      </c>
      <c r="C334" s="109">
        <v>0.504</v>
      </c>
      <c r="D334" s="109"/>
      <c r="E334" s="109">
        <v>0.52100000000000002</v>
      </c>
    </row>
    <row r="335" spans="1:5">
      <c r="A335" s="72" t="s">
        <v>238</v>
      </c>
      <c r="B335" s="45" t="s">
        <v>557</v>
      </c>
      <c r="C335" s="109">
        <v>0.44700000000000001</v>
      </c>
      <c r="D335" s="109"/>
      <c r="E335" s="109">
        <v>0.39200000000000002</v>
      </c>
    </row>
    <row r="336" spans="1:5">
      <c r="A336" s="72" t="s">
        <v>239</v>
      </c>
      <c r="B336" s="45" t="s">
        <v>558</v>
      </c>
      <c r="C336" s="109">
        <v>0.44700000000000001</v>
      </c>
      <c r="D336" s="109"/>
      <c r="E336" s="109">
        <v>0.39200000000000002</v>
      </c>
    </row>
    <row r="337" spans="1:5">
      <c r="A337" s="72" t="s">
        <v>240</v>
      </c>
      <c r="B337" s="63" t="s">
        <v>559</v>
      </c>
      <c r="C337" s="113">
        <v>5.8000000000000003E-2</v>
      </c>
      <c r="D337" s="111" t="s">
        <v>736</v>
      </c>
      <c r="E337" s="109">
        <v>0</v>
      </c>
    </row>
    <row r="338" spans="1:5">
      <c r="A338" s="72"/>
      <c r="B338" s="61"/>
      <c r="C338" s="115"/>
      <c r="D338" s="109" t="s">
        <v>308</v>
      </c>
      <c r="E338" s="109">
        <v>0.502</v>
      </c>
    </row>
    <row r="339" spans="1:5">
      <c r="A339" s="72"/>
      <c r="B339" s="62"/>
      <c r="C339" s="118"/>
      <c r="D339" s="109" t="s">
        <v>307</v>
      </c>
      <c r="E339" s="109">
        <v>0.48099999999999998</v>
      </c>
    </row>
    <row r="340" spans="1:5">
      <c r="A340" s="72" t="s">
        <v>241</v>
      </c>
      <c r="B340" s="63" t="s">
        <v>560</v>
      </c>
      <c r="C340" s="113">
        <v>0.47099999999999997</v>
      </c>
      <c r="D340" s="111" t="s">
        <v>736</v>
      </c>
      <c r="E340" s="109">
        <v>0</v>
      </c>
    </row>
    <row r="341" spans="1:5">
      <c r="A341" s="72"/>
      <c r="B341" s="64"/>
      <c r="C341" s="115"/>
      <c r="D341" s="111" t="s">
        <v>750</v>
      </c>
      <c r="E341" s="109">
        <v>0.23599999999999999</v>
      </c>
    </row>
    <row r="342" spans="1:5">
      <c r="A342" s="72"/>
      <c r="B342" s="64"/>
      <c r="C342" s="115"/>
      <c r="D342" s="111" t="s">
        <v>802</v>
      </c>
      <c r="E342" s="109">
        <v>0.312</v>
      </c>
    </row>
    <row r="343" spans="1:5">
      <c r="A343" s="72"/>
      <c r="B343" s="64"/>
      <c r="C343" s="115"/>
      <c r="D343" s="111" t="s">
        <v>776</v>
      </c>
      <c r="E343" s="109">
        <v>0.33100000000000002</v>
      </c>
    </row>
    <row r="344" spans="1:5">
      <c r="A344" s="72"/>
      <c r="B344" s="64"/>
      <c r="C344" s="115"/>
      <c r="D344" s="111" t="s">
        <v>781</v>
      </c>
      <c r="E344" s="109">
        <v>0.38800000000000001</v>
      </c>
    </row>
    <row r="345" spans="1:5">
      <c r="A345" s="72"/>
      <c r="B345" s="64"/>
      <c r="C345" s="115"/>
      <c r="D345" s="111" t="s">
        <v>1136</v>
      </c>
      <c r="E345" s="109">
        <v>0.36899999999999999</v>
      </c>
    </row>
    <row r="346" spans="1:5">
      <c r="A346" s="72"/>
      <c r="B346" s="64"/>
      <c r="C346" s="115"/>
      <c r="D346" s="111" t="s">
        <v>1145</v>
      </c>
      <c r="E346" s="109">
        <v>0.35</v>
      </c>
    </row>
    <row r="347" spans="1:5">
      <c r="A347" s="72"/>
      <c r="B347" s="64"/>
      <c r="C347" s="115"/>
      <c r="D347" s="111" t="s">
        <v>1155</v>
      </c>
      <c r="E347" s="109">
        <v>0.29299999999999998</v>
      </c>
    </row>
    <row r="348" spans="1:5">
      <c r="A348" s="72"/>
      <c r="B348" s="64"/>
      <c r="C348" s="115"/>
      <c r="D348" s="111" t="s">
        <v>1154</v>
      </c>
      <c r="E348" s="109">
        <v>0.42099999999999999</v>
      </c>
    </row>
    <row r="349" spans="1:5">
      <c r="A349" s="72"/>
      <c r="B349" s="65"/>
      <c r="C349" s="118"/>
      <c r="D349" s="111" t="s">
        <v>738</v>
      </c>
      <c r="E349" s="109">
        <v>0.52300000000000002</v>
      </c>
    </row>
    <row r="350" spans="1:5">
      <c r="A350" s="72" t="s">
        <v>242</v>
      </c>
      <c r="B350" s="37" t="s">
        <v>561</v>
      </c>
      <c r="C350" s="109">
        <v>0.47499999999999998</v>
      </c>
      <c r="D350" s="109"/>
      <c r="E350" s="109">
        <v>0.53800000000000003</v>
      </c>
    </row>
    <row r="351" spans="1:5">
      <c r="A351" s="72" t="s">
        <v>243</v>
      </c>
      <c r="B351" s="45" t="s">
        <v>562</v>
      </c>
      <c r="C351" s="109">
        <v>0.499</v>
      </c>
      <c r="D351" s="109"/>
      <c r="E351" s="109">
        <v>0.51</v>
      </c>
    </row>
    <row r="352" spans="1:5">
      <c r="A352" s="72" t="s">
        <v>244</v>
      </c>
      <c r="B352" s="45" t="s">
        <v>563</v>
      </c>
      <c r="C352" s="109">
        <v>0.48899999999999999</v>
      </c>
      <c r="D352" s="109"/>
      <c r="E352" s="109">
        <v>0.46500000000000002</v>
      </c>
    </row>
    <row r="353" spans="1:5">
      <c r="A353" s="72" t="s">
        <v>245</v>
      </c>
      <c r="B353" s="45" t="s">
        <v>564</v>
      </c>
      <c r="C353" s="109">
        <v>0.50600000000000001</v>
      </c>
      <c r="D353" s="109"/>
      <c r="E353" s="109">
        <v>0.47499999999999998</v>
      </c>
    </row>
    <row r="354" spans="1:5">
      <c r="A354" s="72" t="s">
        <v>246</v>
      </c>
      <c r="B354" s="63" t="s">
        <v>565</v>
      </c>
      <c r="C354" s="113">
        <v>0.41599999999999998</v>
      </c>
      <c r="D354" s="109" t="s">
        <v>306</v>
      </c>
      <c r="E354" s="109">
        <v>0</v>
      </c>
    </row>
    <row r="355" spans="1:5">
      <c r="A355" s="72"/>
      <c r="B355" s="61"/>
      <c r="C355" s="115"/>
      <c r="D355" s="109" t="s">
        <v>308</v>
      </c>
      <c r="E355" s="109">
        <v>0.47199999999999998</v>
      </c>
    </row>
    <row r="356" spans="1:5">
      <c r="A356" s="72"/>
      <c r="B356" s="62"/>
      <c r="C356" s="118"/>
      <c r="D356" s="109" t="s">
        <v>307</v>
      </c>
      <c r="E356" s="109">
        <v>0.46700000000000003</v>
      </c>
    </row>
    <row r="357" spans="1:5">
      <c r="A357" s="72" t="s">
        <v>247</v>
      </c>
      <c r="B357" s="45" t="s">
        <v>1122</v>
      </c>
      <c r="C357" s="109">
        <v>0.39900000000000002</v>
      </c>
      <c r="D357" s="109"/>
      <c r="E357" s="109">
        <v>0.40400000000000003</v>
      </c>
    </row>
    <row r="358" spans="1:5">
      <c r="A358" s="72" t="s">
        <v>248</v>
      </c>
      <c r="B358" s="63" t="s">
        <v>566</v>
      </c>
      <c r="C358" s="113">
        <v>0.46200000000000002</v>
      </c>
      <c r="D358" s="109" t="s">
        <v>306</v>
      </c>
      <c r="E358" s="109">
        <v>0</v>
      </c>
    </row>
    <row r="359" spans="1:5">
      <c r="A359" s="72"/>
      <c r="B359" s="61"/>
      <c r="C359" s="115"/>
      <c r="D359" s="111" t="s">
        <v>741</v>
      </c>
      <c r="E359" s="109">
        <v>0</v>
      </c>
    </row>
    <row r="360" spans="1:5">
      <c r="A360" s="72"/>
      <c r="B360" s="61"/>
      <c r="C360" s="115"/>
      <c r="D360" s="111" t="s">
        <v>757</v>
      </c>
      <c r="E360" s="109">
        <v>0.47699999999999998</v>
      </c>
    </row>
    <row r="361" spans="1:5">
      <c r="A361" s="72"/>
      <c r="B361" s="62"/>
      <c r="C361" s="118"/>
      <c r="D361" s="111" t="s">
        <v>738</v>
      </c>
      <c r="E361" s="109">
        <v>0.503</v>
      </c>
    </row>
    <row r="362" spans="1:5">
      <c r="A362" s="72" t="s">
        <v>249</v>
      </c>
      <c r="B362" s="57" t="s">
        <v>803</v>
      </c>
      <c r="C362" s="109">
        <v>0.47</v>
      </c>
      <c r="D362" s="109"/>
      <c r="E362" s="109">
        <v>0.47</v>
      </c>
    </row>
    <row r="363" spans="1:5">
      <c r="A363" s="72" t="s">
        <v>250</v>
      </c>
      <c r="B363" s="60" t="s">
        <v>567</v>
      </c>
      <c r="C363" s="113">
        <v>0.30299999999999999</v>
      </c>
      <c r="D363" s="109" t="s">
        <v>306</v>
      </c>
      <c r="E363" s="109">
        <v>0.30199999999999999</v>
      </c>
    </row>
    <row r="364" spans="1:5">
      <c r="A364" s="72"/>
      <c r="B364" s="61"/>
      <c r="C364" s="115"/>
      <c r="D364" s="109" t="s">
        <v>308</v>
      </c>
      <c r="E364" s="109">
        <v>0.52300000000000002</v>
      </c>
    </row>
    <row r="365" spans="1:5">
      <c r="A365" s="72"/>
      <c r="B365" s="62"/>
      <c r="C365" s="118"/>
      <c r="D365" s="109" t="s">
        <v>307</v>
      </c>
      <c r="E365" s="109">
        <v>0.46300000000000002</v>
      </c>
    </row>
    <row r="366" spans="1:5">
      <c r="A366" s="72" t="s">
        <v>804</v>
      </c>
      <c r="B366" s="45" t="s">
        <v>568</v>
      </c>
      <c r="C366" s="109">
        <v>0.45300000000000001</v>
      </c>
      <c r="D366" s="109"/>
      <c r="E366" s="109">
        <v>0.46</v>
      </c>
    </row>
    <row r="367" spans="1:5">
      <c r="A367" s="72" t="s">
        <v>251</v>
      </c>
      <c r="B367" s="63" t="s">
        <v>1156</v>
      </c>
      <c r="C367" s="113">
        <v>0.437</v>
      </c>
      <c r="D367" s="109" t="s">
        <v>306</v>
      </c>
      <c r="E367" s="109">
        <v>0</v>
      </c>
    </row>
    <row r="368" spans="1:5">
      <c r="A368" s="72"/>
      <c r="B368" s="64"/>
      <c r="C368" s="115"/>
      <c r="D368" s="109" t="s">
        <v>741</v>
      </c>
      <c r="E368" s="109">
        <v>0.49199999999999999</v>
      </c>
    </row>
    <row r="369" spans="1:5">
      <c r="A369" s="72"/>
      <c r="B369" s="64"/>
      <c r="C369" s="115"/>
      <c r="D369" s="109" t="s">
        <v>307</v>
      </c>
      <c r="E369" s="109">
        <v>0.49199999999999999</v>
      </c>
    </row>
    <row r="370" spans="1:5">
      <c r="A370" s="72" t="s">
        <v>252</v>
      </c>
      <c r="B370" s="45" t="s">
        <v>569</v>
      </c>
      <c r="C370" s="109">
        <v>0.252</v>
      </c>
      <c r="D370" s="109"/>
      <c r="E370" s="109">
        <v>0.48599999999999999</v>
      </c>
    </row>
    <row r="371" spans="1:5">
      <c r="A371" s="72" t="s">
        <v>253</v>
      </c>
      <c r="B371" s="63" t="s">
        <v>570</v>
      </c>
      <c r="C371" s="113">
        <v>0.52200000000000002</v>
      </c>
      <c r="D371" s="109" t="s">
        <v>306</v>
      </c>
      <c r="E371" s="109">
        <v>0</v>
      </c>
    </row>
    <row r="372" spans="1:5">
      <c r="A372" s="72"/>
      <c r="B372" s="61"/>
      <c r="C372" s="115"/>
      <c r="D372" s="111" t="s">
        <v>741</v>
      </c>
      <c r="E372" s="109">
        <v>0.373</v>
      </c>
    </row>
    <row r="373" spans="1:5">
      <c r="A373" s="72"/>
      <c r="B373" s="61"/>
      <c r="C373" s="115"/>
      <c r="D373" s="111" t="s">
        <v>775</v>
      </c>
      <c r="E373" s="109">
        <v>0.39</v>
      </c>
    </row>
    <row r="374" spans="1:5">
      <c r="A374" s="72"/>
      <c r="B374" s="61"/>
      <c r="C374" s="115"/>
      <c r="D374" s="111" t="s">
        <v>1157</v>
      </c>
      <c r="E374" s="109">
        <v>0.52300000000000002</v>
      </c>
    </row>
    <row r="375" spans="1:5">
      <c r="A375" s="72"/>
      <c r="B375" s="62"/>
      <c r="C375" s="118"/>
      <c r="D375" s="111" t="s">
        <v>738</v>
      </c>
      <c r="E375" s="109">
        <v>0.52400000000000002</v>
      </c>
    </row>
    <row r="376" spans="1:5">
      <c r="A376" s="72" t="s">
        <v>254</v>
      </c>
      <c r="B376" s="63" t="s">
        <v>571</v>
      </c>
      <c r="C376" s="113">
        <v>0.46400000000000002</v>
      </c>
      <c r="D376" s="109" t="s">
        <v>306</v>
      </c>
      <c r="E376" s="109">
        <v>0</v>
      </c>
    </row>
    <row r="377" spans="1:5">
      <c r="A377" s="72"/>
      <c r="B377" s="64"/>
      <c r="C377" s="115"/>
      <c r="D377" s="109" t="s">
        <v>750</v>
      </c>
      <c r="E377" s="109">
        <v>0.43</v>
      </c>
    </row>
    <row r="378" spans="1:5">
      <c r="A378" s="72"/>
      <c r="B378" s="64"/>
      <c r="C378" s="115"/>
      <c r="D378" s="109" t="s">
        <v>307</v>
      </c>
      <c r="E378" s="109">
        <v>0.46700000000000003</v>
      </c>
    </row>
    <row r="379" spans="1:5">
      <c r="A379" s="72" t="s">
        <v>255</v>
      </c>
      <c r="B379" s="60" t="s">
        <v>572</v>
      </c>
      <c r="C379" s="113">
        <v>0.44900000000000001</v>
      </c>
      <c r="D379" s="111" t="s">
        <v>736</v>
      </c>
      <c r="E379" s="109">
        <v>0.40500000000000003</v>
      </c>
    </row>
    <row r="380" spans="1:5">
      <c r="A380" s="72"/>
      <c r="B380" s="61"/>
      <c r="C380" s="115"/>
      <c r="D380" s="111" t="s">
        <v>750</v>
      </c>
      <c r="E380" s="109">
        <v>0.435</v>
      </c>
    </row>
    <row r="381" spans="1:5">
      <c r="A381" s="72"/>
      <c r="B381" s="61"/>
      <c r="C381" s="115"/>
      <c r="D381" s="111" t="s">
        <v>768</v>
      </c>
      <c r="E381" s="109">
        <v>0.504</v>
      </c>
    </row>
    <row r="382" spans="1:5">
      <c r="A382" s="72"/>
      <c r="B382" s="62"/>
      <c r="C382" s="118"/>
      <c r="D382" s="111" t="s">
        <v>738</v>
      </c>
      <c r="E382" s="109">
        <v>0.439</v>
      </c>
    </row>
    <row r="383" spans="1:5">
      <c r="A383" s="72" t="s">
        <v>256</v>
      </c>
      <c r="B383" s="45" t="s">
        <v>573</v>
      </c>
      <c r="C383" s="109">
        <v>0.496</v>
      </c>
      <c r="D383" s="109"/>
      <c r="E383" s="109">
        <v>0.53400000000000003</v>
      </c>
    </row>
    <row r="384" spans="1:5">
      <c r="A384" s="72" t="s">
        <v>257</v>
      </c>
      <c r="B384" s="45" t="s">
        <v>574</v>
      </c>
      <c r="C384" s="109">
        <v>0.48499999999999999</v>
      </c>
      <c r="D384" s="109"/>
      <c r="E384" s="109">
        <v>0.498</v>
      </c>
    </row>
    <row r="385" spans="1:5">
      <c r="A385" s="72" t="s">
        <v>258</v>
      </c>
      <c r="B385" s="45" t="s">
        <v>575</v>
      </c>
      <c r="C385" s="109">
        <v>0.30299999999999999</v>
      </c>
      <c r="D385" s="109"/>
      <c r="E385" s="109">
        <v>0.32400000000000001</v>
      </c>
    </row>
    <row r="386" spans="1:5">
      <c r="A386" s="72" t="s">
        <v>805</v>
      </c>
      <c r="B386" s="45" t="s">
        <v>576</v>
      </c>
      <c r="C386" s="109">
        <v>0.48399999999999999</v>
      </c>
      <c r="D386" s="109"/>
      <c r="E386" s="109">
        <v>0.47399999999999998</v>
      </c>
    </row>
    <row r="387" spans="1:5">
      <c r="A387" s="72" t="s">
        <v>259</v>
      </c>
      <c r="B387" s="45" t="s">
        <v>577</v>
      </c>
      <c r="C387" s="109">
        <v>0.69899999999999995</v>
      </c>
      <c r="D387" s="109"/>
      <c r="E387" s="109">
        <v>0.64400000000000002</v>
      </c>
    </row>
    <row r="388" spans="1:5">
      <c r="A388" s="72" t="s">
        <v>260</v>
      </c>
      <c r="B388" s="63" t="s">
        <v>578</v>
      </c>
      <c r="C388" s="113">
        <v>3.6999999999999998E-2</v>
      </c>
      <c r="D388" s="109" t="s">
        <v>306</v>
      </c>
      <c r="E388" s="109">
        <v>0.39100000000000001</v>
      </c>
    </row>
    <row r="389" spans="1:5">
      <c r="A389" s="72"/>
      <c r="B389" s="64"/>
      <c r="C389" s="115"/>
      <c r="D389" s="109" t="s">
        <v>750</v>
      </c>
      <c r="E389" s="109">
        <v>0.58499999999999996</v>
      </c>
    </row>
    <row r="390" spans="1:5">
      <c r="A390" s="72"/>
      <c r="B390" s="65"/>
      <c r="C390" s="118"/>
      <c r="D390" s="109" t="s">
        <v>307</v>
      </c>
      <c r="E390" s="109">
        <v>0.435</v>
      </c>
    </row>
    <row r="391" spans="1:5">
      <c r="A391" s="72" t="s">
        <v>261</v>
      </c>
      <c r="B391" s="45" t="s">
        <v>579</v>
      </c>
      <c r="C391" s="109">
        <v>0.44700000000000001</v>
      </c>
      <c r="D391" s="109"/>
      <c r="E391" s="109">
        <v>0.39200000000000002</v>
      </c>
    </row>
    <row r="392" spans="1:5">
      <c r="A392" s="72" t="s">
        <v>262</v>
      </c>
      <c r="B392" s="45" t="s">
        <v>580</v>
      </c>
      <c r="C392" s="109">
        <v>0.48799999999999999</v>
      </c>
      <c r="D392" s="109"/>
      <c r="E392" s="109">
        <v>0.498</v>
      </c>
    </row>
    <row r="393" spans="1:5">
      <c r="A393" s="72" t="s">
        <v>806</v>
      </c>
      <c r="B393" s="60" t="s">
        <v>581</v>
      </c>
      <c r="C393" s="113">
        <v>0.313</v>
      </c>
      <c r="D393" s="109" t="s">
        <v>306</v>
      </c>
      <c r="E393" s="109">
        <v>0</v>
      </c>
    </row>
    <row r="394" spans="1:5">
      <c r="A394" s="72"/>
      <c r="B394" s="64"/>
      <c r="C394" s="115"/>
      <c r="D394" s="109" t="s">
        <v>741</v>
      </c>
      <c r="E394" s="109">
        <v>0.32100000000000001</v>
      </c>
    </row>
    <row r="395" spans="1:5">
      <c r="A395" s="72"/>
      <c r="B395" s="65"/>
      <c r="C395" s="118"/>
      <c r="D395" s="109" t="s">
        <v>307</v>
      </c>
      <c r="E395" s="109">
        <v>0.498</v>
      </c>
    </row>
    <row r="396" spans="1:5">
      <c r="A396" s="72" t="s">
        <v>263</v>
      </c>
      <c r="B396" s="45" t="s">
        <v>582</v>
      </c>
      <c r="C396" s="109">
        <v>0.28999999999999998</v>
      </c>
      <c r="D396" s="109"/>
      <c r="E396" s="109">
        <v>0.25600000000000001</v>
      </c>
    </row>
    <row r="397" spans="1:5">
      <c r="A397" s="72" t="s">
        <v>807</v>
      </c>
      <c r="B397" s="45" t="s">
        <v>583</v>
      </c>
      <c r="C397" s="109">
        <v>0</v>
      </c>
      <c r="D397" s="109"/>
      <c r="E397" s="109">
        <v>0</v>
      </c>
    </row>
    <row r="398" spans="1:5">
      <c r="A398" s="72" t="s">
        <v>264</v>
      </c>
      <c r="B398" s="45" t="s">
        <v>1158</v>
      </c>
      <c r="C398" s="109">
        <v>0.498</v>
      </c>
      <c r="D398" s="109"/>
      <c r="E398" s="109">
        <v>0.48199999999999998</v>
      </c>
    </row>
    <row r="399" spans="1:5">
      <c r="A399" s="72" t="s">
        <v>265</v>
      </c>
      <c r="B399" s="45" t="s">
        <v>584</v>
      </c>
      <c r="C399" s="109">
        <v>3.7999999999999999E-2</v>
      </c>
      <c r="D399" s="109"/>
      <c r="E399" s="109">
        <v>0.41399999999999998</v>
      </c>
    </row>
    <row r="400" spans="1:5">
      <c r="A400" s="72" t="s">
        <v>808</v>
      </c>
      <c r="B400" s="63" t="s">
        <v>585</v>
      </c>
      <c r="C400" s="113">
        <v>3.2000000000000001E-2</v>
      </c>
      <c r="D400" s="109" t="s">
        <v>306</v>
      </c>
      <c r="E400" s="109">
        <v>0</v>
      </c>
    </row>
    <row r="401" spans="1:5">
      <c r="A401" s="72"/>
      <c r="B401" s="64"/>
      <c r="C401" s="115"/>
      <c r="D401" s="109" t="s">
        <v>737</v>
      </c>
      <c r="E401" s="109">
        <v>0.41</v>
      </c>
    </row>
    <row r="402" spans="1:5">
      <c r="A402" s="72"/>
      <c r="B402" s="65"/>
      <c r="C402" s="118"/>
      <c r="D402" s="109" t="s">
        <v>307</v>
      </c>
      <c r="E402" s="109">
        <v>0.36499999999999999</v>
      </c>
    </row>
    <row r="403" spans="1:5">
      <c r="A403" s="72" t="s">
        <v>266</v>
      </c>
      <c r="B403" s="45" t="s">
        <v>586</v>
      </c>
      <c r="C403" s="109">
        <v>7.1999999999999995E-2</v>
      </c>
      <c r="D403" s="109"/>
      <c r="E403" s="109">
        <v>0.436</v>
      </c>
    </row>
    <row r="404" spans="1:5">
      <c r="A404" s="72" t="s">
        <v>267</v>
      </c>
      <c r="B404" s="45" t="s">
        <v>587</v>
      </c>
      <c r="C404" s="109">
        <v>0.04</v>
      </c>
      <c r="D404" s="109"/>
      <c r="E404" s="109">
        <v>0.42899999999999999</v>
      </c>
    </row>
    <row r="405" spans="1:5">
      <c r="A405" s="72" t="s">
        <v>268</v>
      </c>
      <c r="B405" s="37" t="s">
        <v>588</v>
      </c>
      <c r="C405" s="109">
        <v>0.44700000000000001</v>
      </c>
      <c r="D405" s="109"/>
      <c r="E405" s="109">
        <v>0.39200000000000002</v>
      </c>
    </row>
    <row r="406" spans="1:5">
      <c r="A406" s="72" t="s">
        <v>269</v>
      </c>
      <c r="B406" s="45" t="s">
        <v>589</v>
      </c>
      <c r="C406" s="109">
        <v>2.5999999999999999E-2</v>
      </c>
      <c r="D406" s="109"/>
      <c r="E406" s="109">
        <v>0.45400000000000001</v>
      </c>
    </row>
    <row r="407" spans="1:5">
      <c r="A407" s="72" t="s">
        <v>270</v>
      </c>
      <c r="B407" s="45" t="s">
        <v>590</v>
      </c>
      <c r="C407" s="109">
        <v>0.47799999999999998</v>
      </c>
      <c r="D407" s="109"/>
      <c r="E407" s="109">
        <v>0.504</v>
      </c>
    </row>
    <row r="408" spans="1:5">
      <c r="A408" s="72" t="s">
        <v>809</v>
      </c>
      <c r="B408" s="45" t="s">
        <v>591</v>
      </c>
      <c r="C408" s="109">
        <v>0.47799999999999998</v>
      </c>
      <c r="D408" s="109"/>
      <c r="E408" s="109">
        <v>0.42299999999999999</v>
      </c>
    </row>
    <row r="409" spans="1:5">
      <c r="A409" s="72" t="s">
        <v>271</v>
      </c>
      <c r="B409" s="45" t="s">
        <v>592</v>
      </c>
      <c r="C409" s="109">
        <v>0.44400000000000001</v>
      </c>
      <c r="D409" s="109"/>
      <c r="E409" s="109">
        <v>0.38900000000000001</v>
      </c>
    </row>
    <row r="410" spans="1:5">
      <c r="A410" s="72" t="s">
        <v>272</v>
      </c>
      <c r="B410" s="45" t="s">
        <v>593</v>
      </c>
      <c r="C410" s="109">
        <v>0.20499999999999999</v>
      </c>
      <c r="D410" s="109"/>
      <c r="E410" s="109">
        <v>0.38800000000000001</v>
      </c>
    </row>
    <row r="411" spans="1:5">
      <c r="A411" s="72" t="s">
        <v>273</v>
      </c>
      <c r="B411" s="45" t="s">
        <v>594</v>
      </c>
      <c r="C411" s="109">
        <v>0.28399999999999997</v>
      </c>
      <c r="D411" s="109"/>
      <c r="E411" s="109">
        <v>0.55500000000000005</v>
      </c>
    </row>
    <row r="412" spans="1:5">
      <c r="A412" s="72" t="s">
        <v>274</v>
      </c>
      <c r="B412" s="45" t="s">
        <v>595</v>
      </c>
      <c r="C412" s="109">
        <v>0.28999999999999998</v>
      </c>
      <c r="D412" s="109"/>
      <c r="E412" s="109">
        <v>0.46800000000000003</v>
      </c>
    </row>
    <row r="413" spans="1:5">
      <c r="A413" s="72" t="s">
        <v>275</v>
      </c>
      <c r="B413" s="45" t="s">
        <v>596</v>
      </c>
      <c r="C413" s="109">
        <v>0.312</v>
      </c>
      <c r="D413" s="109"/>
      <c r="E413" s="109">
        <v>0.45700000000000002</v>
      </c>
    </row>
    <row r="414" spans="1:5">
      <c r="A414" s="72" t="s">
        <v>276</v>
      </c>
      <c r="B414" s="63" t="s">
        <v>597</v>
      </c>
      <c r="C414" s="113">
        <v>0.46899999999999997</v>
      </c>
      <c r="D414" s="109" t="s">
        <v>306</v>
      </c>
      <c r="E414" s="109">
        <v>0</v>
      </c>
    </row>
    <row r="415" spans="1:5">
      <c r="A415" s="72"/>
      <c r="B415" s="64"/>
      <c r="C415" s="115"/>
      <c r="D415" s="109" t="s">
        <v>308</v>
      </c>
      <c r="E415" s="109">
        <v>0.52600000000000002</v>
      </c>
    </row>
    <row r="416" spans="1:5">
      <c r="A416" s="72"/>
      <c r="B416" s="65"/>
      <c r="C416" s="118"/>
      <c r="D416" s="109" t="s">
        <v>307</v>
      </c>
      <c r="E416" s="109">
        <v>0.53</v>
      </c>
    </row>
    <row r="417" spans="1:5">
      <c r="A417" s="72" t="s">
        <v>277</v>
      </c>
      <c r="B417" s="45" t="s">
        <v>810</v>
      </c>
      <c r="C417" s="109">
        <v>0.50900000000000001</v>
      </c>
      <c r="D417" s="109"/>
      <c r="E417" s="109">
        <v>0.54200000000000004</v>
      </c>
    </row>
    <row r="418" spans="1:5">
      <c r="A418" s="72" t="s">
        <v>278</v>
      </c>
      <c r="B418" s="45" t="s">
        <v>598</v>
      </c>
      <c r="C418" s="109">
        <v>0.34599999999999997</v>
      </c>
      <c r="D418" s="109"/>
      <c r="E418" s="109">
        <v>0.29099999999999998</v>
      </c>
    </row>
    <row r="419" spans="1:5">
      <c r="A419" s="72" t="s">
        <v>279</v>
      </c>
      <c r="B419" s="63" t="s">
        <v>1159</v>
      </c>
      <c r="C419" s="113">
        <v>0.39400000000000002</v>
      </c>
      <c r="D419" s="109" t="s">
        <v>306</v>
      </c>
      <c r="E419" s="109">
        <v>0</v>
      </c>
    </row>
    <row r="420" spans="1:5">
      <c r="A420" s="72"/>
      <c r="B420" s="64"/>
      <c r="C420" s="115"/>
      <c r="D420" s="109" t="s">
        <v>1160</v>
      </c>
      <c r="E420" s="109">
        <v>0</v>
      </c>
    </row>
    <row r="421" spans="1:5">
      <c r="A421" s="72"/>
      <c r="B421" s="64"/>
      <c r="C421" s="115"/>
      <c r="D421" s="109" t="s">
        <v>757</v>
      </c>
      <c r="E421" s="109">
        <v>0</v>
      </c>
    </row>
    <row r="422" spans="1:5">
      <c r="A422" s="72"/>
      <c r="B422" s="65"/>
      <c r="C422" s="118"/>
      <c r="D422" s="109" t="s">
        <v>307</v>
      </c>
      <c r="E422" s="109">
        <v>0</v>
      </c>
    </row>
    <row r="423" spans="1:5">
      <c r="A423" s="72" t="s">
        <v>280</v>
      </c>
      <c r="B423" s="45" t="s">
        <v>599</v>
      </c>
      <c r="C423" s="109">
        <v>0.48299999999999998</v>
      </c>
      <c r="D423" s="109"/>
      <c r="E423" s="109">
        <v>0.46700000000000003</v>
      </c>
    </row>
    <row r="424" spans="1:5">
      <c r="A424" s="72" t="s">
        <v>281</v>
      </c>
      <c r="B424" s="37" t="s">
        <v>600</v>
      </c>
      <c r="C424" s="109">
        <v>0.20799999999999999</v>
      </c>
      <c r="D424" s="109"/>
      <c r="E424" s="109">
        <v>0.32500000000000001</v>
      </c>
    </row>
    <row r="425" spans="1:5">
      <c r="A425" s="72" t="s">
        <v>282</v>
      </c>
      <c r="B425" s="63" t="s">
        <v>601</v>
      </c>
      <c r="C425" s="113">
        <v>1.7999999999999999E-2</v>
      </c>
      <c r="D425" s="109" t="s">
        <v>306</v>
      </c>
      <c r="E425" s="109">
        <v>0</v>
      </c>
    </row>
    <row r="426" spans="1:5">
      <c r="A426" s="72"/>
      <c r="B426" s="64"/>
      <c r="C426" s="115"/>
      <c r="D426" s="109" t="s">
        <v>1160</v>
      </c>
      <c r="E426" s="109">
        <v>0</v>
      </c>
    </row>
    <row r="427" spans="1:5">
      <c r="A427" s="72"/>
      <c r="B427" s="64"/>
      <c r="C427" s="115"/>
      <c r="D427" s="109" t="s">
        <v>1161</v>
      </c>
      <c r="E427" s="109">
        <v>6.2E-2</v>
      </c>
    </row>
    <row r="428" spans="1:5">
      <c r="A428" s="72"/>
      <c r="B428" s="64"/>
      <c r="C428" s="115"/>
      <c r="D428" s="109" t="s">
        <v>1162</v>
      </c>
      <c r="E428" s="109">
        <v>4.3999999999999997E-2</v>
      </c>
    </row>
    <row r="429" spans="1:5">
      <c r="A429" s="72"/>
      <c r="B429" s="64"/>
      <c r="C429" s="115"/>
      <c r="D429" s="109" t="s">
        <v>1163</v>
      </c>
      <c r="E429" s="109">
        <v>9.0999999999999998E-2</v>
      </c>
    </row>
    <row r="430" spans="1:5">
      <c r="A430" s="72"/>
      <c r="B430" s="65"/>
      <c r="C430" s="118"/>
      <c r="D430" s="109" t="s">
        <v>307</v>
      </c>
      <c r="E430" s="109">
        <v>0.41899999999999998</v>
      </c>
    </row>
    <row r="431" spans="1:5">
      <c r="A431" s="72" t="s">
        <v>283</v>
      </c>
      <c r="B431" s="45" t="s">
        <v>1164</v>
      </c>
      <c r="C431" s="116">
        <v>0.47</v>
      </c>
      <c r="D431" s="116"/>
      <c r="E431" s="116">
        <v>0.47</v>
      </c>
    </row>
    <row r="432" spans="1:5">
      <c r="A432" s="72" t="s">
        <v>284</v>
      </c>
      <c r="B432" s="63" t="s">
        <v>602</v>
      </c>
      <c r="C432" s="113">
        <v>0.154</v>
      </c>
      <c r="D432" s="109" t="s">
        <v>306</v>
      </c>
      <c r="E432" s="109">
        <v>0</v>
      </c>
    </row>
    <row r="433" spans="1:5">
      <c r="A433" s="72"/>
      <c r="B433" s="64"/>
      <c r="C433" s="115"/>
      <c r="D433" s="109" t="s">
        <v>308</v>
      </c>
      <c r="E433" s="109">
        <v>0.45200000000000001</v>
      </c>
    </row>
    <row r="434" spans="1:5">
      <c r="A434" s="72"/>
      <c r="B434" s="65"/>
      <c r="C434" s="118"/>
      <c r="D434" s="109" t="s">
        <v>307</v>
      </c>
      <c r="E434" s="109">
        <v>0.53400000000000003</v>
      </c>
    </row>
    <row r="435" spans="1:5">
      <c r="A435" s="72" t="s">
        <v>285</v>
      </c>
      <c r="B435" s="45" t="s">
        <v>812</v>
      </c>
      <c r="C435" s="109">
        <v>0.34</v>
      </c>
      <c r="D435" s="109"/>
      <c r="E435" s="109">
        <v>0.56599999999999995</v>
      </c>
    </row>
    <row r="436" spans="1:5">
      <c r="A436" s="72" t="s">
        <v>286</v>
      </c>
      <c r="B436" s="45" t="s">
        <v>603</v>
      </c>
      <c r="C436" s="109">
        <v>0.187</v>
      </c>
      <c r="D436" s="109"/>
      <c r="E436" s="109">
        <v>0.19600000000000001</v>
      </c>
    </row>
    <row r="437" spans="1:5">
      <c r="A437" s="72" t="s">
        <v>287</v>
      </c>
      <c r="B437" s="45" t="s">
        <v>604</v>
      </c>
      <c r="C437" s="109">
        <v>0.32700000000000001</v>
      </c>
      <c r="D437" s="109"/>
      <c r="E437" s="109">
        <v>0.59399999999999997</v>
      </c>
    </row>
    <row r="438" spans="1:5">
      <c r="A438" s="72" t="s">
        <v>288</v>
      </c>
      <c r="B438" s="45" t="s">
        <v>605</v>
      </c>
      <c r="C438" s="109">
        <v>0.41799999999999998</v>
      </c>
      <c r="D438" s="109"/>
      <c r="E438" s="109">
        <v>0.51700000000000002</v>
      </c>
    </row>
    <row r="439" spans="1:5">
      <c r="A439" s="72" t="s">
        <v>289</v>
      </c>
      <c r="B439" s="45" t="s">
        <v>606</v>
      </c>
      <c r="C439" s="109">
        <v>3.9E-2</v>
      </c>
      <c r="D439" s="109"/>
      <c r="E439" s="109">
        <v>0.436</v>
      </c>
    </row>
    <row r="440" spans="1:5">
      <c r="A440" s="72" t="s">
        <v>290</v>
      </c>
      <c r="B440" s="45" t="s">
        <v>607</v>
      </c>
      <c r="C440" s="109">
        <v>0.433</v>
      </c>
      <c r="D440" s="109"/>
      <c r="E440" s="109">
        <v>0.40300000000000002</v>
      </c>
    </row>
    <row r="441" spans="1:5">
      <c r="A441" s="72" t="s">
        <v>291</v>
      </c>
      <c r="B441" s="45" t="s">
        <v>608</v>
      </c>
      <c r="C441" s="109">
        <v>0.36899999999999999</v>
      </c>
      <c r="D441" s="109"/>
      <c r="E441" s="109">
        <v>0.34200000000000003</v>
      </c>
    </row>
    <row r="442" spans="1:5">
      <c r="A442" s="72" t="s">
        <v>292</v>
      </c>
      <c r="B442" s="45" t="s">
        <v>813</v>
      </c>
      <c r="C442" s="109">
        <v>0.35599999999999998</v>
      </c>
      <c r="D442" s="109"/>
      <c r="E442" s="109">
        <v>0.30099999999999999</v>
      </c>
    </row>
    <row r="443" spans="1:5">
      <c r="A443" s="72" t="s">
        <v>293</v>
      </c>
      <c r="B443" s="63" t="s">
        <v>609</v>
      </c>
      <c r="C443" s="113">
        <v>0.35</v>
      </c>
      <c r="D443" s="109" t="s">
        <v>306</v>
      </c>
      <c r="E443" s="109">
        <v>0.35399999999999998</v>
      </c>
    </row>
    <row r="444" spans="1:5">
      <c r="A444" s="72"/>
      <c r="B444" s="64"/>
      <c r="C444" s="115"/>
      <c r="D444" s="109" t="s">
        <v>308</v>
      </c>
      <c r="E444" s="109">
        <v>0.35899999999999999</v>
      </c>
    </row>
    <row r="445" spans="1:5">
      <c r="A445" s="72"/>
      <c r="B445" s="65"/>
      <c r="C445" s="118"/>
      <c r="D445" s="109" t="s">
        <v>307</v>
      </c>
      <c r="E445" s="109">
        <v>0.42699999999999999</v>
      </c>
    </row>
    <row r="446" spans="1:5">
      <c r="A446" s="72" t="s">
        <v>294</v>
      </c>
      <c r="B446" s="45" t="s">
        <v>610</v>
      </c>
      <c r="C446" s="109">
        <v>0.49399999999999999</v>
      </c>
      <c r="D446" s="109"/>
      <c r="E446" s="109">
        <v>0.51900000000000002</v>
      </c>
    </row>
    <row r="447" spans="1:5">
      <c r="A447" s="72" t="s">
        <v>814</v>
      </c>
      <c r="B447" s="45" t="s">
        <v>611</v>
      </c>
      <c r="C447" s="109">
        <v>0.45900000000000002</v>
      </c>
      <c r="D447" s="109"/>
      <c r="E447" s="109">
        <v>0.501</v>
      </c>
    </row>
    <row r="448" spans="1:5">
      <c r="A448" s="72" t="s">
        <v>295</v>
      </c>
      <c r="B448" s="60" t="s">
        <v>612</v>
      </c>
      <c r="C448" s="113">
        <v>0.46500000000000002</v>
      </c>
      <c r="D448" s="109"/>
      <c r="E448" s="109">
        <v>0.48399999999999999</v>
      </c>
    </row>
    <row r="449" spans="1:5">
      <c r="A449" s="72" t="s">
        <v>815</v>
      </c>
      <c r="B449" s="45" t="s">
        <v>613</v>
      </c>
      <c r="C449" s="109">
        <v>0.51200000000000001</v>
      </c>
      <c r="D449" s="109"/>
      <c r="E449" s="109">
        <v>0.54</v>
      </c>
    </row>
    <row r="450" spans="1:5">
      <c r="A450" s="72" t="s">
        <v>816</v>
      </c>
      <c r="B450" s="45" t="s">
        <v>817</v>
      </c>
      <c r="C450" s="109">
        <v>0.36799999999999999</v>
      </c>
      <c r="D450" s="109"/>
      <c r="E450" s="109">
        <v>0.48499999999999999</v>
      </c>
    </row>
    <row r="451" spans="1:5">
      <c r="A451" s="72" t="s">
        <v>818</v>
      </c>
      <c r="B451" s="45" t="s">
        <v>1165</v>
      </c>
      <c r="C451" s="109">
        <v>0.47799999999999998</v>
      </c>
      <c r="D451" s="109"/>
      <c r="E451" s="109">
        <v>0.504</v>
      </c>
    </row>
    <row r="452" spans="1:5">
      <c r="A452" s="72" t="s">
        <v>296</v>
      </c>
      <c r="B452" s="45" t="s">
        <v>614</v>
      </c>
      <c r="C452" s="109">
        <v>0.46400000000000002</v>
      </c>
      <c r="D452" s="109"/>
      <c r="E452" s="109">
        <v>0.48699999999999999</v>
      </c>
    </row>
    <row r="453" spans="1:5">
      <c r="A453" s="72" t="s">
        <v>819</v>
      </c>
      <c r="B453" s="45" t="s">
        <v>615</v>
      </c>
      <c r="C453" s="109">
        <v>0.33300000000000002</v>
      </c>
      <c r="D453" s="109"/>
      <c r="E453" s="109">
        <v>0.41799999999999998</v>
      </c>
    </row>
    <row r="454" spans="1:5">
      <c r="A454" s="72" t="s">
        <v>297</v>
      </c>
      <c r="B454" s="37" t="s">
        <v>616</v>
      </c>
      <c r="C454" s="109">
        <v>0.52900000000000003</v>
      </c>
      <c r="D454" s="109"/>
      <c r="E454" s="109">
        <v>0.47399999999999998</v>
      </c>
    </row>
    <row r="455" spans="1:5">
      <c r="A455" s="72" t="s">
        <v>298</v>
      </c>
      <c r="B455" s="45" t="s">
        <v>617</v>
      </c>
      <c r="C455" s="109">
        <v>0.41599999999999998</v>
      </c>
      <c r="D455" s="109"/>
      <c r="E455" s="109">
        <v>0.39600000000000002</v>
      </c>
    </row>
    <row r="456" spans="1:5">
      <c r="A456" s="72" t="s">
        <v>299</v>
      </c>
      <c r="B456" s="45" t="s">
        <v>618</v>
      </c>
      <c r="C456" s="109">
        <v>0.47299999999999998</v>
      </c>
      <c r="D456" s="109"/>
      <c r="E456" s="109">
        <v>0.41799999999999998</v>
      </c>
    </row>
    <row r="457" spans="1:5">
      <c r="A457" s="72" t="s">
        <v>300</v>
      </c>
      <c r="B457" s="45" t="s">
        <v>1166</v>
      </c>
      <c r="C457" s="109">
        <v>0.52</v>
      </c>
      <c r="D457" s="109"/>
      <c r="E457" s="109">
        <v>0.46500000000000002</v>
      </c>
    </row>
    <row r="458" spans="1:5">
      <c r="A458" s="72" t="s">
        <v>301</v>
      </c>
      <c r="B458" s="45" t="s">
        <v>619</v>
      </c>
      <c r="C458" s="109">
        <v>0.56599999999999995</v>
      </c>
      <c r="D458" s="109"/>
      <c r="E458" s="109">
        <v>0.55700000000000005</v>
      </c>
    </row>
    <row r="459" spans="1:5">
      <c r="A459" s="72" t="s">
        <v>820</v>
      </c>
      <c r="B459" s="45" t="s">
        <v>620</v>
      </c>
      <c r="C459" s="109">
        <v>0</v>
      </c>
      <c r="D459" s="109"/>
      <c r="E459" s="109">
        <v>0.41699999999999998</v>
      </c>
    </row>
    <row r="460" spans="1:5">
      <c r="A460" s="72" t="s">
        <v>821</v>
      </c>
      <c r="B460" s="45" t="s">
        <v>621</v>
      </c>
      <c r="C460" s="109">
        <v>0.47299999999999998</v>
      </c>
      <c r="D460" s="109"/>
      <c r="E460" s="109">
        <v>0.41799999999999998</v>
      </c>
    </row>
    <row r="461" spans="1:5">
      <c r="A461" s="72" t="s">
        <v>302</v>
      </c>
      <c r="B461" s="45" t="s">
        <v>622</v>
      </c>
      <c r="C461" s="109">
        <v>0.44700000000000001</v>
      </c>
      <c r="D461" s="109"/>
      <c r="E461" s="109">
        <v>0.39200000000000002</v>
      </c>
    </row>
    <row r="462" spans="1:5">
      <c r="A462" s="72" t="s">
        <v>303</v>
      </c>
      <c r="B462" s="63" t="s">
        <v>623</v>
      </c>
      <c r="C462" s="113">
        <v>0.60099999999999998</v>
      </c>
      <c r="D462" s="109" t="s">
        <v>306</v>
      </c>
      <c r="E462" s="109">
        <v>0</v>
      </c>
    </row>
    <row r="463" spans="1:5">
      <c r="A463" s="72"/>
      <c r="B463" s="64"/>
      <c r="C463" s="115"/>
      <c r="D463" s="109" t="s">
        <v>308</v>
      </c>
      <c r="E463" s="109">
        <v>0.55000000000000004</v>
      </c>
    </row>
    <row r="464" spans="1:5">
      <c r="A464" s="72"/>
      <c r="B464" s="64"/>
      <c r="C464" s="115"/>
      <c r="D464" s="109" t="s">
        <v>307</v>
      </c>
      <c r="E464" s="109">
        <v>0.60099999999999998</v>
      </c>
    </row>
    <row r="465" spans="1:5">
      <c r="A465" s="72" t="s">
        <v>304</v>
      </c>
      <c r="B465" s="66" t="s">
        <v>624</v>
      </c>
      <c r="C465" s="113">
        <v>0.47599999999999998</v>
      </c>
      <c r="D465" s="109" t="s">
        <v>306</v>
      </c>
      <c r="E465" s="109">
        <v>0</v>
      </c>
    </row>
    <row r="466" spans="1:5">
      <c r="A466" s="72"/>
      <c r="B466" s="67"/>
      <c r="C466" s="115"/>
      <c r="D466" s="109" t="s">
        <v>750</v>
      </c>
      <c r="E466" s="109">
        <v>0</v>
      </c>
    </row>
    <row r="467" spans="1:5">
      <c r="A467" s="72"/>
      <c r="B467" s="67"/>
      <c r="C467" s="115"/>
      <c r="D467" s="111" t="s">
        <v>768</v>
      </c>
      <c r="E467" s="109">
        <v>0.45569999999999999</v>
      </c>
    </row>
    <row r="468" spans="1:5">
      <c r="A468" s="72"/>
      <c r="B468" s="68"/>
      <c r="C468" s="118"/>
      <c r="D468" s="109" t="s">
        <v>307</v>
      </c>
      <c r="E468" s="109">
        <v>0.52100000000000002</v>
      </c>
    </row>
    <row r="469" spans="1:5">
      <c r="A469" s="72" t="s">
        <v>305</v>
      </c>
      <c r="B469" s="60" t="s">
        <v>822</v>
      </c>
      <c r="C469" s="113">
        <v>0.44700000000000001</v>
      </c>
      <c r="D469" s="111" t="s">
        <v>736</v>
      </c>
      <c r="E469" s="109">
        <v>0</v>
      </c>
    </row>
    <row r="470" spans="1:5">
      <c r="A470" s="72"/>
      <c r="B470" s="61"/>
      <c r="C470" s="115"/>
      <c r="D470" s="111" t="s">
        <v>759</v>
      </c>
      <c r="E470" s="109">
        <v>0</v>
      </c>
    </row>
    <row r="471" spans="1:5">
      <c r="A471" s="72"/>
      <c r="B471" s="61"/>
      <c r="C471" s="115"/>
      <c r="D471" s="111" t="s">
        <v>756</v>
      </c>
      <c r="E471" s="109">
        <v>0</v>
      </c>
    </row>
    <row r="472" spans="1:5">
      <c r="A472" s="72"/>
      <c r="B472" s="61"/>
      <c r="C472" s="115"/>
      <c r="D472" s="111" t="s">
        <v>743</v>
      </c>
      <c r="E472" s="109">
        <v>0</v>
      </c>
    </row>
    <row r="473" spans="1:5">
      <c r="A473" s="72"/>
      <c r="B473" s="61"/>
      <c r="C473" s="115"/>
      <c r="D473" s="111" t="s">
        <v>1167</v>
      </c>
      <c r="E473" s="109">
        <v>0</v>
      </c>
    </row>
    <row r="474" spans="1:5">
      <c r="A474" s="72"/>
      <c r="B474" s="61"/>
      <c r="C474" s="115"/>
      <c r="D474" s="111" t="s">
        <v>745</v>
      </c>
      <c r="E474" s="109">
        <v>0</v>
      </c>
    </row>
    <row r="475" spans="1:5">
      <c r="A475" s="72"/>
      <c r="B475" s="61"/>
      <c r="C475" s="115"/>
      <c r="D475" s="111" t="s">
        <v>1168</v>
      </c>
      <c r="E475" s="109">
        <v>0.443</v>
      </c>
    </row>
    <row r="476" spans="1:5">
      <c r="A476" s="72"/>
      <c r="B476" s="62"/>
      <c r="C476" s="118"/>
      <c r="D476" s="111" t="s">
        <v>747</v>
      </c>
      <c r="E476" s="109">
        <v>0.441</v>
      </c>
    </row>
    <row r="477" spans="1:5">
      <c r="A477" s="72" t="s">
        <v>823</v>
      </c>
      <c r="B477" s="63" t="s">
        <v>1169</v>
      </c>
      <c r="C477" s="113">
        <v>0.40600000000000003</v>
      </c>
      <c r="D477" s="109" t="s">
        <v>306</v>
      </c>
      <c r="E477" s="109">
        <v>0</v>
      </c>
    </row>
    <row r="478" spans="1:5">
      <c r="A478" s="72"/>
      <c r="B478" s="61"/>
      <c r="C478" s="115"/>
      <c r="D478" s="111" t="s">
        <v>759</v>
      </c>
      <c r="E478" s="109">
        <v>0</v>
      </c>
    </row>
    <row r="479" spans="1:5">
      <c r="B479" s="64"/>
      <c r="C479" s="115"/>
      <c r="D479" s="109" t="s">
        <v>308</v>
      </c>
      <c r="E479" s="109">
        <v>0.379</v>
      </c>
    </row>
    <row r="480" spans="1:5">
      <c r="B480" s="65"/>
      <c r="C480" s="118"/>
      <c r="D480" s="109" t="s">
        <v>307</v>
      </c>
      <c r="E480" s="109">
        <v>0.42399999999999999</v>
      </c>
    </row>
    <row r="481" spans="1:5">
      <c r="A481" s="72" t="s">
        <v>824</v>
      </c>
      <c r="B481" s="63" t="s">
        <v>625</v>
      </c>
      <c r="C481" s="113">
        <v>0.46899999999999997</v>
      </c>
      <c r="D481" s="109" t="s">
        <v>306</v>
      </c>
      <c r="E481" s="109">
        <v>0</v>
      </c>
    </row>
    <row r="482" spans="1:5">
      <c r="A482" s="72"/>
      <c r="B482" s="61"/>
      <c r="C482" s="115"/>
      <c r="D482" s="111" t="s">
        <v>759</v>
      </c>
      <c r="E482" s="109">
        <v>0</v>
      </c>
    </row>
    <row r="483" spans="1:5">
      <c r="B483" s="64"/>
      <c r="C483" s="115"/>
      <c r="D483" s="109" t="s">
        <v>1170</v>
      </c>
      <c r="E483" s="109">
        <v>0.46600000000000003</v>
      </c>
    </row>
    <row r="484" spans="1:5">
      <c r="B484" s="65"/>
      <c r="C484" s="118"/>
      <c r="D484" s="109" t="s">
        <v>307</v>
      </c>
      <c r="E484" s="109">
        <v>0.497</v>
      </c>
    </row>
    <row r="485" spans="1:5">
      <c r="A485" s="72" t="s">
        <v>825</v>
      </c>
      <c r="B485" s="63" t="s">
        <v>626</v>
      </c>
      <c r="C485" s="113">
        <v>0.36199999999999999</v>
      </c>
      <c r="D485" s="109" t="s">
        <v>306</v>
      </c>
      <c r="E485" s="109">
        <v>0</v>
      </c>
    </row>
    <row r="486" spans="1:5">
      <c r="A486" s="72"/>
      <c r="B486" s="64"/>
      <c r="C486" s="115"/>
      <c r="D486" s="111" t="s">
        <v>750</v>
      </c>
      <c r="E486" s="109">
        <v>0</v>
      </c>
    </row>
    <row r="487" spans="1:5">
      <c r="A487" s="72"/>
      <c r="B487" s="64"/>
      <c r="C487" s="115"/>
      <c r="D487" s="111" t="s">
        <v>756</v>
      </c>
      <c r="E487" s="109">
        <v>0</v>
      </c>
    </row>
    <row r="488" spans="1:5">
      <c r="B488" s="64"/>
      <c r="C488" s="115"/>
      <c r="D488" s="109" t="s">
        <v>826</v>
      </c>
      <c r="E488" s="109">
        <v>0.35099999999999998</v>
      </c>
    </row>
    <row r="489" spans="1:5">
      <c r="B489" s="65"/>
      <c r="C489" s="118"/>
      <c r="D489" s="109" t="s">
        <v>307</v>
      </c>
      <c r="E489" s="109">
        <v>0.318</v>
      </c>
    </row>
    <row r="490" spans="1:5">
      <c r="A490" s="72" t="s">
        <v>827</v>
      </c>
      <c r="B490" s="63" t="s">
        <v>627</v>
      </c>
      <c r="C490" s="113">
        <v>0.53100000000000003</v>
      </c>
      <c r="D490" s="109" t="s">
        <v>306</v>
      </c>
      <c r="E490" s="109">
        <v>0</v>
      </c>
    </row>
    <row r="491" spans="1:5">
      <c r="A491" s="72"/>
      <c r="B491" s="64"/>
      <c r="C491" s="115"/>
      <c r="D491" s="111" t="s">
        <v>1171</v>
      </c>
      <c r="E491" s="109">
        <v>0</v>
      </c>
    </row>
    <row r="492" spans="1:5">
      <c r="A492" s="72"/>
      <c r="B492" s="64"/>
      <c r="C492" s="115"/>
      <c r="D492" s="109" t="s">
        <v>1170</v>
      </c>
      <c r="E492" s="109">
        <v>0.52100000000000002</v>
      </c>
    </row>
    <row r="493" spans="1:5">
      <c r="A493" s="72"/>
      <c r="B493" s="64"/>
      <c r="C493" s="115"/>
      <c r="D493" s="109" t="s">
        <v>307</v>
      </c>
      <c r="E493" s="109">
        <v>0.58499999999999996</v>
      </c>
    </row>
    <row r="494" spans="1:5">
      <c r="A494" s="72" t="s">
        <v>313</v>
      </c>
      <c r="B494" s="63" t="s">
        <v>628</v>
      </c>
      <c r="C494" s="113">
        <v>0.55000000000000004</v>
      </c>
      <c r="D494" s="111" t="s">
        <v>754</v>
      </c>
      <c r="E494" s="109">
        <v>0</v>
      </c>
    </row>
    <row r="495" spans="1:5">
      <c r="B495" s="64"/>
      <c r="C495" s="115"/>
      <c r="D495" s="111" t="s">
        <v>750</v>
      </c>
      <c r="E495" s="109">
        <v>0</v>
      </c>
    </row>
    <row r="496" spans="1:5">
      <c r="B496" s="64"/>
      <c r="C496" s="115"/>
      <c r="D496" s="111" t="s">
        <v>811</v>
      </c>
      <c r="E496" s="109">
        <v>0.57399999999999995</v>
      </c>
    </row>
    <row r="497" spans="1:5">
      <c r="B497" s="65"/>
      <c r="C497" s="118"/>
      <c r="D497" s="111" t="s">
        <v>738</v>
      </c>
      <c r="E497" s="109">
        <v>0.40799999999999997</v>
      </c>
    </row>
    <row r="498" spans="1:5">
      <c r="A498" s="72" t="s">
        <v>828</v>
      </c>
      <c r="B498" s="63" t="s">
        <v>629</v>
      </c>
      <c r="C498" s="113">
        <v>0.36499999999999999</v>
      </c>
      <c r="D498" s="109" t="s">
        <v>306</v>
      </c>
      <c r="E498" s="109">
        <v>0</v>
      </c>
    </row>
    <row r="499" spans="1:5">
      <c r="A499" s="72"/>
      <c r="B499" s="64"/>
      <c r="C499" s="115"/>
      <c r="D499" s="109" t="s">
        <v>308</v>
      </c>
      <c r="E499" s="109">
        <v>0.48</v>
      </c>
    </row>
    <row r="500" spans="1:5">
      <c r="A500" s="72"/>
      <c r="B500" s="65"/>
      <c r="C500" s="118"/>
      <c r="D500" s="109" t="s">
        <v>307</v>
      </c>
      <c r="E500" s="109">
        <v>0.37</v>
      </c>
    </row>
    <row r="501" spans="1:5">
      <c r="A501" s="72" t="s">
        <v>829</v>
      </c>
      <c r="B501" s="45" t="s">
        <v>630</v>
      </c>
      <c r="C501" s="109">
        <v>0.73699999999999999</v>
      </c>
      <c r="D501" s="109"/>
      <c r="E501" s="109">
        <v>0.70499999999999996</v>
      </c>
    </row>
    <row r="502" spans="1:5">
      <c r="A502" s="72" t="s">
        <v>314</v>
      </c>
      <c r="B502" s="45" t="s">
        <v>631</v>
      </c>
      <c r="C502" s="109">
        <v>0.44600000000000001</v>
      </c>
      <c r="D502" s="109"/>
      <c r="E502" s="109">
        <v>0.40600000000000003</v>
      </c>
    </row>
    <row r="503" spans="1:5">
      <c r="A503" s="72" t="s">
        <v>315</v>
      </c>
      <c r="B503" s="37" t="s">
        <v>632</v>
      </c>
      <c r="C503" s="109">
        <v>0.52600000000000002</v>
      </c>
      <c r="D503" s="109"/>
      <c r="E503" s="109">
        <v>0.48299999999999998</v>
      </c>
    </row>
    <row r="504" spans="1:5">
      <c r="A504" s="72" t="s">
        <v>316</v>
      </c>
      <c r="B504" s="45" t="s">
        <v>633</v>
      </c>
      <c r="C504" s="109">
        <v>0.52100000000000002</v>
      </c>
      <c r="D504" s="109"/>
      <c r="E504" s="109">
        <v>0.46500000000000002</v>
      </c>
    </row>
    <row r="505" spans="1:5">
      <c r="A505" s="72" t="s">
        <v>317</v>
      </c>
      <c r="B505" s="45" t="s">
        <v>830</v>
      </c>
      <c r="C505" s="109">
        <v>0.48699999999999999</v>
      </c>
      <c r="D505" s="109"/>
      <c r="E505" s="109">
        <v>0.502</v>
      </c>
    </row>
    <row r="506" spans="1:5">
      <c r="A506" s="72" t="s">
        <v>318</v>
      </c>
      <c r="B506" s="45" t="s">
        <v>634</v>
      </c>
      <c r="C506" s="109">
        <v>0.45700000000000002</v>
      </c>
      <c r="D506" s="109"/>
      <c r="E506" s="109">
        <v>0.46600000000000003</v>
      </c>
    </row>
    <row r="507" spans="1:5">
      <c r="A507" s="72" t="s">
        <v>831</v>
      </c>
      <c r="B507" s="45" t="s">
        <v>635</v>
      </c>
      <c r="C507" s="109">
        <v>0.44700000000000001</v>
      </c>
      <c r="D507" s="109"/>
      <c r="E507" s="109">
        <v>0.39200000000000002</v>
      </c>
    </row>
    <row r="508" spans="1:5">
      <c r="A508" s="72" t="s">
        <v>319</v>
      </c>
      <c r="B508" s="45" t="s">
        <v>636</v>
      </c>
      <c r="C508" s="109">
        <v>0.308</v>
      </c>
      <c r="D508" s="109"/>
      <c r="E508" s="109">
        <v>0.253</v>
      </c>
    </row>
    <row r="509" spans="1:5">
      <c r="A509" s="72" t="s">
        <v>320</v>
      </c>
      <c r="B509" s="45" t="s">
        <v>637</v>
      </c>
      <c r="C509" s="109">
        <v>0.47199999999999998</v>
      </c>
      <c r="D509" s="109"/>
      <c r="E509" s="109">
        <v>0.41799999999999998</v>
      </c>
    </row>
    <row r="510" spans="1:5">
      <c r="A510" s="72" t="s">
        <v>321</v>
      </c>
      <c r="B510" s="45" t="s">
        <v>638</v>
      </c>
      <c r="C510" s="109">
        <v>0.48799999999999999</v>
      </c>
      <c r="D510" s="109"/>
      <c r="E510" s="109">
        <v>0.433</v>
      </c>
    </row>
    <row r="511" spans="1:5">
      <c r="A511" s="72" t="s">
        <v>322</v>
      </c>
      <c r="B511" s="45" t="s">
        <v>639</v>
      </c>
      <c r="C511" s="109">
        <v>0.47099999999999997</v>
      </c>
      <c r="D511" s="109"/>
      <c r="E511" s="109">
        <v>0.41599999999999998</v>
      </c>
    </row>
    <row r="512" spans="1:5">
      <c r="A512" s="72" t="s">
        <v>323</v>
      </c>
      <c r="B512" s="45" t="s">
        <v>640</v>
      </c>
      <c r="C512" s="109">
        <v>0.47</v>
      </c>
      <c r="D512" s="109"/>
      <c r="E512" s="109">
        <v>0.48599999999999999</v>
      </c>
    </row>
    <row r="513" spans="1:5">
      <c r="A513" s="72" t="s">
        <v>324</v>
      </c>
      <c r="B513" s="45" t="s">
        <v>641</v>
      </c>
      <c r="C513" s="109">
        <v>0.51100000000000001</v>
      </c>
      <c r="D513" s="109"/>
      <c r="E513" s="109">
        <v>0.53300000000000003</v>
      </c>
    </row>
    <row r="514" spans="1:5">
      <c r="A514" s="72" t="s">
        <v>325</v>
      </c>
      <c r="B514" s="45" t="s">
        <v>642</v>
      </c>
      <c r="C514" s="109">
        <v>0.47</v>
      </c>
      <c r="D514" s="109"/>
      <c r="E514" s="109">
        <v>0.41499999999999998</v>
      </c>
    </row>
    <row r="515" spans="1:5">
      <c r="A515" s="72" t="s">
        <v>832</v>
      </c>
      <c r="B515" s="45" t="s">
        <v>643</v>
      </c>
      <c r="C515" s="109">
        <v>0.50900000000000001</v>
      </c>
      <c r="D515" s="109"/>
      <c r="E515" s="109">
        <v>0.52800000000000002</v>
      </c>
    </row>
    <row r="516" spans="1:5">
      <c r="A516" s="72" t="s">
        <v>326</v>
      </c>
      <c r="B516" s="45" t="s">
        <v>644</v>
      </c>
      <c r="C516" s="109">
        <v>0.47199999999999998</v>
      </c>
      <c r="D516" s="109"/>
      <c r="E516" s="109">
        <v>0.41799999999999998</v>
      </c>
    </row>
    <row r="517" spans="1:5">
      <c r="A517" s="72" t="s">
        <v>327</v>
      </c>
      <c r="B517" s="45" t="s">
        <v>645</v>
      </c>
      <c r="C517" s="109">
        <v>0.51</v>
      </c>
      <c r="D517" s="109"/>
      <c r="E517" s="109">
        <v>0.45600000000000002</v>
      </c>
    </row>
    <row r="518" spans="1:5">
      <c r="A518" s="72" t="s">
        <v>328</v>
      </c>
      <c r="B518" s="45" t="s">
        <v>1124</v>
      </c>
      <c r="C518" s="109">
        <v>0</v>
      </c>
      <c r="D518" s="109"/>
      <c r="E518" s="109">
        <v>0.39</v>
      </c>
    </row>
    <row r="519" spans="1:5">
      <c r="A519" s="72" t="s">
        <v>329</v>
      </c>
      <c r="B519" s="45" t="s">
        <v>833</v>
      </c>
      <c r="C519" s="109">
        <v>0.47</v>
      </c>
      <c r="D519" s="109"/>
      <c r="E519" s="109">
        <v>0.45800000000000002</v>
      </c>
    </row>
    <row r="520" spans="1:5">
      <c r="A520" s="72" t="s">
        <v>834</v>
      </c>
      <c r="B520" s="63" t="s">
        <v>646</v>
      </c>
      <c r="C520" s="113">
        <v>0.34100000000000003</v>
      </c>
      <c r="D520" s="109" t="s">
        <v>306</v>
      </c>
      <c r="E520" s="109">
        <v>0</v>
      </c>
    </row>
    <row r="521" spans="1:5">
      <c r="A521" s="72"/>
      <c r="B521" s="64"/>
      <c r="C521" s="115"/>
      <c r="D521" s="109" t="s">
        <v>308</v>
      </c>
      <c r="E521" s="109">
        <v>0.32100000000000001</v>
      </c>
    </row>
    <row r="522" spans="1:5">
      <c r="A522" s="72"/>
      <c r="B522" s="65"/>
      <c r="C522" s="118"/>
      <c r="D522" s="109" t="s">
        <v>307</v>
      </c>
      <c r="E522" s="109">
        <v>0.55600000000000005</v>
      </c>
    </row>
    <row r="523" spans="1:5">
      <c r="A523" s="72" t="s">
        <v>835</v>
      </c>
      <c r="B523" s="45" t="s">
        <v>647</v>
      </c>
      <c r="C523" s="109">
        <v>0.44400000000000001</v>
      </c>
      <c r="D523" s="109"/>
      <c r="E523" s="109">
        <v>0.42299999999999999</v>
      </c>
    </row>
    <row r="524" spans="1:5">
      <c r="A524" s="72" t="s">
        <v>836</v>
      </c>
      <c r="B524" s="45" t="s">
        <v>837</v>
      </c>
      <c r="C524" s="109">
        <v>0.14099999999999999</v>
      </c>
      <c r="D524" s="109"/>
      <c r="E524" s="109">
        <v>0.16400000000000001</v>
      </c>
    </row>
    <row r="525" spans="1:5">
      <c r="A525" s="72" t="s">
        <v>330</v>
      </c>
      <c r="B525" s="45" t="s">
        <v>648</v>
      </c>
      <c r="C525" s="109">
        <v>0.47399999999999998</v>
      </c>
      <c r="D525" s="109"/>
      <c r="E525" s="109">
        <v>0.48299999999999998</v>
      </c>
    </row>
    <row r="526" spans="1:5">
      <c r="A526" s="72" t="s">
        <v>838</v>
      </c>
      <c r="B526" s="63" t="s">
        <v>649</v>
      </c>
      <c r="C526" s="113">
        <v>0.22800000000000001</v>
      </c>
      <c r="D526" s="109" t="s">
        <v>306</v>
      </c>
      <c r="E526" s="109">
        <v>0</v>
      </c>
    </row>
    <row r="527" spans="1:5">
      <c r="A527" s="72"/>
      <c r="B527" s="64"/>
      <c r="C527" s="115"/>
      <c r="D527" s="109" t="s">
        <v>308</v>
      </c>
      <c r="E527" s="109">
        <v>0</v>
      </c>
    </row>
    <row r="528" spans="1:5">
      <c r="A528" s="72"/>
      <c r="B528" s="65"/>
      <c r="C528" s="118"/>
      <c r="D528" s="109" t="s">
        <v>307</v>
      </c>
      <c r="E528" s="109">
        <v>0</v>
      </c>
    </row>
    <row r="529" spans="1:5">
      <c r="A529" s="72" t="s">
        <v>331</v>
      </c>
      <c r="B529" s="45" t="s">
        <v>1172</v>
      </c>
      <c r="C529" s="109">
        <v>0.34200000000000003</v>
      </c>
      <c r="D529" s="109"/>
      <c r="E529" s="109">
        <v>0.34100000000000003</v>
      </c>
    </row>
    <row r="530" spans="1:5">
      <c r="A530" s="72" t="s">
        <v>332</v>
      </c>
      <c r="B530" s="45" t="s">
        <v>650</v>
      </c>
      <c r="C530" s="109">
        <v>0.48499999999999999</v>
      </c>
      <c r="D530" s="109"/>
      <c r="E530" s="109">
        <v>0.47899999999999998</v>
      </c>
    </row>
    <row r="531" spans="1:5">
      <c r="A531" s="72" t="s">
        <v>333</v>
      </c>
      <c r="B531" s="45" t="s">
        <v>651</v>
      </c>
      <c r="C531" s="109">
        <v>0.43</v>
      </c>
      <c r="D531" s="109"/>
      <c r="E531" s="109">
        <v>0.39500000000000002</v>
      </c>
    </row>
    <row r="532" spans="1:5">
      <c r="A532" s="72" t="s">
        <v>334</v>
      </c>
      <c r="B532" s="45" t="s">
        <v>652</v>
      </c>
      <c r="C532" s="109">
        <v>0.53400000000000003</v>
      </c>
      <c r="D532" s="109"/>
      <c r="E532" s="109">
        <v>0.47899999999999998</v>
      </c>
    </row>
    <row r="533" spans="1:5">
      <c r="A533" s="72" t="s">
        <v>335</v>
      </c>
      <c r="B533" s="45" t="s">
        <v>653</v>
      </c>
      <c r="C533" s="109">
        <v>0.50900000000000001</v>
      </c>
      <c r="D533" s="109"/>
      <c r="E533" s="109">
        <v>0.54</v>
      </c>
    </row>
    <row r="534" spans="1:5">
      <c r="A534" s="72" t="s">
        <v>336</v>
      </c>
      <c r="B534" s="45" t="s">
        <v>654</v>
      </c>
      <c r="C534" s="109">
        <v>0.52700000000000002</v>
      </c>
      <c r="D534" s="109"/>
      <c r="E534" s="109">
        <v>0.54600000000000004</v>
      </c>
    </row>
    <row r="535" spans="1:5">
      <c r="A535" s="72" t="s">
        <v>337</v>
      </c>
      <c r="B535" s="45" t="s">
        <v>655</v>
      </c>
      <c r="C535" s="109">
        <v>0.44700000000000001</v>
      </c>
      <c r="D535" s="109"/>
      <c r="E535" s="109">
        <v>0.39200000000000002</v>
      </c>
    </row>
    <row r="536" spans="1:5">
      <c r="A536" s="72" t="s">
        <v>839</v>
      </c>
      <c r="B536" s="45" t="s">
        <v>656</v>
      </c>
      <c r="C536" s="109">
        <v>0.497</v>
      </c>
      <c r="D536" s="109"/>
      <c r="E536" s="109">
        <v>0.52100000000000002</v>
      </c>
    </row>
    <row r="537" spans="1:5">
      <c r="A537" s="72" t="s">
        <v>338</v>
      </c>
      <c r="B537" s="45" t="s">
        <v>657</v>
      </c>
      <c r="C537" s="109">
        <v>0.47499999999999998</v>
      </c>
      <c r="D537" s="109"/>
      <c r="E537" s="109">
        <v>0.46300000000000002</v>
      </c>
    </row>
    <row r="538" spans="1:5">
      <c r="A538" s="72" t="s">
        <v>840</v>
      </c>
      <c r="B538" s="45" t="s">
        <v>658</v>
      </c>
      <c r="C538" s="109">
        <v>0.48499999999999999</v>
      </c>
      <c r="D538" s="109"/>
      <c r="E538" s="109">
        <v>0.499</v>
      </c>
    </row>
    <row r="539" spans="1:5">
      <c r="A539" s="72" t="s">
        <v>1173</v>
      </c>
      <c r="B539" s="45" t="s">
        <v>1174</v>
      </c>
      <c r="C539" s="109">
        <v>0.56299999999999994</v>
      </c>
      <c r="D539" s="109"/>
      <c r="E539" s="109">
        <v>0.57699999999999996</v>
      </c>
    </row>
    <row r="540" spans="1:5">
      <c r="A540" s="72" t="s">
        <v>841</v>
      </c>
      <c r="B540" s="45" t="s">
        <v>659</v>
      </c>
      <c r="C540" s="109">
        <v>0.442</v>
      </c>
      <c r="D540" s="109"/>
      <c r="E540" s="109">
        <v>0.38700000000000001</v>
      </c>
    </row>
    <row r="541" spans="1:5">
      <c r="A541" s="72" t="s">
        <v>339</v>
      </c>
      <c r="B541" s="63" t="s">
        <v>128</v>
      </c>
      <c r="C541" s="113">
        <v>0.39500000000000002</v>
      </c>
      <c r="D541" s="109" t="s">
        <v>306</v>
      </c>
      <c r="E541" s="109">
        <v>0</v>
      </c>
    </row>
    <row r="542" spans="1:5">
      <c r="A542" s="72"/>
      <c r="B542" s="64"/>
      <c r="C542" s="115"/>
      <c r="D542" s="109" t="s">
        <v>308</v>
      </c>
      <c r="E542" s="109">
        <v>0.34100000000000003</v>
      </c>
    </row>
    <row r="543" spans="1:5">
      <c r="A543" s="72"/>
      <c r="B543" s="65"/>
      <c r="C543" s="118"/>
      <c r="D543" s="109" t="s">
        <v>307</v>
      </c>
      <c r="E543" s="109">
        <v>0.41</v>
      </c>
    </row>
    <row r="544" spans="1:5">
      <c r="A544" s="72" t="s">
        <v>340</v>
      </c>
      <c r="B544" s="63" t="s">
        <v>660</v>
      </c>
      <c r="C544" s="113">
        <v>0.50900000000000001</v>
      </c>
      <c r="D544" s="109" t="s">
        <v>306</v>
      </c>
      <c r="E544" s="109">
        <v>0</v>
      </c>
    </row>
    <row r="545" spans="1:5">
      <c r="A545" s="72"/>
      <c r="B545" s="64"/>
      <c r="C545" s="115"/>
      <c r="D545" s="109" t="s">
        <v>308</v>
      </c>
      <c r="E545" s="109">
        <v>0.504</v>
      </c>
    </row>
    <row r="546" spans="1:5">
      <c r="A546" s="72"/>
      <c r="B546" s="64"/>
      <c r="C546" s="115"/>
      <c r="D546" s="109" t="s">
        <v>307</v>
      </c>
      <c r="E546" s="109">
        <v>0.53900000000000003</v>
      </c>
    </row>
    <row r="547" spans="1:5">
      <c r="A547" s="72" t="s">
        <v>341</v>
      </c>
      <c r="B547" s="45" t="s">
        <v>842</v>
      </c>
      <c r="C547" s="109">
        <v>0.54500000000000004</v>
      </c>
      <c r="D547" s="109"/>
      <c r="E547" s="109">
        <v>0.49099999999999999</v>
      </c>
    </row>
    <row r="548" spans="1:5">
      <c r="A548" s="72" t="s">
        <v>342</v>
      </c>
      <c r="B548" s="45" t="s">
        <v>661</v>
      </c>
      <c r="C548" s="109">
        <v>0.68400000000000005</v>
      </c>
      <c r="D548" s="109"/>
      <c r="E548" s="109">
        <v>0.749</v>
      </c>
    </row>
    <row r="549" spans="1:5">
      <c r="A549" s="72" t="s">
        <v>343</v>
      </c>
      <c r="B549" s="45" t="s">
        <v>662</v>
      </c>
      <c r="C549" s="109">
        <v>0.44700000000000001</v>
      </c>
      <c r="D549" s="109"/>
      <c r="E549" s="109">
        <v>0.39200000000000002</v>
      </c>
    </row>
    <row r="550" spans="1:5">
      <c r="A550" s="72" t="s">
        <v>344</v>
      </c>
      <c r="B550" s="45" t="s">
        <v>1175</v>
      </c>
      <c r="C550" s="109">
        <v>0.52800000000000002</v>
      </c>
      <c r="D550" s="109"/>
      <c r="E550" s="109">
        <v>0.47299999999999998</v>
      </c>
    </row>
    <row r="551" spans="1:5">
      <c r="A551" s="72" t="s">
        <v>345</v>
      </c>
      <c r="B551" s="45" t="s">
        <v>663</v>
      </c>
      <c r="C551" s="109">
        <v>0.308</v>
      </c>
      <c r="D551" s="109"/>
      <c r="E551" s="109">
        <v>0.253</v>
      </c>
    </row>
    <row r="552" spans="1:5">
      <c r="A552" s="72" t="s">
        <v>843</v>
      </c>
      <c r="B552" s="45" t="s">
        <v>664</v>
      </c>
      <c r="C552" s="109">
        <v>0.45</v>
      </c>
      <c r="D552" s="109"/>
      <c r="E552" s="109">
        <v>0.46100000000000002</v>
      </c>
    </row>
    <row r="553" spans="1:5">
      <c r="A553" s="72" t="s">
        <v>346</v>
      </c>
      <c r="B553" s="45" t="s">
        <v>665</v>
      </c>
      <c r="C553" s="109">
        <v>0.47799999999999998</v>
      </c>
      <c r="D553" s="109"/>
      <c r="E553" s="109">
        <v>0.504</v>
      </c>
    </row>
    <row r="554" spans="1:5">
      <c r="A554" s="72" t="s">
        <v>347</v>
      </c>
      <c r="B554" s="45" t="s">
        <v>666</v>
      </c>
      <c r="C554" s="109">
        <v>0.44700000000000001</v>
      </c>
      <c r="D554" s="109"/>
      <c r="E554" s="109">
        <v>0.39200000000000002</v>
      </c>
    </row>
    <row r="555" spans="1:5">
      <c r="A555" s="72" t="s">
        <v>348</v>
      </c>
      <c r="B555" s="45" t="s">
        <v>667</v>
      </c>
      <c r="C555" s="109">
        <v>0.44700000000000001</v>
      </c>
      <c r="D555" s="109"/>
      <c r="E555" s="109">
        <v>0.39200000000000002</v>
      </c>
    </row>
    <row r="556" spans="1:5">
      <c r="A556" s="72" t="s">
        <v>844</v>
      </c>
      <c r="B556" s="45" t="s">
        <v>668</v>
      </c>
      <c r="C556" s="109">
        <v>0.47599999999999998</v>
      </c>
      <c r="D556" s="109"/>
      <c r="E556" s="109">
        <v>0.48199999999999998</v>
      </c>
    </row>
    <row r="557" spans="1:5">
      <c r="A557" s="72" t="s">
        <v>349</v>
      </c>
      <c r="B557" s="45" t="s">
        <v>669</v>
      </c>
      <c r="C557" s="109">
        <v>0.21199999999999999</v>
      </c>
      <c r="D557" s="109"/>
      <c r="E557" s="109">
        <v>0.39800000000000002</v>
      </c>
    </row>
    <row r="558" spans="1:5">
      <c r="A558" s="72" t="s">
        <v>350</v>
      </c>
      <c r="B558" s="45" t="s">
        <v>670</v>
      </c>
      <c r="C558" s="109">
        <v>0.51800000000000002</v>
      </c>
      <c r="D558" s="109"/>
      <c r="E558" s="109">
        <v>0.54900000000000004</v>
      </c>
    </row>
    <row r="559" spans="1:5">
      <c r="A559" s="72" t="s">
        <v>351</v>
      </c>
      <c r="B559" s="45" t="s">
        <v>671</v>
      </c>
      <c r="C559" s="109">
        <v>0.34</v>
      </c>
      <c r="D559" s="109"/>
      <c r="E559" s="109">
        <v>0.45500000000000002</v>
      </c>
    </row>
    <row r="560" spans="1:5">
      <c r="A560" s="72" t="s">
        <v>352</v>
      </c>
      <c r="B560" s="45" t="s">
        <v>672</v>
      </c>
      <c r="C560" s="109">
        <v>0.437</v>
      </c>
      <c r="D560" s="109"/>
      <c r="E560" s="109">
        <v>0.65200000000000002</v>
      </c>
    </row>
    <row r="561" spans="1:5">
      <c r="A561" s="72" t="s">
        <v>353</v>
      </c>
      <c r="B561" s="45" t="s">
        <v>673</v>
      </c>
      <c r="C561" s="109">
        <v>0.51500000000000001</v>
      </c>
      <c r="D561" s="109"/>
      <c r="E561" s="109">
        <v>0.54400000000000004</v>
      </c>
    </row>
    <row r="562" spans="1:5">
      <c r="A562" s="72" t="s">
        <v>354</v>
      </c>
      <c r="B562" s="45" t="s">
        <v>674</v>
      </c>
      <c r="C562" s="109">
        <v>0.16</v>
      </c>
      <c r="D562" s="109"/>
      <c r="E562" s="109">
        <v>0.41799999999999998</v>
      </c>
    </row>
    <row r="563" spans="1:5">
      <c r="A563" s="72" t="s">
        <v>355</v>
      </c>
      <c r="B563" s="63" t="s">
        <v>675</v>
      </c>
      <c r="C563" s="113">
        <v>0.48799999999999999</v>
      </c>
      <c r="D563" s="109"/>
      <c r="E563" s="109">
        <v>0</v>
      </c>
    </row>
    <row r="564" spans="1:5">
      <c r="A564" s="72"/>
      <c r="B564" s="64"/>
      <c r="C564" s="115"/>
      <c r="D564" s="109" t="s">
        <v>308</v>
      </c>
      <c r="E564" s="109">
        <v>0.49</v>
      </c>
    </row>
    <row r="565" spans="1:5">
      <c r="A565" s="72"/>
      <c r="B565" s="65"/>
      <c r="C565" s="118"/>
      <c r="D565" s="109" t="s">
        <v>307</v>
      </c>
      <c r="E565" s="109">
        <v>0.38800000000000001</v>
      </c>
    </row>
    <row r="566" spans="1:5">
      <c r="A566" s="72" t="s">
        <v>356</v>
      </c>
      <c r="B566" s="45" t="s">
        <v>676</v>
      </c>
      <c r="C566" s="109">
        <v>0.36799999999999999</v>
      </c>
      <c r="D566" s="109"/>
      <c r="E566" s="109">
        <v>0.47299999999999998</v>
      </c>
    </row>
    <row r="567" spans="1:5">
      <c r="A567" s="72" t="s">
        <v>357</v>
      </c>
      <c r="B567" s="45" t="s">
        <v>677</v>
      </c>
      <c r="C567" s="109">
        <v>0.49</v>
      </c>
      <c r="D567" s="109"/>
      <c r="E567" s="109">
        <v>0.51100000000000001</v>
      </c>
    </row>
    <row r="568" spans="1:5">
      <c r="A568" s="72" t="s">
        <v>845</v>
      </c>
      <c r="B568" s="45" t="s">
        <v>678</v>
      </c>
      <c r="C568" s="109">
        <v>0.27700000000000002</v>
      </c>
      <c r="D568" s="109"/>
      <c r="E568" s="109">
        <v>0.33600000000000002</v>
      </c>
    </row>
    <row r="569" spans="1:5">
      <c r="A569" s="72" t="s">
        <v>846</v>
      </c>
      <c r="B569" s="45" t="s">
        <v>679</v>
      </c>
      <c r="C569" s="109">
        <v>0.48199999999999998</v>
      </c>
      <c r="D569" s="109"/>
      <c r="E569" s="109">
        <v>0.47</v>
      </c>
    </row>
    <row r="570" spans="1:5">
      <c r="A570" s="72" t="s">
        <v>358</v>
      </c>
      <c r="B570" s="45" t="s">
        <v>1125</v>
      </c>
      <c r="C570" s="109">
        <v>0.56599999999999995</v>
      </c>
      <c r="D570" s="109"/>
      <c r="E570" s="109">
        <v>0.57899999999999996</v>
      </c>
    </row>
    <row r="571" spans="1:5">
      <c r="A571" s="72" t="s">
        <v>359</v>
      </c>
      <c r="B571" s="45" t="s">
        <v>680</v>
      </c>
      <c r="C571" s="109">
        <v>0.33300000000000002</v>
      </c>
      <c r="D571" s="109"/>
      <c r="E571" s="109">
        <v>0.27800000000000002</v>
      </c>
    </row>
    <row r="572" spans="1:5">
      <c r="A572" s="72" t="s">
        <v>360</v>
      </c>
      <c r="B572" s="45" t="s">
        <v>681</v>
      </c>
      <c r="C572" s="109">
        <v>0.314</v>
      </c>
      <c r="D572" s="109"/>
      <c r="E572" s="109">
        <v>0.41699999999999998</v>
      </c>
    </row>
    <row r="573" spans="1:5">
      <c r="A573" s="72" t="s">
        <v>361</v>
      </c>
      <c r="B573" s="45" t="s">
        <v>682</v>
      </c>
      <c r="C573" s="109">
        <v>0.47299999999999998</v>
      </c>
      <c r="D573" s="109"/>
      <c r="E573" s="109">
        <v>0.374</v>
      </c>
    </row>
    <row r="574" spans="1:5">
      <c r="A574" s="72" t="s">
        <v>362</v>
      </c>
      <c r="B574" s="63" t="s">
        <v>129</v>
      </c>
      <c r="C574" s="113">
        <v>0.39400000000000002</v>
      </c>
      <c r="D574" s="109" t="s">
        <v>306</v>
      </c>
      <c r="E574" s="109">
        <v>0</v>
      </c>
    </row>
    <row r="575" spans="1:5">
      <c r="A575" s="72"/>
      <c r="B575" s="64"/>
      <c r="C575" s="115"/>
      <c r="D575" s="109" t="s">
        <v>308</v>
      </c>
      <c r="E575" s="109">
        <v>0.34100000000000003</v>
      </c>
    </row>
    <row r="576" spans="1:5">
      <c r="A576" s="72"/>
      <c r="B576" s="65"/>
      <c r="C576" s="118"/>
      <c r="D576" s="109" t="s">
        <v>307</v>
      </c>
      <c r="E576" s="109">
        <v>0.40899999999999997</v>
      </c>
    </row>
    <row r="577" spans="1:5">
      <c r="A577" s="72" t="s">
        <v>847</v>
      </c>
      <c r="B577" s="45" t="s">
        <v>848</v>
      </c>
      <c r="C577" s="109">
        <v>0.503</v>
      </c>
      <c r="D577" s="109"/>
      <c r="E577" s="109">
        <v>0.53500000000000003</v>
      </c>
    </row>
    <row r="578" spans="1:5">
      <c r="A578" s="72" t="s">
        <v>363</v>
      </c>
      <c r="B578" s="45" t="s">
        <v>683</v>
      </c>
      <c r="C578" s="109">
        <v>0.49199999999999999</v>
      </c>
      <c r="D578" s="109"/>
      <c r="E578" s="109">
        <v>0.503</v>
      </c>
    </row>
    <row r="579" spans="1:5">
      <c r="A579" s="72" t="s">
        <v>364</v>
      </c>
      <c r="B579" s="45" t="s">
        <v>684</v>
      </c>
      <c r="C579" s="109">
        <v>0.53300000000000003</v>
      </c>
      <c r="D579" s="109"/>
      <c r="E579" s="109">
        <v>0.47799999999999998</v>
      </c>
    </row>
    <row r="580" spans="1:5">
      <c r="A580" s="72" t="s">
        <v>365</v>
      </c>
      <c r="B580" s="45" t="s">
        <v>685</v>
      </c>
      <c r="C580" s="109">
        <v>0.52700000000000002</v>
      </c>
      <c r="D580" s="109"/>
      <c r="E580" s="109">
        <v>0.55100000000000005</v>
      </c>
    </row>
    <row r="581" spans="1:5">
      <c r="A581" s="72" t="s">
        <v>849</v>
      </c>
      <c r="B581" s="63" t="s">
        <v>850</v>
      </c>
      <c r="C581" s="113">
        <v>0.57499999999999996</v>
      </c>
      <c r="D581" s="109"/>
      <c r="E581" s="109">
        <v>0.56299999999999994</v>
      </c>
    </row>
    <row r="582" spans="1:5">
      <c r="A582" s="72" t="s">
        <v>851</v>
      </c>
      <c r="B582" s="63" t="s">
        <v>686</v>
      </c>
      <c r="C582" s="113">
        <v>0.39900000000000002</v>
      </c>
      <c r="D582" s="111" t="s">
        <v>736</v>
      </c>
      <c r="E582" s="109">
        <v>0</v>
      </c>
    </row>
    <row r="583" spans="1:5">
      <c r="A583" s="72"/>
      <c r="B583" s="64"/>
      <c r="C583" s="115"/>
      <c r="D583" s="111" t="s">
        <v>750</v>
      </c>
      <c r="E583" s="109">
        <v>0</v>
      </c>
    </row>
    <row r="584" spans="1:5">
      <c r="B584" s="64"/>
      <c r="C584" s="115"/>
      <c r="D584" s="111" t="s">
        <v>756</v>
      </c>
      <c r="E584" s="109">
        <v>0.214</v>
      </c>
    </row>
    <row r="585" spans="1:5">
      <c r="B585" s="64"/>
      <c r="C585" s="115"/>
      <c r="D585" s="111" t="s">
        <v>852</v>
      </c>
      <c r="E585" s="109">
        <v>0.34200000000000003</v>
      </c>
    </row>
    <row r="586" spans="1:5">
      <c r="B586" s="64"/>
      <c r="C586" s="115"/>
      <c r="D586" s="111" t="s">
        <v>744</v>
      </c>
      <c r="E586" s="109">
        <v>0.41499999999999998</v>
      </c>
    </row>
    <row r="587" spans="1:5">
      <c r="B587" s="64"/>
      <c r="C587" s="115"/>
      <c r="D587" s="111" t="s">
        <v>1176</v>
      </c>
      <c r="E587" s="109">
        <v>0.438</v>
      </c>
    </row>
    <row r="588" spans="1:5">
      <c r="B588" s="64"/>
      <c r="C588" s="115"/>
      <c r="D588" s="111" t="s">
        <v>746</v>
      </c>
      <c r="E588" s="116">
        <v>0.44500000000000001</v>
      </c>
    </row>
    <row r="589" spans="1:5">
      <c r="B589" s="65"/>
      <c r="C589" s="118"/>
      <c r="D589" s="111" t="s">
        <v>738</v>
      </c>
      <c r="E589" s="109">
        <v>0.27900000000000003</v>
      </c>
    </row>
    <row r="590" spans="1:5">
      <c r="A590" s="72" t="s">
        <v>853</v>
      </c>
      <c r="B590" s="65" t="s">
        <v>687</v>
      </c>
      <c r="C590" s="118">
        <v>0.50800000000000001</v>
      </c>
      <c r="D590" s="111"/>
      <c r="E590" s="109">
        <v>0.53600000000000003</v>
      </c>
    </row>
    <row r="591" spans="1:5">
      <c r="A591" s="72" t="s">
        <v>366</v>
      </c>
      <c r="B591" s="45" t="s">
        <v>688</v>
      </c>
      <c r="C591" s="109">
        <v>0.44700000000000001</v>
      </c>
      <c r="D591" s="109"/>
      <c r="E591" s="109">
        <v>0.39200000000000002</v>
      </c>
    </row>
    <row r="592" spans="1:5">
      <c r="A592" s="72" t="s">
        <v>367</v>
      </c>
      <c r="B592" s="45" t="s">
        <v>689</v>
      </c>
      <c r="C592" s="109">
        <v>0.47699999999999998</v>
      </c>
      <c r="D592" s="109"/>
      <c r="E592" s="109">
        <v>0.42199999999999999</v>
      </c>
    </row>
    <row r="593" spans="1:5">
      <c r="A593" s="72" t="s">
        <v>368</v>
      </c>
      <c r="B593" s="45" t="s">
        <v>690</v>
      </c>
      <c r="C593" s="109">
        <v>0.436</v>
      </c>
      <c r="D593" s="109"/>
      <c r="E593" s="109">
        <v>0.54900000000000004</v>
      </c>
    </row>
    <row r="594" spans="1:5">
      <c r="A594" s="72" t="s">
        <v>369</v>
      </c>
      <c r="B594" s="45" t="s">
        <v>691</v>
      </c>
      <c r="C594" s="109">
        <v>0.52800000000000002</v>
      </c>
      <c r="D594" s="109"/>
      <c r="E594" s="109">
        <v>0.56399999999999995</v>
      </c>
    </row>
    <row r="595" spans="1:5">
      <c r="A595" s="72" t="s">
        <v>370</v>
      </c>
      <c r="B595" s="63" t="s">
        <v>692</v>
      </c>
      <c r="C595" s="113">
        <v>0.47</v>
      </c>
      <c r="D595" s="111" t="s">
        <v>736</v>
      </c>
      <c r="E595" s="109">
        <v>0</v>
      </c>
    </row>
    <row r="596" spans="1:5">
      <c r="A596" s="72"/>
      <c r="B596" s="64"/>
      <c r="C596" s="115"/>
      <c r="D596" s="109" t="s">
        <v>308</v>
      </c>
      <c r="E596" s="109">
        <v>0.33600000000000002</v>
      </c>
    </row>
    <row r="597" spans="1:5">
      <c r="A597" s="72"/>
      <c r="B597" s="65"/>
      <c r="C597" s="118"/>
      <c r="D597" s="109" t="s">
        <v>307</v>
      </c>
      <c r="E597" s="109">
        <v>0.54600000000000004</v>
      </c>
    </row>
    <row r="598" spans="1:5">
      <c r="A598" s="72" t="s">
        <v>371</v>
      </c>
      <c r="B598" s="45" t="s">
        <v>693</v>
      </c>
      <c r="C598" s="109">
        <v>0.45800000000000002</v>
      </c>
      <c r="D598" s="109"/>
      <c r="E598" s="109">
        <v>0.44500000000000001</v>
      </c>
    </row>
    <row r="599" spans="1:5">
      <c r="A599" s="72" t="s">
        <v>854</v>
      </c>
      <c r="B599" s="45" t="s">
        <v>694</v>
      </c>
      <c r="C599" s="109">
        <v>0.439</v>
      </c>
      <c r="D599" s="109"/>
      <c r="E599" s="109">
        <v>0.55400000000000005</v>
      </c>
    </row>
    <row r="600" spans="1:5">
      <c r="A600" s="72" t="s">
        <v>372</v>
      </c>
      <c r="B600" s="45" t="s">
        <v>695</v>
      </c>
      <c r="C600" s="109">
        <v>0.51600000000000001</v>
      </c>
      <c r="D600" s="109"/>
      <c r="E600" s="109">
        <v>0.46100000000000002</v>
      </c>
    </row>
    <row r="601" spans="1:5">
      <c r="A601" s="72" t="s">
        <v>373</v>
      </c>
      <c r="B601" s="45" t="s">
        <v>696</v>
      </c>
      <c r="C601" s="109">
        <v>0.496</v>
      </c>
      <c r="D601" s="109"/>
      <c r="E601" s="109">
        <v>0.52400000000000002</v>
      </c>
    </row>
    <row r="602" spans="1:5">
      <c r="A602" s="72" t="s">
        <v>374</v>
      </c>
      <c r="B602" s="63" t="s">
        <v>1177</v>
      </c>
      <c r="C602" s="113">
        <v>0.54300000000000004</v>
      </c>
      <c r="D602" s="111" t="s">
        <v>736</v>
      </c>
      <c r="E602" s="109">
        <v>0</v>
      </c>
    </row>
    <row r="603" spans="1:5">
      <c r="A603" s="72"/>
      <c r="B603" s="64"/>
      <c r="C603" s="115"/>
      <c r="D603" s="109" t="s">
        <v>308</v>
      </c>
      <c r="E603" s="109">
        <v>0.54500000000000004</v>
      </c>
    </row>
    <row r="604" spans="1:5">
      <c r="A604" s="72"/>
      <c r="B604" s="65"/>
      <c r="C604" s="118"/>
      <c r="D604" s="109" t="s">
        <v>307</v>
      </c>
      <c r="E604" s="109">
        <v>0.53400000000000003</v>
      </c>
    </row>
    <row r="605" spans="1:5">
      <c r="A605" s="72" t="s">
        <v>375</v>
      </c>
      <c r="B605" s="45" t="s">
        <v>697</v>
      </c>
      <c r="C605" s="109">
        <v>0.5</v>
      </c>
      <c r="D605" s="109"/>
      <c r="E605" s="109">
        <v>0.52300000000000002</v>
      </c>
    </row>
    <row r="606" spans="1:5">
      <c r="A606" s="72" t="s">
        <v>376</v>
      </c>
      <c r="B606" s="45" t="s">
        <v>855</v>
      </c>
      <c r="C606" s="109">
        <v>0.48499999999999999</v>
      </c>
      <c r="D606" s="109"/>
      <c r="E606" s="109">
        <v>0.51</v>
      </c>
    </row>
    <row r="607" spans="1:5">
      <c r="A607" s="72" t="s">
        <v>377</v>
      </c>
      <c r="B607" s="45" t="s">
        <v>856</v>
      </c>
      <c r="C607" s="109">
        <v>0.42899999999999999</v>
      </c>
      <c r="D607" s="109"/>
      <c r="E607" s="109">
        <v>0.38400000000000001</v>
      </c>
    </row>
    <row r="608" spans="1:5">
      <c r="A608" s="72" t="s">
        <v>378</v>
      </c>
      <c r="B608" s="45" t="s">
        <v>698</v>
      </c>
      <c r="C608" s="109">
        <v>0.52300000000000002</v>
      </c>
      <c r="D608" s="109"/>
      <c r="E608" s="109">
        <v>0.55200000000000005</v>
      </c>
    </row>
    <row r="609" spans="1:5">
      <c r="A609" s="72" t="s">
        <v>379</v>
      </c>
      <c r="B609" s="45" t="s">
        <v>699</v>
      </c>
      <c r="C609" s="109">
        <v>0.54</v>
      </c>
      <c r="D609" s="109"/>
      <c r="E609" s="109">
        <v>0.54</v>
      </c>
    </row>
    <row r="610" spans="1:5">
      <c r="A610" s="72" t="s">
        <v>380</v>
      </c>
      <c r="B610" s="45" t="s">
        <v>700</v>
      </c>
      <c r="C610" s="109">
        <v>0.47599999999999998</v>
      </c>
      <c r="D610" s="109"/>
      <c r="E610" s="109">
        <v>0.42099999999999999</v>
      </c>
    </row>
    <row r="611" spans="1:5">
      <c r="A611" s="72" t="s">
        <v>381</v>
      </c>
      <c r="B611" s="45" t="s">
        <v>701</v>
      </c>
      <c r="C611" s="109">
        <v>0.64200000000000002</v>
      </c>
      <c r="D611" s="109"/>
      <c r="E611" s="109">
        <v>0.67</v>
      </c>
    </row>
    <row r="612" spans="1:5">
      <c r="A612" s="72" t="s">
        <v>382</v>
      </c>
      <c r="B612" s="45" t="s">
        <v>702</v>
      </c>
      <c r="C612" s="109">
        <v>0.50700000000000001</v>
      </c>
      <c r="D612" s="109"/>
      <c r="E612" s="109">
        <v>0.53600000000000003</v>
      </c>
    </row>
    <row r="613" spans="1:5">
      <c r="A613" s="72" t="s">
        <v>383</v>
      </c>
      <c r="B613" s="45" t="s">
        <v>130</v>
      </c>
      <c r="C613" s="109">
        <v>0.496</v>
      </c>
      <c r="D613" s="109"/>
      <c r="E613" s="109">
        <v>0.51</v>
      </c>
    </row>
    <row r="614" spans="1:5">
      <c r="A614" s="72" t="s">
        <v>384</v>
      </c>
      <c r="B614" s="45" t="s">
        <v>131</v>
      </c>
      <c r="C614" s="109">
        <v>0.51400000000000001</v>
      </c>
      <c r="D614" s="109"/>
      <c r="E614" s="109">
        <v>0.53100000000000003</v>
      </c>
    </row>
    <row r="615" spans="1:5">
      <c r="A615" s="72" t="s">
        <v>385</v>
      </c>
      <c r="B615" s="45" t="s">
        <v>703</v>
      </c>
      <c r="C615" s="109">
        <v>0.498</v>
      </c>
      <c r="D615" s="109"/>
      <c r="E615" s="109">
        <v>0.52600000000000002</v>
      </c>
    </row>
    <row r="616" spans="1:5">
      <c r="A616" s="72" t="s">
        <v>386</v>
      </c>
      <c r="B616" s="45" t="s">
        <v>704</v>
      </c>
      <c r="C616" s="109">
        <v>0.42899999999999999</v>
      </c>
      <c r="D616" s="109"/>
      <c r="E616" s="109">
        <v>0.48899999999999999</v>
      </c>
    </row>
    <row r="617" spans="1:5">
      <c r="A617" s="72" t="s">
        <v>857</v>
      </c>
      <c r="B617" s="122" t="s">
        <v>1126</v>
      </c>
      <c r="C617" s="109">
        <v>0.53400000000000003</v>
      </c>
      <c r="D617" s="109"/>
      <c r="E617" s="109">
        <v>0.47899999999999998</v>
      </c>
    </row>
    <row r="618" spans="1:5">
      <c r="A618" s="72" t="s">
        <v>387</v>
      </c>
      <c r="B618" s="45" t="s">
        <v>132</v>
      </c>
      <c r="C618" s="109">
        <v>0.39</v>
      </c>
      <c r="D618" s="109"/>
      <c r="E618" s="109">
        <v>0.33500000000000002</v>
      </c>
    </row>
    <row r="619" spans="1:5">
      <c r="A619" s="72" t="s">
        <v>388</v>
      </c>
      <c r="B619" s="45" t="s">
        <v>705</v>
      </c>
      <c r="C619" s="109">
        <v>0.51</v>
      </c>
      <c r="D619" s="109"/>
      <c r="E619" s="109">
        <v>0.48899999999999999</v>
      </c>
    </row>
    <row r="620" spans="1:5">
      <c r="A620" s="72" t="s">
        <v>389</v>
      </c>
      <c r="B620" s="45" t="s">
        <v>706</v>
      </c>
      <c r="C620" s="109">
        <v>0.58899999999999997</v>
      </c>
      <c r="D620" s="109"/>
      <c r="E620" s="109">
        <v>0.54500000000000004</v>
      </c>
    </row>
    <row r="621" spans="1:5">
      <c r="A621" s="72" t="s">
        <v>858</v>
      </c>
      <c r="B621" s="45" t="s">
        <v>859</v>
      </c>
      <c r="C621" s="109">
        <v>0.51100000000000001</v>
      </c>
      <c r="D621" s="109"/>
      <c r="E621" s="109">
        <v>0.46300000000000002</v>
      </c>
    </row>
    <row r="622" spans="1:5">
      <c r="A622" s="72" t="s">
        <v>860</v>
      </c>
      <c r="B622" s="45" t="s">
        <v>861</v>
      </c>
      <c r="C622" s="109">
        <v>0.49</v>
      </c>
      <c r="D622" s="109"/>
      <c r="E622" s="109">
        <v>0.435</v>
      </c>
    </row>
    <row r="623" spans="1:5">
      <c r="A623" s="72" t="s">
        <v>862</v>
      </c>
      <c r="B623" s="45" t="s">
        <v>707</v>
      </c>
      <c r="C623" s="116">
        <v>0.47</v>
      </c>
      <c r="D623" s="109"/>
      <c r="E623" s="109">
        <v>0.41899999999999998</v>
      </c>
    </row>
    <row r="624" spans="1:5">
      <c r="A624" s="72" t="s">
        <v>390</v>
      </c>
      <c r="B624" s="45" t="s">
        <v>863</v>
      </c>
      <c r="C624" s="109">
        <v>0.45900000000000002</v>
      </c>
      <c r="D624" s="109"/>
      <c r="E624" s="109">
        <v>0.40400000000000003</v>
      </c>
    </row>
    <row r="625" spans="1:5">
      <c r="A625" s="72" t="s">
        <v>391</v>
      </c>
      <c r="B625" s="45" t="s">
        <v>708</v>
      </c>
      <c r="C625" s="109">
        <v>0.51200000000000001</v>
      </c>
      <c r="D625" s="109"/>
      <c r="E625" s="109">
        <v>0.53500000000000003</v>
      </c>
    </row>
    <row r="626" spans="1:5">
      <c r="A626" s="72" t="s">
        <v>392</v>
      </c>
      <c r="B626" s="45" t="s">
        <v>709</v>
      </c>
      <c r="C626" s="109">
        <v>0.47799999999999998</v>
      </c>
      <c r="D626" s="109"/>
      <c r="E626" s="109">
        <v>0.504</v>
      </c>
    </row>
    <row r="627" spans="1:5">
      <c r="A627" s="72" t="s">
        <v>864</v>
      </c>
      <c r="B627" s="63" t="s">
        <v>710</v>
      </c>
      <c r="C627" s="113">
        <v>0.23</v>
      </c>
      <c r="D627" s="109" t="s">
        <v>306</v>
      </c>
      <c r="E627" s="109">
        <v>0</v>
      </c>
    </row>
    <row r="628" spans="1:5">
      <c r="A628" s="72"/>
      <c r="B628" s="64"/>
      <c r="C628" s="115"/>
      <c r="D628" s="109" t="s">
        <v>308</v>
      </c>
      <c r="E628" s="109">
        <v>0.41</v>
      </c>
    </row>
    <row r="629" spans="1:5">
      <c r="A629" s="72"/>
      <c r="B629" s="65"/>
      <c r="C629" s="118"/>
      <c r="D629" s="109" t="s">
        <v>307</v>
      </c>
      <c r="E629" s="109">
        <v>0.36699999999999999</v>
      </c>
    </row>
    <row r="630" spans="1:5">
      <c r="A630" s="72" t="s">
        <v>865</v>
      </c>
      <c r="B630" s="45" t="s">
        <v>133</v>
      </c>
      <c r="C630" s="109">
        <v>0.39</v>
      </c>
      <c r="D630" s="109"/>
      <c r="E630" s="109">
        <v>0.49099999999999999</v>
      </c>
    </row>
    <row r="631" spans="1:5">
      <c r="A631" s="72" t="s">
        <v>1178</v>
      </c>
      <c r="B631" s="45" t="s">
        <v>1179</v>
      </c>
      <c r="C631" s="109">
        <v>0.53600000000000003</v>
      </c>
      <c r="D631" s="109"/>
      <c r="E631" s="109">
        <v>0.48099999999999998</v>
      </c>
    </row>
    <row r="632" spans="1:5">
      <c r="A632" s="72" t="s">
        <v>866</v>
      </c>
      <c r="B632" s="45" t="s">
        <v>711</v>
      </c>
      <c r="C632" s="109">
        <v>0.51100000000000001</v>
      </c>
      <c r="D632" s="109"/>
      <c r="E632" s="109">
        <v>0.53700000000000003</v>
      </c>
    </row>
    <row r="633" spans="1:5">
      <c r="A633" s="72" t="s">
        <v>867</v>
      </c>
      <c r="B633" s="45" t="s">
        <v>712</v>
      </c>
      <c r="C633" s="116">
        <v>0.47</v>
      </c>
      <c r="D633" s="109"/>
      <c r="E633" s="116">
        <v>0.47</v>
      </c>
    </row>
    <row r="634" spans="1:5">
      <c r="A634" s="72" t="s">
        <v>868</v>
      </c>
      <c r="B634" s="45" t="s">
        <v>713</v>
      </c>
      <c r="C634" s="109">
        <v>0.52100000000000002</v>
      </c>
      <c r="D634" s="109"/>
      <c r="E634" s="109">
        <v>0.55200000000000005</v>
      </c>
    </row>
    <row r="635" spans="1:5">
      <c r="A635" s="72" t="s">
        <v>869</v>
      </c>
      <c r="B635" s="45" t="s">
        <v>870</v>
      </c>
      <c r="C635" s="109">
        <v>0.48299999999999998</v>
      </c>
      <c r="D635" s="109"/>
      <c r="E635" s="109">
        <v>0.51100000000000001</v>
      </c>
    </row>
    <row r="636" spans="1:5">
      <c r="A636" s="72" t="s">
        <v>871</v>
      </c>
      <c r="B636" s="45" t="s">
        <v>872</v>
      </c>
      <c r="C636" s="109">
        <v>0.48299999999999998</v>
      </c>
      <c r="D636" s="109"/>
      <c r="E636" s="109">
        <v>0.53300000000000003</v>
      </c>
    </row>
    <row r="637" spans="1:5">
      <c r="A637" s="72" t="s">
        <v>393</v>
      </c>
      <c r="B637" s="45" t="s">
        <v>714</v>
      </c>
      <c r="C637" s="109">
        <v>0.53200000000000003</v>
      </c>
      <c r="D637" s="109"/>
      <c r="E637" s="109">
        <v>0.47699999999999998</v>
      </c>
    </row>
    <row r="638" spans="1:5">
      <c r="A638" s="72" t="s">
        <v>873</v>
      </c>
      <c r="B638" s="45" t="s">
        <v>715</v>
      </c>
      <c r="C638" s="109">
        <v>0.32400000000000001</v>
      </c>
      <c r="D638" s="109"/>
      <c r="E638" s="109">
        <v>0.316</v>
      </c>
    </row>
    <row r="639" spans="1:5">
      <c r="A639" s="72" t="s">
        <v>394</v>
      </c>
      <c r="B639" s="45" t="s">
        <v>716</v>
      </c>
      <c r="C639" s="109">
        <v>0.308</v>
      </c>
      <c r="D639" s="109"/>
      <c r="E639" s="109">
        <v>0.253</v>
      </c>
    </row>
    <row r="640" spans="1:5">
      <c r="A640" s="72" t="s">
        <v>395</v>
      </c>
      <c r="B640" s="45" t="s">
        <v>874</v>
      </c>
      <c r="C640" s="109">
        <v>0.26900000000000002</v>
      </c>
      <c r="D640" s="109"/>
      <c r="E640" s="109">
        <v>0.215</v>
      </c>
    </row>
    <row r="641" spans="1:5">
      <c r="A641" s="72" t="s">
        <v>396</v>
      </c>
      <c r="B641" s="45" t="s">
        <v>717</v>
      </c>
      <c r="C641" s="109">
        <v>0.44700000000000001</v>
      </c>
      <c r="D641" s="109"/>
      <c r="E641" s="109">
        <v>0.39200000000000002</v>
      </c>
    </row>
    <row r="642" spans="1:5">
      <c r="A642" s="72" t="s">
        <v>397</v>
      </c>
      <c r="B642" s="45" t="s">
        <v>718</v>
      </c>
      <c r="C642" s="109">
        <v>0.44700000000000001</v>
      </c>
      <c r="D642" s="109"/>
      <c r="E642" s="109">
        <v>0.39200000000000002</v>
      </c>
    </row>
    <row r="643" spans="1:5">
      <c r="A643" s="72" t="s">
        <v>398</v>
      </c>
      <c r="B643" s="45" t="s">
        <v>875</v>
      </c>
      <c r="C643" s="109">
        <v>0.54900000000000004</v>
      </c>
      <c r="D643" s="109"/>
      <c r="E643" s="109">
        <v>0.495</v>
      </c>
    </row>
    <row r="644" spans="1:5">
      <c r="A644" s="72" t="s">
        <v>399</v>
      </c>
      <c r="B644" s="45" t="s">
        <v>876</v>
      </c>
      <c r="C644" s="109">
        <v>0.504</v>
      </c>
      <c r="D644" s="109"/>
      <c r="E644" s="109">
        <v>0.52100000000000002</v>
      </c>
    </row>
    <row r="645" spans="1:5">
      <c r="A645" s="72" t="s">
        <v>400</v>
      </c>
      <c r="B645" s="45" t="s">
        <v>877</v>
      </c>
      <c r="C645" s="109">
        <v>3.4000000000000002E-2</v>
      </c>
      <c r="D645" s="109"/>
      <c r="E645" s="109">
        <v>0.47</v>
      </c>
    </row>
    <row r="646" spans="1:5">
      <c r="A646" s="72" t="s">
        <v>401</v>
      </c>
      <c r="B646" s="45" t="s">
        <v>878</v>
      </c>
      <c r="C646" s="109">
        <v>0.48399999999999999</v>
      </c>
      <c r="D646" s="109"/>
      <c r="E646" s="109">
        <v>0.503</v>
      </c>
    </row>
    <row r="647" spans="1:5">
      <c r="A647" s="72" t="s">
        <v>402</v>
      </c>
      <c r="B647" s="45" t="s">
        <v>879</v>
      </c>
      <c r="C647" s="109">
        <v>0.47599999999999998</v>
      </c>
      <c r="D647" s="109"/>
      <c r="E647" s="109">
        <v>0.502</v>
      </c>
    </row>
    <row r="648" spans="1:5">
      <c r="A648" s="72" t="s">
        <v>403</v>
      </c>
      <c r="B648" s="45" t="s">
        <v>880</v>
      </c>
      <c r="C648" s="109">
        <v>0.51</v>
      </c>
      <c r="D648" s="109"/>
      <c r="E648" s="109">
        <v>0.52</v>
      </c>
    </row>
    <row r="649" spans="1:5">
      <c r="A649" s="72" t="s">
        <v>404</v>
      </c>
      <c r="B649" s="45" t="s">
        <v>881</v>
      </c>
      <c r="C649" s="109">
        <v>0.51</v>
      </c>
      <c r="D649" s="109"/>
      <c r="E649" s="109">
        <v>0.51600000000000001</v>
      </c>
    </row>
    <row r="650" spans="1:5">
      <c r="A650" s="72" t="s">
        <v>405</v>
      </c>
      <c r="B650" s="45" t="s">
        <v>882</v>
      </c>
      <c r="C650" s="109">
        <v>0.44400000000000001</v>
      </c>
      <c r="D650" s="109"/>
      <c r="E650" s="109">
        <v>0.38900000000000001</v>
      </c>
    </row>
    <row r="651" spans="1:5">
      <c r="A651" s="72" t="s">
        <v>406</v>
      </c>
      <c r="B651" s="45" t="s">
        <v>883</v>
      </c>
      <c r="C651" s="109">
        <v>0.48</v>
      </c>
      <c r="D651" s="109"/>
      <c r="E651" s="109">
        <v>0.42599999999999999</v>
      </c>
    </row>
    <row r="652" spans="1:5">
      <c r="A652" s="72" t="s">
        <v>884</v>
      </c>
      <c r="B652" s="45" t="s">
        <v>719</v>
      </c>
      <c r="C652" s="109">
        <v>0.44700000000000001</v>
      </c>
      <c r="D652" s="109"/>
      <c r="E652" s="109">
        <v>0.45500000000000002</v>
      </c>
    </row>
    <row r="653" spans="1:5">
      <c r="A653" s="72" t="s">
        <v>407</v>
      </c>
      <c r="B653" s="45" t="s">
        <v>885</v>
      </c>
      <c r="C653" s="116">
        <v>0.47</v>
      </c>
      <c r="D653" s="109"/>
      <c r="E653" s="109">
        <v>0.47</v>
      </c>
    </row>
    <row r="654" spans="1:5">
      <c r="A654" s="72" t="s">
        <v>408</v>
      </c>
      <c r="B654" s="45" t="s">
        <v>886</v>
      </c>
      <c r="C654" s="116">
        <v>0.36099999999999999</v>
      </c>
      <c r="D654" s="109"/>
      <c r="E654" s="109">
        <v>0.46</v>
      </c>
    </row>
    <row r="655" spans="1:5">
      <c r="A655" s="72" t="s">
        <v>409</v>
      </c>
      <c r="B655" s="45" t="s">
        <v>720</v>
      </c>
      <c r="C655" s="109">
        <v>0.53300000000000003</v>
      </c>
      <c r="D655" s="109"/>
      <c r="E655" s="109">
        <v>0.68799999999999994</v>
      </c>
    </row>
    <row r="656" spans="1:5">
      <c r="A656" s="72" t="s">
        <v>410</v>
      </c>
      <c r="B656" s="45" t="s">
        <v>887</v>
      </c>
      <c r="C656" s="109">
        <v>0.51800000000000002</v>
      </c>
      <c r="D656" s="109"/>
      <c r="E656" s="109">
        <v>0.46400000000000002</v>
      </c>
    </row>
    <row r="657" spans="1:5">
      <c r="A657" s="72" t="s">
        <v>411</v>
      </c>
      <c r="B657" s="45" t="s">
        <v>888</v>
      </c>
      <c r="C657" s="109">
        <v>0.50700000000000001</v>
      </c>
      <c r="D657" s="109"/>
      <c r="E657" s="109">
        <v>0.53600000000000003</v>
      </c>
    </row>
    <row r="658" spans="1:5">
      <c r="A658" s="72" t="s">
        <v>889</v>
      </c>
      <c r="B658" s="45" t="s">
        <v>890</v>
      </c>
      <c r="C658" s="109">
        <v>0.48499999999999999</v>
      </c>
      <c r="D658" s="109"/>
      <c r="E658" s="109">
        <v>0.48699999999999999</v>
      </c>
    </row>
    <row r="659" spans="1:5">
      <c r="A659" s="72" t="s">
        <v>412</v>
      </c>
      <c r="B659" s="45" t="s">
        <v>891</v>
      </c>
      <c r="C659" s="109">
        <v>0.50700000000000001</v>
      </c>
      <c r="D659" s="109"/>
      <c r="E659" s="109">
        <v>0.53300000000000003</v>
      </c>
    </row>
    <row r="660" spans="1:5">
      <c r="A660" s="72" t="s">
        <v>413</v>
      </c>
      <c r="B660" s="45" t="s">
        <v>892</v>
      </c>
      <c r="C660" s="109">
        <v>0.50700000000000001</v>
      </c>
      <c r="D660" s="109"/>
      <c r="E660" s="109">
        <v>0.53300000000000003</v>
      </c>
    </row>
    <row r="661" spans="1:5">
      <c r="A661" s="72" t="s">
        <v>414</v>
      </c>
      <c r="B661" s="63" t="s">
        <v>893</v>
      </c>
      <c r="C661" s="113">
        <v>0.48099999999999998</v>
      </c>
      <c r="D661" s="109" t="s">
        <v>306</v>
      </c>
      <c r="E661" s="109">
        <v>0</v>
      </c>
    </row>
    <row r="662" spans="1:5">
      <c r="A662" s="72"/>
      <c r="B662" s="64"/>
      <c r="C662" s="115"/>
      <c r="D662" s="109" t="s">
        <v>308</v>
      </c>
      <c r="E662" s="109">
        <v>0.499</v>
      </c>
    </row>
    <row r="663" spans="1:5">
      <c r="A663" s="72"/>
      <c r="B663" s="65"/>
      <c r="C663" s="118"/>
      <c r="D663" s="109" t="s">
        <v>307</v>
      </c>
      <c r="E663" s="109">
        <v>0.504</v>
      </c>
    </row>
    <row r="664" spans="1:5">
      <c r="A664" s="72" t="s">
        <v>894</v>
      </c>
      <c r="B664" s="45" t="s">
        <v>895</v>
      </c>
      <c r="C664" s="109">
        <v>0.503</v>
      </c>
      <c r="D664" s="109"/>
      <c r="E664" s="109">
        <v>0.53</v>
      </c>
    </row>
    <row r="665" spans="1:5">
      <c r="A665" s="72" t="s">
        <v>415</v>
      </c>
      <c r="B665" s="45" t="s">
        <v>896</v>
      </c>
      <c r="C665" s="109">
        <v>0.50700000000000001</v>
      </c>
      <c r="D665" s="109"/>
      <c r="E665" s="109">
        <v>0.53500000000000003</v>
      </c>
    </row>
    <row r="666" spans="1:5">
      <c r="A666" s="72" t="s">
        <v>416</v>
      </c>
      <c r="B666" s="45" t="s">
        <v>897</v>
      </c>
      <c r="C666" s="109">
        <v>0.495</v>
      </c>
      <c r="D666" s="109"/>
      <c r="E666" s="109">
        <v>0.44</v>
      </c>
    </row>
    <row r="667" spans="1:5">
      <c r="A667" s="72" t="s">
        <v>417</v>
      </c>
      <c r="B667" s="45" t="s">
        <v>898</v>
      </c>
      <c r="C667" s="109">
        <v>0.47799999999999998</v>
      </c>
      <c r="D667" s="109"/>
      <c r="E667" s="109">
        <v>0.504</v>
      </c>
    </row>
    <row r="668" spans="1:5">
      <c r="A668" s="72" t="s">
        <v>418</v>
      </c>
      <c r="B668" s="45" t="s">
        <v>899</v>
      </c>
      <c r="C668" s="109">
        <v>0.16600000000000001</v>
      </c>
      <c r="D668" s="109"/>
      <c r="E668" s="109">
        <v>0.16500000000000001</v>
      </c>
    </row>
    <row r="669" spans="1:5">
      <c r="A669" s="72" t="s">
        <v>900</v>
      </c>
      <c r="B669" s="45" t="s">
        <v>901</v>
      </c>
      <c r="C669" s="109">
        <v>0.77500000000000002</v>
      </c>
      <c r="D669" s="109"/>
      <c r="E669" s="109">
        <v>0.75900000000000001</v>
      </c>
    </row>
    <row r="670" spans="1:5">
      <c r="A670" s="72" t="s">
        <v>419</v>
      </c>
      <c r="B670" s="63" t="s">
        <v>902</v>
      </c>
      <c r="C670" s="113">
        <v>0.42</v>
      </c>
      <c r="D670" s="109" t="s">
        <v>306</v>
      </c>
      <c r="E670" s="109">
        <v>0</v>
      </c>
    </row>
    <row r="671" spans="1:5">
      <c r="A671" s="72"/>
      <c r="B671" s="64"/>
      <c r="C671" s="115"/>
      <c r="D671" s="109" t="s">
        <v>308</v>
      </c>
      <c r="E671" s="109">
        <v>0.46200000000000002</v>
      </c>
    </row>
    <row r="672" spans="1:5">
      <c r="A672" s="72"/>
      <c r="B672" s="65"/>
      <c r="C672" s="118"/>
      <c r="D672" s="109" t="s">
        <v>307</v>
      </c>
      <c r="E672" s="109">
        <v>0.54100000000000004</v>
      </c>
    </row>
    <row r="673" spans="1:5">
      <c r="A673" s="72" t="s">
        <v>420</v>
      </c>
      <c r="B673" s="45" t="s">
        <v>903</v>
      </c>
      <c r="C673" s="109">
        <v>0.33300000000000002</v>
      </c>
      <c r="D673" s="109"/>
      <c r="E673" s="109">
        <v>0.27800000000000002</v>
      </c>
    </row>
    <row r="674" spans="1:5">
      <c r="A674" s="72" t="s">
        <v>421</v>
      </c>
      <c r="B674" s="45" t="s">
        <v>904</v>
      </c>
      <c r="C674" s="109">
        <v>0.44400000000000001</v>
      </c>
      <c r="D674" s="109"/>
      <c r="E674" s="109">
        <v>0.38900000000000001</v>
      </c>
    </row>
    <row r="675" spans="1:5">
      <c r="A675" s="72" t="s">
        <v>905</v>
      </c>
      <c r="B675" s="45" t="s">
        <v>906</v>
      </c>
      <c r="C675" s="109">
        <v>0.497</v>
      </c>
      <c r="D675" s="109"/>
      <c r="E675" s="109">
        <v>0.52600000000000002</v>
      </c>
    </row>
    <row r="676" spans="1:5">
      <c r="A676" s="72" t="s">
        <v>422</v>
      </c>
      <c r="B676" s="45" t="s">
        <v>1180</v>
      </c>
      <c r="C676" s="109">
        <v>0.47799999999999998</v>
      </c>
      <c r="D676" s="109"/>
      <c r="E676" s="109">
        <v>0.504</v>
      </c>
    </row>
    <row r="677" spans="1:5">
      <c r="A677" s="72" t="s">
        <v>423</v>
      </c>
      <c r="B677" s="45" t="s">
        <v>907</v>
      </c>
      <c r="C677" s="109">
        <v>0.42599999999999999</v>
      </c>
      <c r="D677" s="109"/>
      <c r="E677" s="109">
        <v>0.371</v>
      </c>
    </row>
    <row r="678" spans="1:5">
      <c r="A678" s="72" t="s">
        <v>424</v>
      </c>
      <c r="B678" s="45" t="s">
        <v>908</v>
      </c>
      <c r="C678" s="109">
        <v>0.49</v>
      </c>
      <c r="D678" s="109"/>
      <c r="E678" s="109">
        <v>0.51700000000000002</v>
      </c>
    </row>
    <row r="679" spans="1:5">
      <c r="A679" s="72" t="s">
        <v>425</v>
      </c>
      <c r="B679" s="45" t="s">
        <v>909</v>
      </c>
      <c r="C679" s="109">
        <v>0.47299999999999998</v>
      </c>
      <c r="D679" s="109"/>
      <c r="E679" s="109">
        <v>0.47399999999999998</v>
      </c>
    </row>
    <row r="680" spans="1:5">
      <c r="A680" s="72" t="s">
        <v>426</v>
      </c>
      <c r="B680" s="45" t="s">
        <v>910</v>
      </c>
      <c r="C680" s="109">
        <v>0.114</v>
      </c>
      <c r="D680" s="109"/>
      <c r="E680" s="109">
        <v>0.32200000000000001</v>
      </c>
    </row>
    <row r="681" spans="1:5">
      <c r="A681" s="72" t="s">
        <v>427</v>
      </c>
      <c r="B681" s="45" t="s">
        <v>911</v>
      </c>
      <c r="C681" s="109">
        <v>0.34699999999999998</v>
      </c>
      <c r="D681" s="109"/>
      <c r="E681" s="109">
        <v>0.43</v>
      </c>
    </row>
    <row r="682" spans="1:5">
      <c r="A682" s="72" t="s">
        <v>428</v>
      </c>
      <c r="B682" s="45" t="s">
        <v>912</v>
      </c>
      <c r="C682" s="109">
        <v>0.374</v>
      </c>
      <c r="D682" s="109"/>
      <c r="E682" s="109">
        <v>0.33300000000000002</v>
      </c>
    </row>
    <row r="683" spans="1:5">
      <c r="A683" s="72" t="s">
        <v>429</v>
      </c>
      <c r="B683" s="45" t="s">
        <v>913</v>
      </c>
      <c r="C683" s="109">
        <v>0.496</v>
      </c>
      <c r="D683" s="109"/>
      <c r="E683" s="109">
        <v>0.52300000000000002</v>
      </c>
    </row>
    <row r="684" spans="1:5">
      <c r="A684" s="72" t="s">
        <v>430</v>
      </c>
      <c r="B684" s="45" t="s">
        <v>914</v>
      </c>
      <c r="C684" s="109">
        <v>0.44400000000000001</v>
      </c>
      <c r="D684" s="109"/>
      <c r="E684" s="109">
        <v>0.38900000000000001</v>
      </c>
    </row>
    <row r="685" spans="1:5">
      <c r="A685" s="72" t="s">
        <v>915</v>
      </c>
      <c r="B685" s="45" t="s">
        <v>916</v>
      </c>
      <c r="C685" s="109">
        <v>0.47299999999999998</v>
      </c>
      <c r="D685" s="109"/>
      <c r="E685" s="109">
        <v>0.495</v>
      </c>
    </row>
    <row r="686" spans="1:5">
      <c r="A686" s="72" t="s">
        <v>431</v>
      </c>
      <c r="B686" s="45" t="s">
        <v>917</v>
      </c>
      <c r="C686" s="109">
        <v>0.51500000000000001</v>
      </c>
      <c r="D686" s="109"/>
      <c r="E686" s="109">
        <v>0.53600000000000003</v>
      </c>
    </row>
    <row r="687" spans="1:5">
      <c r="A687" s="72" t="s">
        <v>432</v>
      </c>
      <c r="B687" s="45" t="s">
        <v>918</v>
      </c>
      <c r="C687" s="109">
        <v>0.31900000000000001</v>
      </c>
      <c r="D687" s="109"/>
      <c r="E687" s="109">
        <v>0.44800000000000001</v>
      </c>
    </row>
    <row r="688" spans="1:5">
      <c r="A688" s="72" t="s">
        <v>433</v>
      </c>
      <c r="B688" s="45" t="s">
        <v>919</v>
      </c>
      <c r="C688" s="109">
        <v>0.73199999999999998</v>
      </c>
      <c r="D688" s="109"/>
      <c r="E688" s="109">
        <v>0.67700000000000005</v>
      </c>
    </row>
    <row r="689" spans="1:5">
      <c r="A689" s="72" t="s">
        <v>434</v>
      </c>
      <c r="B689" s="63" t="s">
        <v>920</v>
      </c>
      <c r="C689" s="113">
        <v>0.41299999999999998</v>
      </c>
      <c r="D689" s="109" t="s">
        <v>306</v>
      </c>
      <c r="E689" s="109">
        <v>0</v>
      </c>
    </row>
    <row r="690" spans="1:5">
      <c r="A690" s="72"/>
      <c r="B690" s="64"/>
      <c r="C690" s="115"/>
      <c r="D690" s="109" t="s">
        <v>308</v>
      </c>
      <c r="E690" s="109">
        <v>0.36399999999999999</v>
      </c>
    </row>
    <row r="691" spans="1:5">
      <c r="A691" s="72"/>
      <c r="B691" s="65"/>
      <c r="C691" s="118"/>
      <c r="D691" s="109" t="s">
        <v>307</v>
      </c>
      <c r="E691" s="109">
        <v>0.432</v>
      </c>
    </row>
    <row r="692" spans="1:5">
      <c r="A692" s="72" t="s">
        <v>435</v>
      </c>
      <c r="B692" s="45" t="s">
        <v>921</v>
      </c>
      <c r="C692" s="116">
        <v>0.505</v>
      </c>
      <c r="D692" s="109"/>
      <c r="E692" s="109">
        <v>0.47199999999999998</v>
      </c>
    </row>
    <row r="693" spans="1:5">
      <c r="A693" s="72" t="s">
        <v>922</v>
      </c>
      <c r="B693" s="45" t="s">
        <v>923</v>
      </c>
      <c r="C693" s="109">
        <v>0.36199999999999999</v>
      </c>
      <c r="D693" s="109"/>
      <c r="E693" s="109">
        <v>0.46500000000000002</v>
      </c>
    </row>
    <row r="694" spans="1:5">
      <c r="A694" s="72" t="s">
        <v>436</v>
      </c>
      <c r="B694" s="45" t="s">
        <v>924</v>
      </c>
      <c r="C694" s="109">
        <v>0.49099999999999999</v>
      </c>
      <c r="D694" s="109"/>
      <c r="E694" s="109">
        <v>0.51</v>
      </c>
    </row>
    <row r="695" spans="1:5">
      <c r="A695" s="72" t="s">
        <v>437</v>
      </c>
      <c r="B695" s="45" t="s">
        <v>925</v>
      </c>
      <c r="C695" s="109">
        <v>0.47599999999999998</v>
      </c>
      <c r="D695" s="109"/>
      <c r="E695" s="109">
        <v>0.42699999999999999</v>
      </c>
    </row>
    <row r="696" spans="1:5">
      <c r="A696" s="72" t="s">
        <v>926</v>
      </c>
      <c r="B696" s="45" t="s">
        <v>1181</v>
      </c>
      <c r="C696" s="109">
        <v>0.51200000000000001</v>
      </c>
      <c r="D696" s="109"/>
      <c r="E696" s="109">
        <v>0.51</v>
      </c>
    </row>
    <row r="697" spans="1:5">
      <c r="A697" s="72" t="s">
        <v>438</v>
      </c>
      <c r="B697" s="45" t="s">
        <v>927</v>
      </c>
      <c r="C697" s="109">
        <v>0.44700000000000001</v>
      </c>
      <c r="D697" s="109"/>
      <c r="E697" s="109">
        <v>0.39200000000000002</v>
      </c>
    </row>
    <row r="698" spans="1:5">
      <c r="A698" s="72" t="s">
        <v>439</v>
      </c>
      <c r="B698" s="45" t="s">
        <v>928</v>
      </c>
      <c r="C698" s="109">
        <v>0.47699999999999998</v>
      </c>
      <c r="D698" s="109"/>
      <c r="E698" s="109">
        <v>0.42199999999999999</v>
      </c>
    </row>
    <row r="699" spans="1:5">
      <c r="A699" s="72" t="s">
        <v>440</v>
      </c>
      <c r="B699" s="45" t="s">
        <v>929</v>
      </c>
      <c r="C699" s="109">
        <v>0.44700000000000001</v>
      </c>
      <c r="D699" s="109"/>
      <c r="E699" s="109">
        <v>0.39200000000000002</v>
      </c>
    </row>
    <row r="700" spans="1:5">
      <c r="A700" s="72" t="s">
        <v>441</v>
      </c>
      <c r="B700" s="45" t="s">
        <v>930</v>
      </c>
      <c r="C700" s="109">
        <v>0.504</v>
      </c>
      <c r="D700" s="109"/>
      <c r="E700" s="109">
        <v>0.52700000000000002</v>
      </c>
    </row>
    <row r="701" spans="1:5">
      <c r="A701" s="72" t="s">
        <v>442</v>
      </c>
      <c r="B701" s="45" t="s">
        <v>931</v>
      </c>
      <c r="C701" s="109">
        <v>0.56999999999999995</v>
      </c>
      <c r="D701" s="109"/>
      <c r="E701" s="109">
        <v>0.54200000000000004</v>
      </c>
    </row>
    <row r="702" spans="1:5">
      <c r="A702" s="72" t="s">
        <v>932</v>
      </c>
      <c r="B702" s="45" t="s">
        <v>933</v>
      </c>
      <c r="C702" s="109">
        <v>0.48199999999999998</v>
      </c>
      <c r="D702" s="109"/>
      <c r="E702" s="109">
        <v>0.51200000000000001</v>
      </c>
    </row>
    <row r="703" spans="1:5">
      <c r="A703" s="72" t="s">
        <v>443</v>
      </c>
      <c r="B703" s="63" t="s">
        <v>934</v>
      </c>
      <c r="C703" s="113">
        <v>0.495</v>
      </c>
      <c r="D703" s="109" t="s">
        <v>306</v>
      </c>
      <c r="E703" s="109">
        <v>0</v>
      </c>
    </row>
    <row r="704" spans="1:5">
      <c r="A704" s="72"/>
      <c r="B704" s="64"/>
      <c r="C704" s="115"/>
      <c r="D704" s="109" t="s">
        <v>308</v>
      </c>
      <c r="E704" s="109">
        <v>0.45900000000000002</v>
      </c>
    </row>
    <row r="705" spans="1:5">
      <c r="A705" s="72"/>
      <c r="B705" s="65"/>
      <c r="C705" s="118"/>
      <c r="D705" s="109" t="s">
        <v>307</v>
      </c>
      <c r="E705" s="109">
        <v>0.52700000000000002</v>
      </c>
    </row>
    <row r="706" spans="1:5">
      <c r="A706" s="72" t="s">
        <v>444</v>
      </c>
      <c r="B706" s="45" t="s">
        <v>935</v>
      </c>
      <c r="C706" s="109">
        <v>0.153</v>
      </c>
      <c r="D706" s="109"/>
      <c r="E706" s="109">
        <v>0.34200000000000003</v>
      </c>
    </row>
    <row r="707" spans="1:5">
      <c r="A707" s="72" t="s">
        <v>445</v>
      </c>
      <c r="B707" s="45" t="s">
        <v>936</v>
      </c>
      <c r="C707" s="109">
        <v>0.39</v>
      </c>
      <c r="D707" s="109"/>
      <c r="E707" s="109">
        <v>0.33500000000000002</v>
      </c>
    </row>
    <row r="708" spans="1:5">
      <c r="A708" s="72" t="s">
        <v>446</v>
      </c>
      <c r="B708" s="45" t="s">
        <v>937</v>
      </c>
      <c r="C708" s="109">
        <v>0.39</v>
      </c>
      <c r="D708" s="109"/>
      <c r="E708" s="109">
        <v>0.33500000000000002</v>
      </c>
    </row>
    <row r="709" spans="1:5">
      <c r="A709" s="72" t="s">
        <v>447</v>
      </c>
      <c r="B709" s="45" t="s">
        <v>938</v>
      </c>
      <c r="C709" s="109">
        <v>0.39</v>
      </c>
      <c r="D709" s="109"/>
      <c r="E709" s="109">
        <v>0.33500000000000002</v>
      </c>
    </row>
    <row r="710" spans="1:5">
      <c r="A710" s="72" t="s">
        <v>448</v>
      </c>
      <c r="B710" s="45" t="s">
        <v>939</v>
      </c>
      <c r="C710" s="109">
        <v>0.26100000000000001</v>
      </c>
      <c r="D710" s="109"/>
      <c r="E710" s="109">
        <v>0.50700000000000001</v>
      </c>
    </row>
    <row r="711" spans="1:5">
      <c r="A711" s="72" t="s">
        <v>940</v>
      </c>
      <c r="B711" s="45" t="s">
        <v>941</v>
      </c>
      <c r="C711" s="109">
        <v>0.51700000000000002</v>
      </c>
      <c r="D711" s="109"/>
      <c r="E711" s="109">
        <v>0.52400000000000002</v>
      </c>
    </row>
    <row r="712" spans="1:5">
      <c r="A712" s="72" t="s">
        <v>942</v>
      </c>
      <c r="B712" s="45" t="s">
        <v>943</v>
      </c>
      <c r="C712" s="109">
        <v>0.504</v>
      </c>
      <c r="D712" s="109"/>
      <c r="E712" s="109">
        <v>0.44900000000000001</v>
      </c>
    </row>
    <row r="713" spans="1:5">
      <c r="A713" s="72" t="s">
        <v>449</v>
      </c>
      <c r="B713" s="63" t="s">
        <v>944</v>
      </c>
      <c r="C713" s="113">
        <v>0.45700000000000002</v>
      </c>
      <c r="D713" s="109" t="s">
        <v>306</v>
      </c>
      <c r="E713" s="109">
        <v>0</v>
      </c>
    </row>
    <row r="714" spans="1:5">
      <c r="A714" s="72"/>
      <c r="B714" s="64"/>
      <c r="C714" s="115"/>
      <c r="D714" s="109" t="s">
        <v>308</v>
      </c>
      <c r="E714" s="109">
        <v>0.42899999999999999</v>
      </c>
    </row>
    <row r="715" spans="1:5">
      <c r="A715" s="72"/>
      <c r="B715" s="65"/>
      <c r="C715" s="118"/>
      <c r="D715" s="109" t="s">
        <v>307</v>
      </c>
      <c r="E715" s="109">
        <v>0.55600000000000005</v>
      </c>
    </row>
    <row r="716" spans="1:5">
      <c r="A716" s="72" t="s">
        <v>450</v>
      </c>
      <c r="B716" s="45" t="s">
        <v>945</v>
      </c>
      <c r="C716" s="116">
        <v>0.52100000000000002</v>
      </c>
      <c r="D716" s="109"/>
      <c r="E716" s="116">
        <v>0.54500000000000004</v>
      </c>
    </row>
    <row r="717" spans="1:5">
      <c r="A717" s="72" t="s">
        <v>946</v>
      </c>
      <c r="B717" s="45" t="s">
        <v>947</v>
      </c>
      <c r="C717" s="116">
        <v>0.49099999999999999</v>
      </c>
      <c r="D717" s="109"/>
      <c r="E717" s="116">
        <v>0.57099999999999995</v>
      </c>
    </row>
    <row r="718" spans="1:5">
      <c r="A718" s="72" t="s">
        <v>948</v>
      </c>
      <c r="B718" s="63" t="s">
        <v>949</v>
      </c>
      <c r="C718" s="113">
        <v>0.46200000000000002</v>
      </c>
      <c r="D718" s="109" t="s">
        <v>306</v>
      </c>
      <c r="E718" s="109">
        <v>0</v>
      </c>
    </row>
    <row r="719" spans="1:5">
      <c r="A719" s="72"/>
      <c r="B719" s="64"/>
      <c r="C719" s="115"/>
      <c r="D719" s="109" t="s">
        <v>308</v>
      </c>
      <c r="E719" s="109">
        <v>0.46800000000000003</v>
      </c>
    </row>
    <row r="720" spans="1:5">
      <c r="A720" s="72"/>
      <c r="B720" s="65"/>
      <c r="C720" s="118"/>
      <c r="D720" s="109" t="s">
        <v>307</v>
      </c>
      <c r="E720" s="109">
        <v>0.55000000000000004</v>
      </c>
    </row>
    <row r="721" spans="1:5">
      <c r="A721" s="72" t="s">
        <v>451</v>
      </c>
      <c r="B721" s="45" t="s">
        <v>950</v>
      </c>
      <c r="C721" s="109">
        <v>0.44700000000000001</v>
      </c>
      <c r="D721" s="109"/>
      <c r="E721" s="109">
        <v>0.39200000000000002</v>
      </c>
    </row>
    <row r="722" spans="1:5">
      <c r="A722" s="72" t="s">
        <v>1182</v>
      </c>
      <c r="B722" s="45" t="s">
        <v>1183</v>
      </c>
      <c r="C722" s="109">
        <v>0.47799999999999998</v>
      </c>
      <c r="D722" s="109"/>
      <c r="E722" s="109">
        <v>0.504</v>
      </c>
    </row>
    <row r="723" spans="1:5">
      <c r="A723" s="72" t="s">
        <v>951</v>
      </c>
      <c r="B723" s="45" t="s">
        <v>952</v>
      </c>
      <c r="C723" s="109">
        <v>0.51100000000000001</v>
      </c>
      <c r="D723" s="109"/>
      <c r="E723" s="109">
        <v>0.53900000000000003</v>
      </c>
    </row>
    <row r="724" spans="1:5">
      <c r="A724" s="72" t="s">
        <v>953</v>
      </c>
      <c r="B724" s="63" t="s">
        <v>954</v>
      </c>
      <c r="C724" s="113">
        <v>6.9000000000000006E-2</v>
      </c>
      <c r="D724" s="109" t="s">
        <v>306</v>
      </c>
      <c r="E724" s="109">
        <v>0</v>
      </c>
    </row>
    <row r="725" spans="1:5">
      <c r="A725" s="72"/>
      <c r="B725" s="64"/>
      <c r="C725" s="115"/>
      <c r="D725" s="109" t="s">
        <v>308</v>
      </c>
      <c r="E725" s="109">
        <v>0.318</v>
      </c>
    </row>
    <row r="726" spans="1:5">
      <c r="A726" s="72"/>
      <c r="B726" s="65"/>
      <c r="C726" s="118"/>
      <c r="D726" s="109" t="s">
        <v>307</v>
      </c>
      <c r="E726" s="109">
        <v>0.26400000000000001</v>
      </c>
    </row>
    <row r="727" spans="1:5">
      <c r="A727" s="72" t="s">
        <v>452</v>
      </c>
      <c r="B727" s="45" t="s">
        <v>955</v>
      </c>
      <c r="C727" s="109">
        <v>0.44700000000000001</v>
      </c>
      <c r="D727" s="109"/>
      <c r="E727" s="109">
        <v>0.39200000000000002</v>
      </c>
    </row>
    <row r="728" spans="1:5">
      <c r="A728" s="72" t="s">
        <v>956</v>
      </c>
      <c r="B728" s="63" t="s">
        <v>957</v>
      </c>
      <c r="C728" s="113">
        <v>0.47799999999999998</v>
      </c>
      <c r="D728" s="109" t="s">
        <v>306</v>
      </c>
      <c r="E728" s="109">
        <v>0</v>
      </c>
    </row>
    <row r="729" spans="1:5">
      <c r="A729" s="72"/>
      <c r="B729" s="64"/>
      <c r="C729" s="115"/>
      <c r="D729" s="109" t="s">
        <v>958</v>
      </c>
      <c r="E729" s="109">
        <v>0</v>
      </c>
    </row>
    <row r="730" spans="1:5">
      <c r="A730" s="72"/>
      <c r="B730" s="64"/>
      <c r="C730" s="115"/>
      <c r="D730" s="109" t="s">
        <v>959</v>
      </c>
      <c r="E730" s="109">
        <v>0.504</v>
      </c>
    </row>
    <row r="731" spans="1:5">
      <c r="A731" s="72"/>
      <c r="B731" s="65"/>
      <c r="C731" s="118"/>
      <c r="D731" s="109" t="s">
        <v>307</v>
      </c>
      <c r="E731" s="109">
        <v>0.378</v>
      </c>
    </row>
    <row r="732" spans="1:5">
      <c r="A732" s="72" t="s">
        <v>960</v>
      </c>
      <c r="B732" s="65" t="s">
        <v>1127</v>
      </c>
      <c r="C732" s="118">
        <v>0.48599999999999999</v>
      </c>
      <c r="D732" s="109"/>
      <c r="E732" s="109">
        <v>0.42899999999999999</v>
      </c>
    </row>
    <row r="733" spans="1:5">
      <c r="A733" s="72" t="s">
        <v>961</v>
      </c>
      <c r="B733" s="65" t="s">
        <v>962</v>
      </c>
      <c r="C733" s="116">
        <v>0.504</v>
      </c>
      <c r="D733" s="109"/>
      <c r="E733" s="116">
        <v>0.53</v>
      </c>
    </row>
    <row r="734" spans="1:5">
      <c r="A734" s="72" t="s">
        <v>963</v>
      </c>
      <c r="B734" s="64" t="s">
        <v>964</v>
      </c>
      <c r="C734" s="127">
        <v>0.33100000000000002</v>
      </c>
      <c r="D734" s="109" t="s">
        <v>306</v>
      </c>
      <c r="E734" s="116">
        <v>0</v>
      </c>
    </row>
    <row r="735" spans="1:5">
      <c r="A735" s="72"/>
      <c r="B735" s="64"/>
      <c r="C735" s="115"/>
      <c r="D735" s="109" t="s">
        <v>1184</v>
      </c>
      <c r="E735" s="109">
        <v>0.26100000000000001</v>
      </c>
    </row>
    <row r="736" spans="1:5">
      <c r="A736" s="72"/>
      <c r="B736" s="64"/>
      <c r="C736" s="115"/>
      <c r="D736" s="109" t="s">
        <v>1185</v>
      </c>
      <c r="E736" s="109">
        <v>0.33</v>
      </c>
    </row>
    <row r="737" spans="1:5">
      <c r="A737" s="72"/>
      <c r="B737" s="65"/>
      <c r="C737" s="118"/>
      <c r="D737" s="109" t="s">
        <v>307</v>
      </c>
      <c r="E737" s="109">
        <v>0.38900000000000001</v>
      </c>
    </row>
    <row r="738" spans="1:5">
      <c r="A738" s="72" t="s">
        <v>965</v>
      </c>
      <c r="B738" s="45" t="s">
        <v>966</v>
      </c>
      <c r="C738" s="109">
        <v>0.50600000000000001</v>
      </c>
      <c r="D738" s="109"/>
      <c r="E738" s="109">
        <v>0.53400000000000003</v>
      </c>
    </row>
    <row r="739" spans="1:5">
      <c r="A739" s="72" t="s">
        <v>967</v>
      </c>
      <c r="B739" s="45" t="s">
        <v>968</v>
      </c>
      <c r="C739" s="116">
        <v>0.54900000000000004</v>
      </c>
      <c r="D739" s="109"/>
      <c r="E739" s="109">
        <v>0.495</v>
      </c>
    </row>
    <row r="740" spans="1:5">
      <c r="A740" s="72" t="s">
        <v>969</v>
      </c>
      <c r="B740" s="45" t="s">
        <v>1186</v>
      </c>
      <c r="C740" s="116">
        <v>0.54900000000000004</v>
      </c>
      <c r="D740" s="109"/>
      <c r="E740" s="109">
        <v>0.49399999999999999</v>
      </c>
    </row>
    <row r="741" spans="1:5">
      <c r="A741" s="72" t="s">
        <v>970</v>
      </c>
      <c r="B741" s="45" t="s">
        <v>971</v>
      </c>
      <c r="C741" s="116">
        <v>0.51200000000000001</v>
      </c>
      <c r="D741" s="109"/>
      <c r="E741" s="109">
        <v>0.54</v>
      </c>
    </row>
    <row r="742" spans="1:5">
      <c r="A742" s="72" t="s">
        <v>972</v>
      </c>
      <c r="B742" s="45" t="s">
        <v>973</v>
      </c>
      <c r="C742" s="109">
        <v>0.247</v>
      </c>
      <c r="D742" s="109"/>
      <c r="E742" s="109">
        <v>0.40100000000000002</v>
      </c>
    </row>
    <row r="743" spans="1:5">
      <c r="A743" s="72" t="s">
        <v>1187</v>
      </c>
      <c r="B743" s="45" t="s">
        <v>1188</v>
      </c>
      <c r="C743" s="109">
        <v>0</v>
      </c>
      <c r="D743" s="109"/>
      <c r="E743" s="109">
        <v>0.39</v>
      </c>
    </row>
    <row r="744" spans="1:5">
      <c r="A744" s="72" t="s">
        <v>974</v>
      </c>
      <c r="B744" s="45" t="s">
        <v>975</v>
      </c>
      <c r="C744" s="109">
        <v>0.38400000000000001</v>
      </c>
      <c r="D744" s="109"/>
      <c r="E744" s="109">
        <v>0.49199999999999999</v>
      </c>
    </row>
    <row r="745" spans="1:5">
      <c r="A745" s="72" t="s">
        <v>976</v>
      </c>
      <c r="B745" s="45" t="s">
        <v>977</v>
      </c>
      <c r="C745" s="109">
        <v>0.52500000000000002</v>
      </c>
      <c r="D745" s="109"/>
      <c r="E745" s="109">
        <v>0.53200000000000003</v>
      </c>
    </row>
    <row r="746" spans="1:5">
      <c r="A746" s="72" t="s">
        <v>978</v>
      </c>
      <c r="B746" s="45" t="s">
        <v>979</v>
      </c>
      <c r="C746" s="109">
        <v>0.45900000000000002</v>
      </c>
      <c r="D746" s="109"/>
      <c r="E746" s="109">
        <v>0.42199999999999999</v>
      </c>
    </row>
    <row r="747" spans="1:5">
      <c r="A747" s="72" t="s">
        <v>980</v>
      </c>
      <c r="B747" s="45" t="s">
        <v>981</v>
      </c>
      <c r="C747" s="109">
        <v>0.48399999999999999</v>
      </c>
      <c r="D747" s="109"/>
      <c r="E747" s="109">
        <v>0.42899999999999999</v>
      </c>
    </row>
    <row r="748" spans="1:5">
      <c r="A748" s="72" t="s">
        <v>982</v>
      </c>
      <c r="B748" s="45" t="s">
        <v>983</v>
      </c>
      <c r="C748" s="109">
        <v>0.54900000000000004</v>
      </c>
      <c r="D748" s="109"/>
      <c r="E748" s="109">
        <v>0.49399999999999999</v>
      </c>
    </row>
    <row r="749" spans="1:5">
      <c r="A749" s="72" t="s">
        <v>984</v>
      </c>
      <c r="B749" s="45" t="s">
        <v>985</v>
      </c>
      <c r="C749" s="109">
        <v>0.32600000000000001</v>
      </c>
      <c r="D749" s="109"/>
      <c r="E749" s="109">
        <v>0.45600000000000002</v>
      </c>
    </row>
    <row r="750" spans="1:5">
      <c r="A750" s="72" t="s">
        <v>986</v>
      </c>
      <c r="B750" s="45" t="s">
        <v>987</v>
      </c>
      <c r="C750" s="109">
        <v>0.44700000000000001</v>
      </c>
      <c r="D750" s="109"/>
      <c r="E750" s="109">
        <v>0.39200000000000002</v>
      </c>
    </row>
    <row r="751" spans="1:5">
      <c r="A751" s="72" t="s">
        <v>988</v>
      </c>
      <c r="B751" s="63" t="s">
        <v>989</v>
      </c>
      <c r="C751" s="126">
        <v>0.47</v>
      </c>
      <c r="D751" s="109" t="s">
        <v>306</v>
      </c>
      <c r="E751" s="116">
        <v>0.29499999999999998</v>
      </c>
    </row>
    <row r="752" spans="1:5">
      <c r="A752" s="72"/>
      <c r="B752" s="64"/>
      <c r="C752" s="115"/>
      <c r="D752" s="109" t="s">
        <v>308</v>
      </c>
      <c r="E752" s="109">
        <v>0.63300000000000001</v>
      </c>
    </row>
    <row r="753" spans="1:5">
      <c r="A753" s="72"/>
      <c r="B753" s="65"/>
      <c r="C753" s="118"/>
      <c r="D753" s="109" t="s">
        <v>307</v>
      </c>
      <c r="E753" s="109">
        <v>0.77600000000000002</v>
      </c>
    </row>
    <row r="754" spans="1:5">
      <c r="A754" s="72" t="s">
        <v>990</v>
      </c>
      <c r="B754" s="45" t="s">
        <v>991</v>
      </c>
      <c r="C754" s="109">
        <v>0.41699999999999998</v>
      </c>
      <c r="D754" s="109"/>
      <c r="E754" s="109">
        <v>0.36199999999999999</v>
      </c>
    </row>
    <row r="755" spans="1:5">
      <c r="A755" s="72" t="s">
        <v>992</v>
      </c>
      <c r="B755" s="45" t="s">
        <v>993</v>
      </c>
      <c r="C755" s="109">
        <v>0.47</v>
      </c>
      <c r="D755" s="109"/>
      <c r="E755" s="109">
        <v>0.47</v>
      </c>
    </row>
    <row r="756" spans="1:5">
      <c r="A756" s="72" t="s">
        <v>994</v>
      </c>
      <c r="B756" s="45" t="s">
        <v>995</v>
      </c>
      <c r="C756" s="109">
        <v>0.505</v>
      </c>
      <c r="D756" s="109"/>
      <c r="E756" s="109">
        <v>0.29299999999999998</v>
      </c>
    </row>
    <row r="757" spans="1:5">
      <c r="A757" s="72" t="s">
        <v>996</v>
      </c>
      <c r="B757" s="45" t="s">
        <v>997</v>
      </c>
      <c r="C757" s="109">
        <v>1.6E-2</v>
      </c>
      <c r="D757" s="109"/>
      <c r="E757" s="109">
        <v>0.433</v>
      </c>
    </row>
    <row r="758" spans="1:5">
      <c r="A758" s="72" t="s">
        <v>998</v>
      </c>
      <c r="B758" s="45" t="s">
        <v>999</v>
      </c>
      <c r="C758" s="109">
        <v>0.45400000000000001</v>
      </c>
      <c r="D758" s="109"/>
      <c r="E758" s="109">
        <v>0.39900000000000002</v>
      </c>
    </row>
    <row r="759" spans="1:5">
      <c r="A759" s="72" t="s">
        <v>1000</v>
      </c>
      <c r="B759" s="45" t="s">
        <v>1128</v>
      </c>
      <c r="C759" s="109">
        <v>0.48099999999999998</v>
      </c>
      <c r="D759" s="109"/>
      <c r="E759" s="109">
        <v>0.42699999999999999</v>
      </c>
    </row>
    <row r="760" spans="1:5">
      <c r="A760" s="72" t="s">
        <v>1001</v>
      </c>
      <c r="B760" s="45" t="s">
        <v>1002</v>
      </c>
      <c r="C760" s="109">
        <v>0.54100000000000004</v>
      </c>
      <c r="D760" s="109"/>
      <c r="E760" s="109">
        <v>0.55500000000000005</v>
      </c>
    </row>
    <row r="761" spans="1:5">
      <c r="A761" s="72" t="s">
        <v>1003</v>
      </c>
      <c r="B761" s="45" t="s">
        <v>1004</v>
      </c>
      <c r="C761" s="109">
        <v>0.25</v>
      </c>
      <c r="D761" s="109"/>
      <c r="E761" s="109">
        <v>0.40500000000000003</v>
      </c>
    </row>
    <row r="762" spans="1:5">
      <c r="A762" s="72" t="s">
        <v>1005</v>
      </c>
      <c r="B762" s="45" t="s">
        <v>1006</v>
      </c>
      <c r="C762" s="109">
        <v>9.5000000000000001E-2</v>
      </c>
      <c r="D762" s="109"/>
      <c r="E762" s="109">
        <v>0.13</v>
      </c>
    </row>
    <row r="763" spans="1:5">
      <c r="A763" s="72" t="s">
        <v>1189</v>
      </c>
      <c r="B763" s="45" t="s">
        <v>1190</v>
      </c>
      <c r="C763" s="109">
        <v>0.53400000000000003</v>
      </c>
      <c r="D763" s="109"/>
      <c r="E763" s="109">
        <v>0.47899999999999998</v>
      </c>
    </row>
    <row r="764" spans="1:5">
      <c r="A764" s="72" t="s">
        <v>1007</v>
      </c>
      <c r="B764" s="45" t="s">
        <v>1008</v>
      </c>
      <c r="C764" s="109">
        <v>0.56200000000000006</v>
      </c>
      <c r="D764" s="109"/>
      <c r="E764" s="109">
        <v>0.50700000000000001</v>
      </c>
    </row>
    <row r="765" spans="1:5">
      <c r="A765" s="72" t="s">
        <v>1009</v>
      </c>
      <c r="B765" s="45" t="s">
        <v>1010</v>
      </c>
      <c r="C765" s="109">
        <v>0.49099999999999999</v>
      </c>
      <c r="D765" s="109"/>
      <c r="E765" s="109">
        <v>0.436</v>
      </c>
    </row>
    <row r="766" spans="1:5">
      <c r="A766" s="72" t="s">
        <v>1191</v>
      </c>
      <c r="B766" s="45" t="s">
        <v>1192</v>
      </c>
      <c r="C766" s="109">
        <v>0.44700000000000001</v>
      </c>
      <c r="D766" s="109"/>
      <c r="E766" s="109">
        <v>0.39200000000000002</v>
      </c>
    </row>
    <row r="767" spans="1:5">
      <c r="A767" s="72" t="s">
        <v>1011</v>
      </c>
      <c r="B767" s="45" t="s">
        <v>1012</v>
      </c>
      <c r="C767" s="109">
        <v>0.49099999999999999</v>
      </c>
      <c r="D767" s="109"/>
      <c r="E767" s="109">
        <v>0.54200000000000004</v>
      </c>
    </row>
    <row r="768" spans="1:5">
      <c r="A768" s="72" t="s">
        <v>1013</v>
      </c>
      <c r="B768" s="45" t="s">
        <v>1014</v>
      </c>
      <c r="C768" s="109">
        <v>0.54900000000000004</v>
      </c>
      <c r="D768" s="109"/>
      <c r="E768" s="109">
        <v>0.58499999999999996</v>
      </c>
    </row>
    <row r="769" spans="1:5">
      <c r="A769" s="72" t="s">
        <v>1015</v>
      </c>
      <c r="B769" s="45" t="s">
        <v>1016</v>
      </c>
      <c r="C769" s="109">
        <v>0.33200000000000002</v>
      </c>
      <c r="D769" s="109"/>
      <c r="E769" s="109">
        <v>0.47</v>
      </c>
    </row>
    <row r="770" spans="1:5">
      <c r="A770" s="72" t="s">
        <v>1017</v>
      </c>
      <c r="B770" s="63" t="s">
        <v>1018</v>
      </c>
      <c r="C770" s="113">
        <v>0.13400000000000001</v>
      </c>
      <c r="D770" s="109" t="s">
        <v>306</v>
      </c>
      <c r="E770" s="109">
        <v>0</v>
      </c>
    </row>
    <row r="771" spans="1:5">
      <c r="A771" s="72"/>
      <c r="B771" s="64"/>
      <c r="C771" s="115"/>
      <c r="D771" s="109" t="s">
        <v>308</v>
      </c>
      <c r="E771" s="109">
        <v>0.312</v>
      </c>
    </row>
    <row r="772" spans="1:5">
      <c r="A772" s="72"/>
      <c r="B772" s="65"/>
      <c r="C772" s="118"/>
      <c r="D772" s="109" t="s">
        <v>307</v>
      </c>
      <c r="E772" s="109">
        <v>0.28399999999999997</v>
      </c>
    </row>
    <row r="773" spans="1:5">
      <c r="A773" s="72" t="s">
        <v>1019</v>
      </c>
      <c r="B773" s="45" t="s">
        <v>1020</v>
      </c>
      <c r="C773" s="109">
        <v>0.48299999999999998</v>
      </c>
      <c r="D773" s="109"/>
      <c r="E773" s="109">
        <v>0.504</v>
      </c>
    </row>
    <row r="774" spans="1:5">
      <c r="A774" s="72" t="s">
        <v>1021</v>
      </c>
      <c r="B774" s="45" t="s">
        <v>1022</v>
      </c>
      <c r="C774" s="109">
        <v>0.52500000000000002</v>
      </c>
      <c r="D774" s="109"/>
      <c r="E774" s="109">
        <v>0.56000000000000005</v>
      </c>
    </row>
    <row r="775" spans="1:5">
      <c r="A775" s="72" t="s">
        <v>1023</v>
      </c>
      <c r="B775" s="45" t="s">
        <v>1024</v>
      </c>
      <c r="C775" s="109">
        <v>0.498</v>
      </c>
      <c r="D775" s="109"/>
      <c r="E775" s="109">
        <v>0.52500000000000002</v>
      </c>
    </row>
    <row r="776" spans="1:5">
      <c r="A776" s="72" t="s">
        <v>1025</v>
      </c>
      <c r="B776" s="63" t="s">
        <v>1026</v>
      </c>
      <c r="C776" s="113">
        <v>0.44600000000000001</v>
      </c>
      <c r="D776" s="109" t="s">
        <v>306</v>
      </c>
      <c r="E776" s="109">
        <v>8.0000000000000002E-3</v>
      </c>
    </row>
    <row r="777" spans="1:5">
      <c r="A777" s="72"/>
      <c r="B777" s="64"/>
      <c r="C777" s="115"/>
      <c r="D777" s="109" t="s">
        <v>308</v>
      </c>
      <c r="E777" s="109">
        <v>0.39200000000000002</v>
      </c>
    </row>
    <row r="778" spans="1:5">
      <c r="A778" s="72"/>
      <c r="B778" s="65"/>
      <c r="C778" s="118"/>
      <c r="D778" s="109" t="s">
        <v>307</v>
      </c>
      <c r="E778" s="109">
        <v>0.39200000000000002</v>
      </c>
    </row>
    <row r="779" spans="1:5">
      <c r="A779" s="72" t="s">
        <v>1027</v>
      </c>
      <c r="B779" s="45" t="s">
        <v>1028</v>
      </c>
      <c r="C779" s="109">
        <v>0.50800000000000001</v>
      </c>
      <c r="D779" s="109"/>
      <c r="E779" s="109">
        <v>0.45300000000000001</v>
      </c>
    </row>
    <row r="780" spans="1:5">
      <c r="A780" s="72" t="s">
        <v>1029</v>
      </c>
      <c r="B780" s="45" t="s">
        <v>1030</v>
      </c>
      <c r="C780" s="109">
        <v>0.51100000000000001</v>
      </c>
      <c r="D780" s="109"/>
      <c r="E780" s="109">
        <v>0.54</v>
      </c>
    </row>
    <row r="781" spans="1:5">
      <c r="A781" s="72" t="s">
        <v>1031</v>
      </c>
      <c r="B781" s="45" t="s">
        <v>1032</v>
      </c>
      <c r="C781" s="109">
        <v>0.48599999999999999</v>
      </c>
      <c r="D781" s="109"/>
      <c r="E781" s="109">
        <v>0.43099999999999999</v>
      </c>
    </row>
    <row r="782" spans="1:5">
      <c r="A782" s="72" t="s">
        <v>1033</v>
      </c>
      <c r="B782" s="45" t="s">
        <v>1034</v>
      </c>
      <c r="C782" s="109">
        <v>0.48</v>
      </c>
      <c r="D782" s="109"/>
      <c r="E782" s="109">
        <v>0.51400000000000001</v>
      </c>
    </row>
    <row r="783" spans="1:5">
      <c r="A783" s="72" t="s">
        <v>1035</v>
      </c>
      <c r="B783" s="45" t="s">
        <v>1036</v>
      </c>
      <c r="C783" s="109">
        <v>0.44700000000000001</v>
      </c>
      <c r="D783" s="109"/>
      <c r="E783" s="109">
        <v>0.39200000000000002</v>
      </c>
    </row>
    <row r="784" spans="1:5">
      <c r="A784" s="72" t="s">
        <v>1037</v>
      </c>
      <c r="B784" s="45" t="s">
        <v>1038</v>
      </c>
      <c r="C784" s="109">
        <v>8.1000000000000003E-2</v>
      </c>
      <c r="D784" s="109"/>
      <c r="E784" s="109">
        <v>0</v>
      </c>
    </row>
    <row r="785" spans="1:5">
      <c r="A785" s="72" t="s">
        <v>1039</v>
      </c>
      <c r="B785" s="45" t="s">
        <v>1040</v>
      </c>
      <c r="C785" s="109">
        <v>0.193</v>
      </c>
      <c r="D785" s="109"/>
      <c r="E785" s="109">
        <v>0.34899999999999998</v>
      </c>
    </row>
    <row r="786" spans="1:5">
      <c r="A786" s="72" t="s">
        <v>1041</v>
      </c>
      <c r="B786" s="45" t="s">
        <v>1193</v>
      </c>
      <c r="C786" s="109">
        <v>0.47099999999999997</v>
      </c>
      <c r="D786" s="109"/>
      <c r="E786" s="109">
        <v>0.49</v>
      </c>
    </row>
    <row r="787" spans="1:5">
      <c r="A787" s="72" t="s">
        <v>1042</v>
      </c>
      <c r="B787" s="45" t="s">
        <v>1043</v>
      </c>
      <c r="C787" s="109">
        <v>0.502</v>
      </c>
      <c r="D787" s="109"/>
      <c r="E787" s="109">
        <v>0.53200000000000003</v>
      </c>
    </row>
    <row r="788" spans="1:5">
      <c r="A788" s="72" t="s">
        <v>1044</v>
      </c>
      <c r="B788" s="45" t="s">
        <v>1045</v>
      </c>
      <c r="C788" s="109">
        <v>0.33400000000000002</v>
      </c>
      <c r="D788" s="109"/>
      <c r="E788" s="109">
        <v>0.41299999999999998</v>
      </c>
    </row>
    <row r="789" spans="1:5">
      <c r="A789" s="72" t="s">
        <v>1046</v>
      </c>
      <c r="B789" s="45" t="s">
        <v>1047</v>
      </c>
      <c r="C789" s="109">
        <v>0.46100000000000002</v>
      </c>
      <c r="D789" s="109"/>
      <c r="E789" s="109">
        <v>0.40600000000000003</v>
      </c>
    </row>
    <row r="790" spans="1:5">
      <c r="A790" s="72" t="s">
        <v>1048</v>
      </c>
      <c r="B790" s="45" t="s">
        <v>1049</v>
      </c>
      <c r="C790" s="109">
        <v>0.49299999999999999</v>
      </c>
      <c r="D790" s="109"/>
      <c r="E790" s="109">
        <v>0.52</v>
      </c>
    </row>
    <row r="791" spans="1:5">
      <c r="A791" s="72" t="s">
        <v>1050</v>
      </c>
      <c r="B791" s="45" t="s">
        <v>1051</v>
      </c>
      <c r="C791" s="109">
        <v>0.49099999999999999</v>
      </c>
      <c r="D791" s="109"/>
      <c r="E791" s="109">
        <v>0.436</v>
      </c>
    </row>
    <row r="792" spans="1:5">
      <c r="A792" s="72" t="s">
        <v>1195</v>
      </c>
      <c r="B792" s="45" t="s">
        <v>1194</v>
      </c>
      <c r="C792" s="109">
        <v>0.439</v>
      </c>
      <c r="D792" s="109"/>
      <c r="E792" s="109">
        <v>0.44700000000000001</v>
      </c>
    </row>
    <row r="793" spans="1:5">
      <c r="A793" s="72" t="s">
        <v>1052</v>
      </c>
      <c r="B793" s="45" t="s">
        <v>1196</v>
      </c>
      <c r="C793" s="109">
        <v>0.55600000000000005</v>
      </c>
      <c r="D793" s="109"/>
      <c r="E793" s="109">
        <v>0.52900000000000003</v>
      </c>
    </row>
    <row r="794" spans="1:5">
      <c r="A794" s="72" t="s">
        <v>1052</v>
      </c>
      <c r="B794" s="45" t="s">
        <v>1053</v>
      </c>
      <c r="C794" s="109">
        <v>0.503</v>
      </c>
      <c r="D794" s="109"/>
      <c r="E794" s="109">
        <v>0.53100000000000003</v>
      </c>
    </row>
    <row r="795" spans="1:5">
      <c r="A795" s="72" t="s">
        <v>1054</v>
      </c>
      <c r="B795" s="45" t="s">
        <v>1055</v>
      </c>
      <c r="C795" s="109">
        <v>0.51800000000000002</v>
      </c>
      <c r="D795" s="109"/>
      <c r="E795" s="109">
        <v>0.46300000000000002</v>
      </c>
    </row>
    <row r="796" spans="1:5">
      <c r="A796" s="72" t="s">
        <v>1056</v>
      </c>
      <c r="B796" s="45" t="s">
        <v>1057</v>
      </c>
      <c r="C796" s="109">
        <v>0.48699999999999999</v>
      </c>
      <c r="D796" s="109"/>
      <c r="E796" s="109">
        <v>0.51200000000000001</v>
      </c>
    </row>
    <row r="797" spans="1:5">
      <c r="A797" s="72" t="s">
        <v>1058</v>
      </c>
      <c r="B797" s="45" t="s">
        <v>1059</v>
      </c>
      <c r="C797" s="109">
        <v>0.46300000000000002</v>
      </c>
      <c r="D797" s="109"/>
      <c r="E797" s="109">
        <v>0.47399999999999998</v>
      </c>
    </row>
    <row r="798" spans="1:5">
      <c r="A798" s="72" t="s">
        <v>1060</v>
      </c>
      <c r="B798" s="63" t="s">
        <v>1061</v>
      </c>
      <c r="C798" s="113">
        <v>0.157</v>
      </c>
      <c r="D798" s="109" t="s">
        <v>306</v>
      </c>
      <c r="E798" s="109">
        <v>0</v>
      </c>
    </row>
    <row r="799" spans="1:5">
      <c r="A799" s="72"/>
      <c r="B799" s="64"/>
      <c r="C799" s="115"/>
      <c r="D799" s="109" t="s">
        <v>308</v>
      </c>
      <c r="E799" s="109">
        <v>0</v>
      </c>
    </row>
    <row r="800" spans="1:5">
      <c r="A800" s="72"/>
      <c r="B800" s="65"/>
      <c r="C800" s="118"/>
      <c r="D800" s="109" t="s">
        <v>307</v>
      </c>
      <c r="E800" s="109">
        <v>0.16600000000000001</v>
      </c>
    </row>
    <row r="801" spans="1:5">
      <c r="A801" s="72" t="s">
        <v>1062</v>
      </c>
      <c r="B801" s="45" t="s">
        <v>1063</v>
      </c>
      <c r="C801" s="109">
        <v>0.502</v>
      </c>
      <c r="D801" s="109"/>
      <c r="E801" s="109">
        <v>0.52900000000000003</v>
      </c>
    </row>
    <row r="802" spans="1:5">
      <c r="A802" s="72" t="s">
        <v>1064</v>
      </c>
      <c r="B802" s="45" t="s">
        <v>1065</v>
      </c>
      <c r="C802" s="109">
        <v>0.48099999999999998</v>
      </c>
      <c r="D802" s="109"/>
      <c r="E802" s="109">
        <v>0.42599999999999999</v>
      </c>
    </row>
    <row r="803" spans="1:5">
      <c r="A803" s="72" t="s">
        <v>1066</v>
      </c>
      <c r="B803" s="63" t="s">
        <v>1067</v>
      </c>
      <c r="C803" s="113">
        <v>0.42199999999999999</v>
      </c>
      <c r="D803" s="109" t="s">
        <v>306</v>
      </c>
      <c r="E803" s="109">
        <v>0</v>
      </c>
    </row>
    <row r="804" spans="1:5">
      <c r="A804" s="72"/>
      <c r="B804" s="64"/>
      <c r="C804" s="115"/>
      <c r="D804" s="109" t="s">
        <v>308</v>
      </c>
      <c r="E804" s="109">
        <v>0.4</v>
      </c>
    </row>
    <row r="805" spans="1:5">
      <c r="A805" s="72"/>
      <c r="B805" s="65"/>
      <c r="C805" s="118"/>
      <c r="D805" s="109" t="s">
        <v>307</v>
      </c>
      <c r="E805" s="109">
        <v>0.47</v>
      </c>
    </row>
    <row r="806" spans="1:5">
      <c r="A806" s="72" t="s">
        <v>1068</v>
      </c>
      <c r="B806" s="45" t="s">
        <v>1069</v>
      </c>
      <c r="C806" s="109">
        <v>0.50600000000000001</v>
      </c>
      <c r="D806" s="109"/>
      <c r="E806" s="109">
        <v>0.53400000000000003</v>
      </c>
    </row>
    <row r="807" spans="1:5">
      <c r="A807" s="72" t="s">
        <v>1070</v>
      </c>
      <c r="B807" s="45" t="s">
        <v>1197</v>
      </c>
      <c r="C807" s="109">
        <v>0.5</v>
      </c>
      <c r="D807" s="109"/>
      <c r="E807" s="109">
        <v>0.44400000000000001</v>
      </c>
    </row>
    <row r="808" spans="1:5">
      <c r="A808" s="72" t="s">
        <v>1071</v>
      </c>
      <c r="B808" s="45" t="s">
        <v>1072</v>
      </c>
      <c r="C808" s="109">
        <v>0.44700000000000001</v>
      </c>
      <c r="D808" s="109"/>
      <c r="E808" s="109">
        <v>0.39200000000000002</v>
      </c>
    </row>
    <row r="809" spans="1:5">
      <c r="A809" s="72" t="s">
        <v>1073</v>
      </c>
      <c r="B809" s="45" t="s">
        <v>1074</v>
      </c>
      <c r="C809" s="109">
        <v>0.49399999999999999</v>
      </c>
      <c r="D809" s="109"/>
      <c r="E809" s="109">
        <v>0.52800000000000002</v>
      </c>
    </row>
    <row r="810" spans="1:5">
      <c r="A810" s="72" t="s">
        <v>1075</v>
      </c>
      <c r="B810" s="45" t="s">
        <v>1076</v>
      </c>
      <c r="C810" s="109">
        <v>0.308</v>
      </c>
      <c r="D810" s="109"/>
      <c r="E810" s="109">
        <v>0.26100000000000001</v>
      </c>
    </row>
    <row r="811" spans="1:5">
      <c r="A811" s="72" t="s">
        <v>1077</v>
      </c>
      <c r="B811" s="45" t="s">
        <v>1078</v>
      </c>
      <c r="C811" s="109">
        <v>8.7999999999999995E-2</v>
      </c>
      <c r="D811" s="109"/>
      <c r="E811" s="109">
        <v>0.443</v>
      </c>
    </row>
    <row r="812" spans="1:5">
      <c r="A812" s="72" t="s">
        <v>1079</v>
      </c>
      <c r="B812" s="45" t="s">
        <v>1080</v>
      </c>
      <c r="C812" s="109">
        <v>0.307</v>
      </c>
      <c r="D812" s="109"/>
      <c r="E812" s="109">
        <v>0.54700000000000004</v>
      </c>
    </row>
    <row r="813" spans="1:5">
      <c r="A813" s="72" t="s">
        <v>1081</v>
      </c>
      <c r="B813" s="63" t="s">
        <v>1082</v>
      </c>
      <c r="C813" s="113">
        <v>0.5</v>
      </c>
      <c r="D813" s="109" t="s">
        <v>306</v>
      </c>
      <c r="E813" s="109">
        <v>0</v>
      </c>
    </row>
    <row r="814" spans="1:5">
      <c r="A814" s="72"/>
      <c r="B814" s="64"/>
      <c r="C814" s="115"/>
      <c r="D814" s="109" t="s">
        <v>1198</v>
      </c>
      <c r="E814" s="109">
        <v>0.28599999999999998</v>
      </c>
    </row>
    <row r="815" spans="1:5">
      <c r="A815" s="72"/>
      <c r="B815" s="65"/>
      <c r="C815" s="118"/>
      <c r="D815" s="109" t="s">
        <v>307</v>
      </c>
      <c r="E815" s="109">
        <v>0</v>
      </c>
    </row>
    <row r="816" spans="1:5">
      <c r="A816" s="72" t="s">
        <v>1199</v>
      </c>
      <c r="B816" s="45" t="s">
        <v>1200</v>
      </c>
      <c r="C816" s="109">
        <v>0.626</v>
      </c>
      <c r="D816" s="109"/>
      <c r="E816" s="109">
        <v>0.65200000000000002</v>
      </c>
    </row>
    <row r="817" spans="1:5">
      <c r="A817" s="72" t="s">
        <v>1083</v>
      </c>
      <c r="B817" s="45" t="s">
        <v>1201</v>
      </c>
      <c r="C817" s="109">
        <v>0.505</v>
      </c>
      <c r="D817" s="109"/>
      <c r="E817" s="109">
        <v>0.53100000000000003</v>
      </c>
    </row>
    <row r="818" spans="1:5">
      <c r="A818" s="72" t="s">
        <v>1083</v>
      </c>
      <c r="B818" s="45" t="s">
        <v>1084</v>
      </c>
      <c r="C818" s="109">
        <v>0.39300000000000002</v>
      </c>
      <c r="D818" s="109"/>
      <c r="E818" s="109">
        <v>0.33800000000000002</v>
      </c>
    </row>
    <row r="819" spans="1:5">
      <c r="A819" s="72" t="s">
        <v>1085</v>
      </c>
      <c r="B819" s="45" t="s">
        <v>1086</v>
      </c>
      <c r="C819" s="109">
        <v>0.44900000000000001</v>
      </c>
      <c r="D819" s="109"/>
      <c r="E819" s="109">
        <v>0.45</v>
      </c>
    </row>
    <row r="820" spans="1:5">
      <c r="A820" s="72" t="s">
        <v>1087</v>
      </c>
      <c r="B820" s="45" t="s">
        <v>1088</v>
      </c>
      <c r="C820" s="109">
        <v>0.44700000000000001</v>
      </c>
      <c r="D820" s="109"/>
      <c r="E820" s="109">
        <v>0.39200000000000002</v>
      </c>
    </row>
    <row r="821" spans="1:5">
      <c r="A821" s="72" t="s">
        <v>1202</v>
      </c>
      <c r="B821" s="45" t="s">
        <v>1203</v>
      </c>
      <c r="C821" s="109">
        <v>0.51100000000000001</v>
      </c>
      <c r="D821" s="109"/>
      <c r="E821" s="109">
        <v>0.53700000000000003</v>
      </c>
    </row>
    <row r="822" spans="1:5">
      <c r="A822" s="72" t="s">
        <v>1089</v>
      </c>
      <c r="B822" s="45" t="s">
        <v>1090</v>
      </c>
      <c r="C822" s="109">
        <v>0.44700000000000001</v>
      </c>
      <c r="D822" s="109"/>
      <c r="E822" s="109">
        <v>0.39200000000000002</v>
      </c>
    </row>
    <row r="823" spans="1:5">
      <c r="A823" s="72" t="s">
        <v>1091</v>
      </c>
      <c r="B823" s="63" t="s">
        <v>1092</v>
      </c>
      <c r="C823" s="113">
        <v>8.1000000000000003E-2</v>
      </c>
      <c r="D823" s="109" t="s">
        <v>1204</v>
      </c>
      <c r="E823" s="109">
        <v>0</v>
      </c>
    </row>
    <row r="824" spans="1:5">
      <c r="A824" s="72"/>
      <c r="B824" s="64"/>
      <c r="C824" s="115"/>
      <c r="D824" s="109" t="s">
        <v>741</v>
      </c>
      <c r="E824" s="109">
        <v>0.318</v>
      </c>
    </row>
    <row r="825" spans="1:5">
      <c r="A825" s="72"/>
      <c r="B825" s="64"/>
      <c r="C825" s="115"/>
      <c r="D825" s="109" t="s">
        <v>757</v>
      </c>
      <c r="E825" s="109">
        <v>0.33</v>
      </c>
    </row>
    <row r="826" spans="1:5">
      <c r="A826" s="72"/>
      <c r="B826" s="65"/>
      <c r="C826" s="118"/>
      <c r="D826" s="109" t="s">
        <v>307</v>
      </c>
      <c r="E826" s="109">
        <v>0.31</v>
      </c>
    </row>
    <row r="827" spans="1:5">
      <c r="A827" s="72" t="s">
        <v>1093</v>
      </c>
      <c r="B827" s="45" t="s">
        <v>1094</v>
      </c>
      <c r="C827" s="109">
        <v>0.36399999999999999</v>
      </c>
      <c r="D827" s="109"/>
      <c r="E827" s="109">
        <v>0.45700000000000002</v>
      </c>
    </row>
    <row r="828" spans="1:5">
      <c r="A828" s="72" t="s">
        <v>1095</v>
      </c>
      <c r="B828" s="45" t="s">
        <v>1205</v>
      </c>
      <c r="C828" s="109">
        <v>0.47</v>
      </c>
      <c r="D828" s="109"/>
      <c r="E828" s="109">
        <v>0.41099999999999998</v>
      </c>
    </row>
    <row r="829" spans="1:5">
      <c r="A829" s="72" t="s">
        <v>1095</v>
      </c>
      <c r="B829" s="45" t="s">
        <v>1096</v>
      </c>
      <c r="C829" s="109">
        <v>0.47599999999999998</v>
      </c>
      <c r="D829" s="109"/>
      <c r="E829" s="109">
        <v>0.505</v>
      </c>
    </row>
    <row r="830" spans="1:5">
      <c r="A830" s="72" t="s">
        <v>1097</v>
      </c>
      <c r="B830" s="45" t="s">
        <v>1098</v>
      </c>
      <c r="C830" s="109">
        <v>0.58699999999999997</v>
      </c>
      <c r="D830" s="109"/>
      <c r="E830" s="109">
        <v>0.63200000000000001</v>
      </c>
    </row>
    <row r="831" spans="1:5">
      <c r="A831" s="72" t="s">
        <v>1099</v>
      </c>
      <c r="B831" s="45" t="s">
        <v>1100</v>
      </c>
      <c r="C831" s="109">
        <v>0.56999999999999995</v>
      </c>
      <c r="D831" s="109"/>
      <c r="E831" s="109">
        <v>0.51500000000000001</v>
      </c>
    </row>
    <row r="832" spans="1:5">
      <c r="A832" s="72" t="s">
        <v>1101</v>
      </c>
      <c r="B832" s="45" t="s">
        <v>1102</v>
      </c>
      <c r="C832" s="109">
        <v>0.46200000000000002</v>
      </c>
      <c r="D832" s="109"/>
      <c r="E832" s="109">
        <v>0.42199999999999999</v>
      </c>
    </row>
    <row r="833" spans="1:5">
      <c r="A833" s="72" t="s">
        <v>1207</v>
      </c>
      <c r="B833" s="63" t="s">
        <v>1208</v>
      </c>
      <c r="C833" s="113">
        <v>0.54400000000000004</v>
      </c>
      <c r="D833" s="109"/>
      <c r="E833" s="109">
        <v>0.48899999999999999</v>
      </c>
    </row>
    <row r="834" spans="1:5">
      <c r="A834" s="72" t="s">
        <v>1209</v>
      </c>
      <c r="B834" s="63" t="s">
        <v>1210</v>
      </c>
      <c r="C834" s="113">
        <v>7.0000000000000007E-2</v>
      </c>
      <c r="D834" s="109"/>
      <c r="E834" s="109">
        <v>0.42099999999999999</v>
      </c>
    </row>
    <row r="835" spans="1:5">
      <c r="A835" s="72" t="s">
        <v>1211</v>
      </c>
      <c r="B835" s="63" t="s">
        <v>1212</v>
      </c>
      <c r="C835" s="113">
        <v>0.50800000000000001</v>
      </c>
      <c r="D835" s="109"/>
      <c r="E835" s="109">
        <v>0.47299999999999998</v>
      </c>
    </row>
    <row r="836" spans="1:5">
      <c r="A836" s="72" t="s">
        <v>1101</v>
      </c>
      <c r="B836" s="63" t="s">
        <v>1213</v>
      </c>
      <c r="C836" s="113">
        <v>0.39400000000000002</v>
      </c>
      <c r="D836" s="109"/>
      <c r="E836" s="109">
        <v>0.33900000000000002</v>
      </c>
    </row>
    <row r="837" spans="1:5">
      <c r="A837" s="72" t="s">
        <v>1103</v>
      </c>
      <c r="B837" s="63" t="s">
        <v>1104</v>
      </c>
      <c r="C837" s="113">
        <v>0.49299999999999999</v>
      </c>
      <c r="D837" s="109" t="s">
        <v>306</v>
      </c>
      <c r="E837" s="109">
        <v>0</v>
      </c>
    </row>
    <row r="838" spans="1:5">
      <c r="A838" s="72"/>
      <c r="B838" s="64"/>
      <c r="C838" s="115"/>
      <c r="D838" s="109" t="s">
        <v>958</v>
      </c>
      <c r="E838" s="109">
        <v>0.32900000000000001</v>
      </c>
    </row>
    <row r="839" spans="1:5">
      <c r="A839" s="72"/>
      <c r="B839" s="64"/>
      <c r="C839" s="115"/>
      <c r="D839" s="109" t="s">
        <v>1105</v>
      </c>
      <c r="E839" s="109">
        <v>0.435</v>
      </c>
    </row>
    <row r="840" spans="1:5">
      <c r="A840" s="72"/>
      <c r="B840" s="65"/>
      <c r="C840" s="118"/>
      <c r="D840" s="109" t="s">
        <v>307</v>
      </c>
      <c r="E840" s="109">
        <v>0.503</v>
      </c>
    </row>
    <row r="841" spans="1:5">
      <c r="A841" s="72" t="s">
        <v>1106</v>
      </c>
      <c r="B841" s="63" t="s">
        <v>1107</v>
      </c>
      <c r="C841" s="113">
        <v>0</v>
      </c>
      <c r="D841" s="109" t="s">
        <v>306</v>
      </c>
      <c r="E841" s="109">
        <v>0</v>
      </c>
    </row>
    <row r="842" spans="1:5">
      <c r="A842" s="72"/>
      <c r="B842" s="64"/>
      <c r="C842" s="115"/>
      <c r="D842" s="109" t="s">
        <v>1198</v>
      </c>
      <c r="E842" s="109">
        <v>0.32400000000000001</v>
      </c>
    </row>
    <row r="843" spans="1:5">
      <c r="A843" s="72"/>
      <c r="B843" s="65"/>
      <c r="C843" s="118"/>
      <c r="D843" s="109" t="s">
        <v>307</v>
      </c>
      <c r="E843" s="109">
        <v>0.433</v>
      </c>
    </row>
    <row r="844" spans="1:5">
      <c r="A844" s="72" t="s">
        <v>1214</v>
      </c>
      <c r="B844" s="45" t="s">
        <v>1215</v>
      </c>
      <c r="C844" s="109">
        <v>6.2E-2</v>
      </c>
      <c r="D844" s="109"/>
      <c r="E844" s="109">
        <v>0.40899999999999997</v>
      </c>
    </row>
    <row r="845" spans="1:5">
      <c r="A845" s="72" t="s">
        <v>1219</v>
      </c>
      <c r="B845" s="45" t="s">
        <v>1216</v>
      </c>
      <c r="C845" s="109">
        <v>0.56399999999999995</v>
      </c>
      <c r="D845" s="109"/>
      <c r="E845" s="109">
        <v>0.72499999999999998</v>
      </c>
    </row>
    <row r="846" spans="1:5">
      <c r="A846" s="72" t="s">
        <v>1220</v>
      </c>
      <c r="B846" s="45" t="s">
        <v>1217</v>
      </c>
      <c r="C846" s="109">
        <v>0.44400000000000001</v>
      </c>
      <c r="D846" s="109"/>
      <c r="E846" s="109">
        <v>0.38900000000000001</v>
      </c>
    </row>
    <row r="847" spans="1:5">
      <c r="A847" s="72" t="s">
        <v>1221</v>
      </c>
      <c r="B847" s="45" t="s">
        <v>1218</v>
      </c>
      <c r="C847" s="109">
        <v>0.501</v>
      </c>
      <c r="D847" s="109"/>
      <c r="E847" s="109">
        <v>0.44800000000000001</v>
      </c>
    </row>
    <row r="848" spans="1:5">
      <c r="A848" s="72" t="s">
        <v>1222</v>
      </c>
      <c r="B848" s="45" t="s">
        <v>1223</v>
      </c>
      <c r="C848" s="109">
        <v>0.52300000000000002</v>
      </c>
      <c r="D848" s="109"/>
      <c r="E848" s="109">
        <v>0.54800000000000004</v>
      </c>
    </row>
    <row r="849" spans="1:5">
      <c r="A849" s="72" t="s">
        <v>1224</v>
      </c>
      <c r="B849" s="45" t="s">
        <v>1225</v>
      </c>
      <c r="C849" s="109">
        <v>0.57599999999999996</v>
      </c>
      <c r="D849" s="109"/>
      <c r="E849" s="109">
        <v>0.60799999999999998</v>
      </c>
    </row>
    <row r="850" spans="1:5">
      <c r="A850" s="72" t="s">
        <v>1226</v>
      </c>
      <c r="B850" s="45" t="s">
        <v>1227</v>
      </c>
      <c r="C850" s="109">
        <v>0.56100000000000005</v>
      </c>
      <c r="D850" s="109"/>
      <c r="E850" s="109">
        <v>0.56499999999999995</v>
      </c>
    </row>
    <row r="851" spans="1:5">
      <c r="A851" s="72" t="s">
        <v>1229</v>
      </c>
      <c r="B851" s="63" t="s">
        <v>1228</v>
      </c>
      <c r="C851" s="113">
        <v>0.47</v>
      </c>
      <c r="D851" s="109" t="s">
        <v>736</v>
      </c>
      <c r="E851" s="109">
        <v>0</v>
      </c>
    </row>
    <row r="852" spans="1:5">
      <c r="A852" s="72"/>
      <c r="B852" s="64"/>
      <c r="C852" s="115"/>
      <c r="D852" s="109" t="s">
        <v>741</v>
      </c>
      <c r="E852" s="109">
        <v>0</v>
      </c>
    </row>
    <row r="853" spans="1:5">
      <c r="A853" s="72"/>
      <c r="B853" s="64"/>
      <c r="C853" s="115"/>
      <c r="D853" s="109" t="s">
        <v>742</v>
      </c>
      <c r="E853" s="109">
        <v>0.374</v>
      </c>
    </row>
    <row r="854" spans="1:5">
      <c r="A854" s="72"/>
      <c r="B854" s="64"/>
      <c r="C854" s="115"/>
      <c r="D854" s="109" t="s">
        <v>751</v>
      </c>
      <c r="E854" s="109">
        <v>3.3000000000000002E-2</v>
      </c>
    </row>
    <row r="855" spans="1:5">
      <c r="A855" s="72"/>
      <c r="B855" s="65"/>
      <c r="C855" s="118"/>
      <c r="D855" s="109" t="s">
        <v>307</v>
      </c>
      <c r="E855" s="109">
        <v>2.0199999999999999E-2</v>
      </c>
    </row>
    <row r="856" spans="1:5">
      <c r="A856" s="72" t="s">
        <v>1108</v>
      </c>
      <c r="B856" s="45" t="s">
        <v>1109</v>
      </c>
      <c r="C856" s="109">
        <v>0.46899999999999997</v>
      </c>
      <c r="D856" s="109"/>
      <c r="E856" s="109">
        <v>0.42199999999999999</v>
      </c>
    </row>
    <row r="857" spans="1:5">
      <c r="A857" s="72" t="s">
        <v>1230</v>
      </c>
      <c r="B857" s="45" t="s">
        <v>1231</v>
      </c>
      <c r="C857" s="109">
        <v>0.13400000000000001</v>
      </c>
      <c r="D857" s="109"/>
      <c r="E857" s="109">
        <v>0.44800000000000001</v>
      </c>
    </row>
    <row r="858" spans="1:5">
      <c r="A858" s="72" t="s">
        <v>1232</v>
      </c>
      <c r="B858" s="45" t="s">
        <v>1233</v>
      </c>
      <c r="C858" s="109">
        <v>0.47799999999999998</v>
      </c>
      <c r="D858" s="109"/>
      <c r="E858" s="109">
        <v>0.504</v>
      </c>
    </row>
    <row r="859" spans="1:5">
      <c r="A859" s="72" t="s">
        <v>1234</v>
      </c>
      <c r="B859" s="45" t="s">
        <v>1235</v>
      </c>
      <c r="C859" s="109">
        <v>0.51400000000000001</v>
      </c>
      <c r="D859" s="109"/>
      <c r="E859" s="109">
        <v>0.54300000000000004</v>
      </c>
    </row>
    <row r="860" spans="1:5">
      <c r="A860" s="72" t="s">
        <v>1236</v>
      </c>
      <c r="B860" s="45" t="s">
        <v>1237</v>
      </c>
      <c r="C860" s="109">
        <v>0.48</v>
      </c>
      <c r="D860" s="109"/>
      <c r="E860" s="109">
        <v>0.502</v>
      </c>
    </row>
    <row r="861" spans="1:5">
      <c r="A861" s="72" t="s">
        <v>1238</v>
      </c>
      <c r="B861" s="45" t="s">
        <v>1239</v>
      </c>
      <c r="C861" s="109">
        <v>0.56899999999999995</v>
      </c>
      <c r="D861" s="109"/>
      <c r="E861" s="109">
        <v>0.60199999999999998</v>
      </c>
    </row>
    <row r="862" spans="1:5">
      <c r="A862" s="72" t="s">
        <v>1240</v>
      </c>
      <c r="B862" s="45" t="s">
        <v>1241</v>
      </c>
      <c r="C862" s="109">
        <v>0.65</v>
      </c>
      <c r="D862" s="109"/>
      <c r="E862" s="109">
        <v>0.59599999999999997</v>
      </c>
    </row>
    <row r="863" spans="1:5">
      <c r="A863" s="72" t="s">
        <v>1242</v>
      </c>
      <c r="B863" s="63" t="s">
        <v>1243</v>
      </c>
      <c r="C863" s="113">
        <v>0.46400000000000002</v>
      </c>
      <c r="D863" s="109" t="s">
        <v>736</v>
      </c>
      <c r="E863" s="109">
        <v>0.318</v>
      </c>
    </row>
    <row r="864" spans="1:5">
      <c r="A864" s="72"/>
      <c r="B864" s="64"/>
      <c r="C864" s="115"/>
      <c r="D864" s="109" t="s">
        <v>1198</v>
      </c>
      <c r="E864" s="109">
        <v>0.39</v>
      </c>
    </row>
    <row r="865" spans="1:5">
      <c r="A865" s="72"/>
      <c r="B865" s="65"/>
      <c r="C865" s="118"/>
      <c r="D865" s="109" t="s">
        <v>307</v>
      </c>
      <c r="E865" s="109">
        <v>0.38200000000000001</v>
      </c>
    </row>
    <row r="866" spans="1:5">
      <c r="A866" s="72" t="s">
        <v>1244</v>
      </c>
      <c r="B866" s="45" t="s">
        <v>1245</v>
      </c>
      <c r="C866" s="109">
        <v>0.64600000000000002</v>
      </c>
      <c r="D866" s="109"/>
      <c r="E866" s="109">
        <v>0.59099999999999997</v>
      </c>
    </row>
    <row r="867" spans="1:5">
      <c r="A867" s="72" t="s">
        <v>1246</v>
      </c>
      <c r="B867" s="45" t="s">
        <v>1247</v>
      </c>
      <c r="C867" s="109">
        <v>0.46800000000000003</v>
      </c>
      <c r="D867" s="109"/>
      <c r="E867" s="109">
        <v>0.46800000000000003</v>
      </c>
    </row>
    <row r="868" spans="1:5">
      <c r="A868" s="72" t="s">
        <v>1250</v>
      </c>
      <c r="B868" s="45" t="s">
        <v>1248</v>
      </c>
      <c r="C868" s="109">
        <v>0.60099999999999998</v>
      </c>
      <c r="D868" s="109"/>
      <c r="E868" s="109">
        <v>0.54600000000000004</v>
      </c>
    </row>
    <row r="869" spans="1:5">
      <c r="A869" s="72" t="s">
        <v>1108</v>
      </c>
      <c r="B869" s="63" t="s">
        <v>1249</v>
      </c>
      <c r="C869" s="113">
        <v>0.47</v>
      </c>
      <c r="D869" s="109" t="s">
        <v>736</v>
      </c>
      <c r="E869" s="109">
        <v>0</v>
      </c>
    </row>
    <row r="870" spans="1:5">
      <c r="A870" s="72"/>
      <c r="B870" s="64"/>
      <c r="C870" s="115"/>
      <c r="D870" s="109" t="s">
        <v>741</v>
      </c>
      <c r="E870" s="109">
        <v>0</v>
      </c>
    </row>
    <row r="871" spans="1:5">
      <c r="A871" s="72"/>
      <c r="B871" s="64"/>
      <c r="C871" s="115"/>
      <c r="D871" s="109" t="s">
        <v>742</v>
      </c>
      <c r="E871" s="109">
        <v>0.253</v>
      </c>
    </row>
    <row r="872" spans="1:5">
      <c r="A872" s="72"/>
      <c r="B872" s="64"/>
      <c r="C872" s="115"/>
      <c r="D872" s="109" t="s">
        <v>743</v>
      </c>
      <c r="E872" s="109">
        <v>0.317</v>
      </c>
    </row>
    <row r="873" spans="1:5">
      <c r="A873" s="72"/>
      <c r="B873" s="64"/>
      <c r="C873" s="115"/>
      <c r="D873" s="109" t="s">
        <v>1163</v>
      </c>
      <c r="E873" s="109">
        <v>0.33800000000000002</v>
      </c>
    </row>
    <row r="874" spans="1:5">
      <c r="A874" s="72"/>
      <c r="B874" s="65"/>
      <c r="C874" s="118"/>
      <c r="D874" s="109" t="s">
        <v>307</v>
      </c>
      <c r="E874" s="109">
        <v>0.307</v>
      </c>
    </row>
    <row r="875" spans="1:5">
      <c r="A875" s="72" t="s">
        <v>1251</v>
      </c>
      <c r="B875" s="45" t="s">
        <v>1252</v>
      </c>
      <c r="C875" s="109">
        <v>0.123</v>
      </c>
      <c r="D875" s="109"/>
      <c r="E875" s="109">
        <v>0.30399999999999999</v>
      </c>
    </row>
    <row r="876" spans="1:5">
      <c r="A876" s="72" t="s">
        <v>1253</v>
      </c>
      <c r="B876" s="45" t="s">
        <v>1254</v>
      </c>
      <c r="C876" s="109">
        <v>0.63</v>
      </c>
      <c r="D876" s="109"/>
      <c r="E876" s="109">
        <v>0.65900000000000003</v>
      </c>
    </row>
    <row r="877" spans="1:5">
      <c r="A877" s="72" t="s">
        <v>1256</v>
      </c>
      <c r="B877" s="45" t="s">
        <v>1255</v>
      </c>
      <c r="C877" s="109">
        <v>0.46200000000000002</v>
      </c>
      <c r="D877" s="109"/>
      <c r="E877" s="109">
        <v>0.40799999999999997</v>
      </c>
    </row>
    <row r="878" spans="1:5">
      <c r="A878" s="72" t="s">
        <v>1262</v>
      </c>
      <c r="B878" s="45" t="s">
        <v>1257</v>
      </c>
      <c r="C878" s="109">
        <v>0.64500000000000002</v>
      </c>
      <c r="D878" s="109"/>
      <c r="E878" s="109">
        <v>0.59</v>
      </c>
    </row>
    <row r="879" spans="1:5">
      <c r="A879" s="72" t="s">
        <v>1261</v>
      </c>
      <c r="B879" s="45" t="s">
        <v>1258</v>
      </c>
      <c r="C879" s="109">
        <v>1.0920000000000001</v>
      </c>
      <c r="D879" s="109"/>
      <c r="E879" s="109">
        <v>1.0369999999999999</v>
      </c>
    </row>
    <row r="880" spans="1:5">
      <c r="A880" s="72" t="s">
        <v>1259</v>
      </c>
      <c r="B880" s="63" t="s">
        <v>1260</v>
      </c>
      <c r="C880" s="113">
        <v>0.38100000000000001</v>
      </c>
      <c r="D880" s="109" t="s">
        <v>736</v>
      </c>
      <c r="E880" s="109">
        <v>0.374</v>
      </c>
    </row>
    <row r="881" spans="1:5">
      <c r="A881" s="72"/>
      <c r="B881" s="64"/>
      <c r="C881" s="115"/>
      <c r="D881" s="109" t="s">
        <v>1198</v>
      </c>
      <c r="E881" s="109">
        <v>0.34100000000000003</v>
      </c>
    </row>
    <row r="882" spans="1:5">
      <c r="A882" s="72"/>
      <c r="B882" s="65"/>
      <c r="C882" s="118"/>
      <c r="D882" s="109" t="s">
        <v>307</v>
      </c>
      <c r="E882" s="109">
        <v>0.34300000000000003</v>
      </c>
    </row>
    <row r="883" spans="1:5">
      <c r="A883" s="72" t="s">
        <v>1263</v>
      </c>
      <c r="B883" s="45" t="s">
        <v>1264</v>
      </c>
      <c r="C883" s="109">
        <v>0.51400000000000001</v>
      </c>
      <c r="D883" s="109"/>
      <c r="E883" s="109">
        <v>0.54400000000000004</v>
      </c>
    </row>
    <row r="884" spans="1:5">
      <c r="A884" s="72" t="s">
        <v>1265</v>
      </c>
      <c r="B884" s="45" t="s">
        <v>1266</v>
      </c>
      <c r="C884" s="109">
        <v>0.495</v>
      </c>
      <c r="D884" s="109"/>
      <c r="E884" s="109">
        <v>0</v>
      </c>
    </row>
    <row r="885" spans="1:5">
      <c r="A885" s="72" t="s">
        <v>1267</v>
      </c>
      <c r="B885" s="45" t="s">
        <v>1268</v>
      </c>
      <c r="C885" s="109">
        <v>0.60199999999999998</v>
      </c>
      <c r="D885" s="109"/>
      <c r="E885" s="109">
        <v>0.64</v>
      </c>
    </row>
    <row r="886" spans="1:5">
      <c r="A886" s="72" t="s">
        <v>1269</v>
      </c>
      <c r="B886" s="45" t="s">
        <v>1270</v>
      </c>
      <c r="C886" s="109">
        <v>0.626</v>
      </c>
      <c r="D886" s="109"/>
      <c r="E886" s="109">
        <v>0.57099999999999995</v>
      </c>
    </row>
    <row r="887" spans="1:5">
      <c r="A887" s="72" t="s">
        <v>1271</v>
      </c>
      <c r="B887" s="45" t="s">
        <v>1272</v>
      </c>
      <c r="C887" s="109">
        <v>0.47799999999999998</v>
      </c>
      <c r="D887" s="109"/>
      <c r="E887" s="109">
        <v>0.504</v>
      </c>
    </row>
    <row r="888" spans="1:5">
      <c r="A888" s="72" t="s">
        <v>1273</v>
      </c>
      <c r="B888" s="45" t="s">
        <v>1274</v>
      </c>
      <c r="C888" s="109">
        <v>0.497</v>
      </c>
      <c r="D888" s="109" t="s">
        <v>736</v>
      </c>
      <c r="E888" s="109">
        <v>0</v>
      </c>
    </row>
    <row r="889" spans="1:5">
      <c r="A889" s="72" t="s">
        <v>1275</v>
      </c>
      <c r="B889" s="45" t="s">
        <v>1276</v>
      </c>
      <c r="C889" s="109">
        <v>0.79100000000000004</v>
      </c>
      <c r="D889" s="109"/>
      <c r="E889" s="109">
        <v>0.86799999999999999</v>
      </c>
    </row>
    <row r="890" spans="1:5">
      <c r="A890" s="72" t="s">
        <v>1277</v>
      </c>
      <c r="B890" s="45" t="s">
        <v>1278</v>
      </c>
      <c r="C890" s="109">
        <v>0.55200000000000005</v>
      </c>
      <c r="D890" s="109"/>
      <c r="E890" s="109">
        <v>0.497</v>
      </c>
    </row>
    <row r="891" spans="1:5">
      <c r="A891" s="72" t="s">
        <v>1279</v>
      </c>
      <c r="B891" s="45" t="s">
        <v>1280</v>
      </c>
      <c r="C891" s="109">
        <v>0.47799999999999998</v>
      </c>
      <c r="D891" s="109"/>
      <c r="E891" s="109">
        <v>0.504</v>
      </c>
    </row>
    <row r="892" spans="1:5">
      <c r="A892" s="72" t="s">
        <v>1281</v>
      </c>
      <c r="B892" s="45" t="s">
        <v>1282</v>
      </c>
      <c r="C892" s="109">
        <v>0.05</v>
      </c>
      <c r="D892" s="109"/>
      <c r="E892" s="109">
        <v>0.41199999999999998</v>
      </c>
    </row>
    <row r="893" spans="1:5">
      <c r="A893" s="72" t="s">
        <v>1283</v>
      </c>
      <c r="B893" s="45" t="s">
        <v>1284</v>
      </c>
      <c r="C893" s="109">
        <v>0.48099999999999998</v>
      </c>
      <c r="D893" s="109"/>
      <c r="E893" s="109">
        <v>0.5</v>
      </c>
    </row>
    <row r="894" spans="1:5">
      <c r="A894" s="72" t="s">
        <v>1285</v>
      </c>
      <c r="B894" s="45" t="s">
        <v>1286</v>
      </c>
      <c r="C894" s="109">
        <v>0.47</v>
      </c>
      <c r="D894" s="109"/>
      <c r="E894" s="109">
        <v>0.42299999999999999</v>
      </c>
    </row>
    <row r="895" spans="1:5">
      <c r="A895" s="72" t="s">
        <v>1287</v>
      </c>
      <c r="B895" s="45" t="s">
        <v>1288</v>
      </c>
      <c r="C895" s="109">
        <v>0.747</v>
      </c>
      <c r="D895" s="109"/>
      <c r="E895" s="109">
        <v>0.79900000000000004</v>
      </c>
    </row>
    <row r="896" spans="1:5">
      <c r="A896" s="72" t="s">
        <v>1290</v>
      </c>
      <c r="B896" s="45" t="s">
        <v>1289</v>
      </c>
      <c r="C896" s="109">
        <v>0.55400000000000005</v>
      </c>
      <c r="D896" s="109"/>
      <c r="E896" s="109">
        <v>0.499</v>
      </c>
    </row>
    <row r="897" spans="1:5">
      <c r="A897" s="72" t="s">
        <v>1291</v>
      </c>
      <c r="B897" s="45" t="s">
        <v>1292</v>
      </c>
      <c r="C897" s="109">
        <v>8.5000000000000006E-2</v>
      </c>
      <c r="D897" s="109"/>
      <c r="E897" s="109">
        <v>0.38800000000000001</v>
      </c>
    </row>
    <row r="898" spans="1:5">
      <c r="A898" s="72"/>
      <c r="B898" s="45"/>
      <c r="C898" s="109"/>
      <c r="D898" s="109"/>
      <c r="E898" s="109"/>
    </row>
    <row r="899" spans="1:5">
      <c r="A899" s="72"/>
      <c r="B899" s="45"/>
      <c r="C899" s="109"/>
      <c r="D899" s="109"/>
      <c r="E899" s="109"/>
    </row>
    <row r="900" spans="1:5">
      <c r="A900" s="72"/>
      <c r="B900" s="45"/>
      <c r="C900" s="109"/>
      <c r="D900" s="109"/>
      <c r="E900" s="109"/>
    </row>
    <row r="901" spans="1:5">
      <c r="B901" s="43" t="s">
        <v>67</v>
      </c>
      <c r="C901" s="195">
        <v>0.47</v>
      </c>
      <c r="D901" s="195"/>
      <c r="E901" s="195"/>
    </row>
    <row r="902" spans="1:5">
      <c r="C902" s="123"/>
      <c r="D902" s="123"/>
      <c r="E902" s="123"/>
    </row>
    <row r="903" spans="1:5">
      <c r="B903" s="44" t="s">
        <v>721</v>
      </c>
      <c r="C903" s="124">
        <v>0.44700000000000001</v>
      </c>
      <c r="D903" s="124"/>
      <c r="E903" s="124"/>
    </row>
    <row r="905" spans="1:5" hidden="1">
      <c r="B905" s="42" t="s">
        <v>1110</v>
      </c>
      <c r="C905" s="111">
        <v>0.44600000000000001</v>
      </c>
      <c r="D905" s="111"/>
      <c r="E905" s="111">
        <v>0.41699999999999998</v>
      </c>
    </row>
    <row r="906" spans="1:5" hidden="1">
      <c r="B906" s="42" t="s">
        <v>1111</v>
      </c>
      <c r="C906" s="109">
        <v>9.7000000000000003E-2</v>
      </c>
      <c r="D906" s="109"/>
      <c r="E906" s="109">
        <v>0.89</v>
      </c>
    </row>
    <row r="907" spans="1:5" hidden="1">
      <c r="B907" s="42" t="s">
        <v>68</v>
      </c>
      <c r="C907" s="111">
        <v>0.52400000000000002</v>
      </c>
      <c r="D907" s="111"/>
      <c r="E907" s="111">
        <v>0.496</v>
      </c>
    </row>
    <row r="908" spans="1:5" hidden="1">
      <c r="B908" s="42" t="s">
        <v>1112</v>
      </c>
      <c r="C908" s="109">
        <v>0</v>
      </c>
      <c r="D908" s="109"/>
      <c r="E908" s="109">
        <v>0</v>
      </c>
    </row>
    <row r="909" spans="1:5" hidden="1">
      <c r="B909" s="42" t="s">
        <v>69</v>
      </c>
      <c r="C909" s="111">
        <v>0.51300000000000001</v>
      </c>
      <c r="D909" s="111"/>
      <c r="E909" s="111">
        <v>0.49099999999999999</v>
      </c>
    </row>
    <row r="910" spans="1:5" hidden="1">
      <c r="B910" s="42" t="s">
        <v>1113</v>
      </c>
      <c r="C910" s="111">
        <v>0.309</v>
      </c>
      <c r="D910" s="111"/>
      <c r="E910" s="111">
        <v>0.28100000000000003</v>
      </c>
    </row>
    <row r="911" spans="1:5" hidden="1">
      <c r="B911" s="42" t="s">
        <v>1114</v>
      </c>
      <c r="C911" s="111">
        <v>0.50800000000000001</v>
      </c>
      <c r="D911" s="111"/>
      <c r="E911" s="109">
        <v>0.47899999999999998</v>
      </c>
    </row>
    <row r="912" spans="1:5" hidden="1">
      <c r="B912" s="42" t="s">
        <v>1115</v>
      </c>
      <c r="C912" s="111">
        <v>0.55600000000000005</v>
      </c>
      <c r="D912" s="111"/>
      <c r="E912" s="111">
        <v>0.52700000000000002</v>
      </c>
    </row>
  </sheetData>
  <autoFilter ref="B5:E901" xr:uid="{00000000-0009-0000-0000-000002000000}"/>
  <mergeCells count="1">
    <mergeCell ref="C901:E901"/>
  </mergeCells>
  <phoneticPr fontId="32"/>
  <hyperlinks>
    <hyperlink ref="B2" r:id="rId1" xr:uid="{00000000-0004-0000-0200-000000000000}"/>
  </hyperlinks>
  <pageMargins left="0.7" right="0.7" top="0.75" bottom="0.75" header="0.3" footer="0.3"/>
  <pageSetup paperSize="9" orientation="portrait" verticalDpi="0"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7"/>
  <sheetViews>
    <sheetView topLeftCell="A31" workbookViewId="0">
      <selection activeCell="C43" sqref="C43"/>
    </sheetView>
  </sheetViews>
  <sheetFormatPr defaultRowHeight="13.2"/>
  <cols>
    <col min="1" max="1" width="2.77734375" customWidth="1"/>
    <col min="2" max="2" width="28.21875" customWidth="1"/>
    <col min="3" max="3" width="77.21875" customWidth="1"/>
  </cols>
  <sheetData>
    <row r="2" spans="2:3">
      <c r="B2" t="s">
        <v>71</v>
      </c>
    </row>
    <row r="3" spans="2:3">
      <c r="B3" t="s">
        <v>92</v>
      </c>
    </row>
    <row r="4" spans="2:3">
      <c r="B4" t="s">
        <v>93</v>
      </c>
    </row>
    <row r="6" spans="2:3" ht="28.5" customHeight="1">
      <c r="B6" s="38" t="s">
        <v>76</v>
      </c>
      <c r="C6" s="51" t="s">
        <v>100</v>
      </c>
    </row>
    <row r="7" spans="2:3" ht="73.5" customHeight="1">
      <c r="B7" s="38" t="s">
        <v>77</v>
      </c>
      <c r="C7" s="51" t="s">
        <v>103</v>
      </c>
    </row>
    <row r="8" spans="2:3" ht="33.75" customHeight="1">
      <c r="B8" s="38" t="s">
        <v>72</v>
      </c>
      <c r="C8" s="51" t="s">
        <v>104</v>
      </c>
    </row>
    <row r="9" spans="2:3" ht="42" customHeight="1">
      <c r="B9" s="38" t="s">
        <v>73</v>
      </c>
      <c r="C9" s="51" t="s">
        <v>105</v>
      </c>
    </row>
    <row r="10" spans="2:3" ht="31.5" customHeight="1">
      <c r="B10" s="38" t="s">
        <v>74</v>
      </c>
      <c r="C10" s="51" t="s">
        <v>106</v>
      </c>
    </row>
    <row r="11" spans="2:3" ht="45.75" customHeight="1">
      <c r="B11" s="38" t="s">
        <v>75</v>
      </c>
      <c r="C11" s="51" t="s">
        <v>107</v>
      </c>
    </row>
    <row r="12" spans="2:3" ht="96">
      <c r="B12" s="46" t="s">
        <v>101</v>
      </c>
      <c r="C12" s="51" t="s">
        <v>108</v>
      </c>
    </row>
    <row r="13" spans="2:3" ht="42.75" customHeight="1">
      <c r="B13" s="38" t="s">
        <v>78</v>
      </c>
      <c r="C13" s="51" t="s">
        <v>109</v>
      </c>
    </row>
    <row r="14" spans="2:3" ht="32.25" customHeight="1">
      <c r="B14" s="38" t="s">
        <v>79</v>
      </c>
      <c r="C14" s="51" t="s">
        <v>110</v>
      </c>
    </row>
    <row r="15" spans="2:3" ht="60.75" customHeight="1">
      <c r="B15" s="46" t="s">
        <v>111</v>
      </c>
      <c r="C15" s="51" t="s">
        <v>102</v>
      </c>
    </row>
    <row r="16" spans="2:3" ht="171" customHeight="1">
      <c r="B16" s="46" t="s">
        <v>113</v>
      </c>
      <c r="C16" s="51" t="s">
        <v>112</v>
      </c>
    </row>
    <row r="17" spans="2:3" ht="84" customHeight="1">
      <c r="B17" s="46" t="s">
        <v>94</v>
      </c>
      <c r="C17" s="51" t="s">
        <v>114</v>
      </c>
    </row>
    <row r="18" spans="2:3" ht="24">
      <c r="B18" s="38" t="s">
        <v>80</v>
      </c>
      <c r="C18" s="51" t="s">
        <v>115</v>
      </c>
    </row>
    <row r="19" spans="2:3" ht="70.5" customHeight="1">
      <c r="B19" s="38" t="s">
        <v>95</v>
      </c>
      <c r="C19" s="51" t="s">
        <v>116</v>
      </c>
    </row>
    <row r="20" spans="2:3" ht="61.5" customHeight="1">
      <c r="B20" s="38" t="s">
        <v>96</v>
      </c>
      <c r="C20" s="51" t="s">
        <v>117</v>
      </c>
    </row>
    <row r="21" spans="2:3" ht="60">
      <c r="B21" s="46" t="s">
        <v>81</v>
      </c>
      <c r="C21" s="51" t="s">
        <v>97</v>
      </c>
    </row>
    <row r="22" spans="2:3">
      <c r="B22" s="47"/>
      <c r="C22" s="52"/>
    </row>
    <row r="23" spans="2:3">
      <c r="B23" s="48"/>
      <c r="C23" s="53"/>
    </row>
    <row r="24" spans="2:3" ht="24">
      <c r="B24" s="38" t="s">
        <v>82</v>
      </c>
      <c r="C24" s="51" t="s">
        <v>118</v>
      </c>
    </row>
    <row r="25" spans="2:3" ht="36">
      <c r="B25" s="46" t="s">
        <v>83</v>
      </c>
      <c r="C25" s="51" t="s">
        <v>119</v>
      </c>
    </row>
    <row r="26" spans="2:3">
      <c r="B26" s="47"/>
      <c r="C26" s="52"/>
    </row>
    <row r="27" spans="2:3">
      <c r="B27" s="48"/>
      <c r="C27" s="53"/>
    </row>
    <row r="28" spans="2:3" ht="36">
      <c r="B28" s="38" t="s">
        <v>84</v>
      </c>
      <c r="C28" s="51" t="s">
        <v>98</v>
      </c>
    </row>
    <row r="29" spans="2:3" ht="39.6">
      <c r="B29" s="50" t="s">
        <v>85</v>
      </c>
      <c r="C29" s="54" t="s">
        <v>99</v>
      </c>
    </row>
    <row r="30" spans="2:3" ht="36">
      <c r="B30" s="49"/>
      <c r="C30" s="55" t="s">
        <v>120</v>
      </c>
    </row>
    <row r="31" spans="2:3" ht="90" customHeight="1">
      <c r="B31" s="38" t="s">
        <v>86</v>
      </c>
      <c r="C31" s="51" t="s">
        <v>121</v>
      </c>
    </row>
    <row r="32" spans="2:3" ht="32.25" customHeight="1">
      <c r="B32" s="38" t="s">
        <v>87</v>
      </c>
      <c r="C32" s="51" t="s">
        <v>122</v>
      </c>
    </row>
    <row r="34" spans="3:3">
      <c r="C34" t="s">
        <v>88</v>
      </c>
    </row>
    <row r="35" spans="3:3">
      <c r="C35" t="s">
        <v>89</v>
      </c>
    </row>
    <row r="36" spans="3:3">
      <c r="C36" t="s">
        <v>90</v>
      </c>
    </row>
    <row r="37" spans="3:3">
      <c r="C37" t="s">
        <v>91</v>
      </c>
    </row>
  </sheetData>
  <sheetProtection password="DDE7" sheet="1"/>
  <phoneticPr fontId="14"/>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別紙１（二酸化炭素排出量計算表）</vt:lpstr>
      <vt:lpstr>別紙１（作成例）</vt:lpstr>
      <vt:lpstr>（参考）電気事業者別排出係数</vt:lpstr>
      <vt:lpstr>（参考）エネルギーの定義</vt:lpstr>
      <vt:lpstr>'（参考）電気事業者別排出係数'!_MailOriginal</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大神田 玲奈</cp:lastModifiedBy>
  <cp:lastPrinted>2023-07-04T01:34:02Z</cp:lastPrinted>
  <dcterms:created xsi:type="dcterms:W3CDTF">2013-03-16T07:29:54Z</dcterms:created>
  <dcterms:modified xsi:type="dcterms:W3CDTF">2025-05-08T00:43:37Z</dcterms:modified>
</cp:coreProperties>
</file>