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O:\高齢・障害者福祉課\010_統合文書管理システム登録用（写し）\351500_R7\010_検討中文書\030_障害福祉班\00_庶務\R7\統計\04_HP更新\"/>
    </mc:Choice>
  </mc:AlternateContent>
  <xr:revisionPtr revIDLastSave="0" documentId="13_ncr:1_{604A1097-CDBB-4635-B7E9-2A8C80F0F885}" xr6:coauthVersionLast="47" xr6:coauthVersionMax="47" xr10:uidLastSave="{00000000-0000-0000-0000-000000000000}"/>
  <bookViews>
    <workbookView xWindow="5115" yWindow="0" windowWidth="16620" windowHeight="14880" xr2:uid="{00000000-000D-0000-FFFF-FFFF00000000}"/>
  </bookViews>
  <sheets>
    <sheet name="障害児者数(R7)" sheetId="1" r:id="rId1"/>
  </sheets>
  <definedNames>
    <definedName name="_xlnm.Print_Area" localSheetId="0">'障害児者数(R7)'!$A$1:$U$124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2" i="1" l="1"/>
  <c r="E121" i="1"/>
  <c r="M114" i="1"/>
  <c r="I114" i="1"/>
  <c r="E114" i="1"/>
  <c r="E105" i="1"/>
  <c r="G11" i="1" l="1"/>
  <c r="S113" i="1"/>
  <c r="R113" i="1"/>
  <c r="M113" i="1"/>
  <c r="P113" i="1" s="1"/>
  <c r="I113" i="1"/>
  <c r="L113" i="1" s="1"/>
  <c r="E113" i="1"/>
  <c r="E104" i="1"/>
  <c r="K104" i="1" s="1"/>
  <c r="M91" i="1"/>
  <c r="L91" i="1"/>
  <c r="J91" i="1"/>
  <c r="I91" i="1"/>
  <c r="G91" i="1"/>
  <c r="F91" i="1"/>
  <c r="D91" i="1"/>
  <c r="C91" i="1"/>
  <c r="P90" i="1"/>
  <c r="O90" i="1"/>
  <c r="N90" i="1"/>
  <c r="K90" i="1"/>
  <c r="H90" i="1"/>
  <c r="E90" i="1"/>
  <c r="P89" i="1"/>
  <c r="O89" i="1"/>
  <c r="N89" i="1"/>
  <c r="K89" i="1"/>
  <c r="H89" i="1"/>
  <c r="E89" i="1"/>
  <c r="P88" i="1"/>
  <c r="O88" i="1"/>
  <c r="N88" i="1"/>
  <c r="K88" i="1"/>
  <c r="H88" i="1"/>
  <c r="E88" i="1"/>
  <c r="P33" i="1"/>
  <c r="O33" i="1"/>
  <c r="M33" i="1"/>
  <c r="L33" i="1"/>
  <c r="J33" i="1"/>
  <c r="I33" i="1"/>
  <c r="G33" i="1"/>
  <c r="F33" i="1"/>
  <c r="D33" i="1"/>
  <c r="C33" i="1"/>
  <c r="S32" i="1"/>
  <c r="R32" i="1"/>
  <c r="Q32" i="1"/>
  <c r="N32" i="1"/>
  <c r="K32" i="1"/>
  <c r="H32" i="1"/>
  <c r="E32" i="1"/>
  <c r="S31" i="1"/>
  <c r="R31" i="1"/>
  <c r="Q31" i="1"/>
  <c r="N31" i="1"/>
  <c r="K31" i="1"/>
  <c r="H31" i="1"/>
  <c r="E31" i="1"/>
  <c r="S30" i="1"/>
  <c r="R30" i="1"/>
  <c r="Q30" i="1"/>
  <c r="N30" i="1"/>
  <c r="K30" i="1"/>
  <c r="H30" i="1"/>
  <c r="E30" i="1"/>
  <c r="S114" i="1"/>
  <c r="T31" i="1" l="1"/>
  <c r="N33" i="1"/>
  <c r="Q113" i="1"/>
  <c r="H33" i="1"/>
  <c r="Q90" i="1"/>
  <c r="N91" i="1"/>
  <c r="O91" i="1"/>
  <c r="K33" i="1"/>
  <c r="H113" i="1"/>
  <c r="T113" i="1" s="1"/>
  <c r="E91" i="1"/>
  <c r="Q89" i="1"/>
  <c r="T32" i="1"/>
  <c r="P91" i="1"/>
  <c r="H91" i="1"/>
  <c r="E33" i="1"/>
  <c r="K91" i="1"/>
  <c r="S33" i="1"/>
  <c r="Q88" i="1"/>
  <c r="T30" i="1"/>
  <c r="R33" i="1"/>
  <c r="Q33" i="1"/>
  <c r="S112" i="1"/>
  <c r="R112" i="1"/>
  <c r="M112" i="1"/>
  <c r="P112" i="1" s="1"/>
  <c r="I112" i="1"/>
  <c r="L112" i="1" s="1"/>
  <c r="E112" i="1"/>
  <c r="H112" i="1" s="1"/>
  <c r="E103" i="1"/>
  <c r="K103" i="1" s="1"/>
  <c r="M87" i="1"/>
  <c r="L87" i="1"/>
  <c r="J87" i="1"/>
  <c r="I87" i="1"/>
  <c r="G87" i="1"/>
  <c r="F87" i="1"/>
  <c r="D87" i="1"/>
  <c r="C87" i="1"/>
  <c r="P86" i="1"/>
  <c r="O86" i="1"/>
  <c r="N86" i="1"/>
  <c r="K86" i="1"/>
  <c r="H86" i="1"/>
  <c r="E86" i="1"/>
  <c r="P85" i="1"/>
  <c r="O85" i="1"/>
  <c r="N85" i="1"/>
  <c r="K85" i="1"/>
  <c r="H85" i="1"/>
  <c r="E85" i="1"/>
  <c r="P84" i="1"/>
  <c r="O84" i="1"/>
  <c r="N84" i="1"/>
  <c r="K84" i="1"/>
  <c r="H84" i="1"/>
  <c r="E84" i="1"/>
  <c r="P29" i="1"/>
  <c r="O29" i="1"/>
  <c r="M29" i="1"/>
  <c r="L29" i="1"/>
  <c r="J29" i="1"/>
  <c r="I29" i="1"/>
  <c r="G29" i="1"/>
  <c r="F29" i="1"/>
  <c r="D29" i="1"/>
  <c r="C29" i="1"/>
  <c r="S28" i="1"/>
  <c r="R28" i="1"/>
  <c r="Q28" i="1"/>
  <c r="N28" i="1"/>
  <c r="K28" i="1"/>
  <c r="H28" i="1"/>
  <c r="E28" i="1"/>
  <c r="S27" i="1"/>
  <c r="R27" i="1"/>
  <c r="Q27" i="1"/>
  <c r="N27" i="1"/>
  <c r="K27" i="1"/>
  <c r="H27" i="1"/>
  <c r="E27" i="1"/>
  <c r="S26" i="1"/>
  <c r="R26" i="1"/>
  <c r="Q26" i="1"/>
  <c r="N26" i="1"/>
  <c r="K26" i="1"/>
  <c r="H26" i="1"/>
  <c r="E26" i="1"/>
  <c r="T33" i="1" l="1"/>
  <c r="Q91" i="1"/>
  <c r="E87" i="1"/>
  <c r="N87" i="1"/>
  <c r="K87" i="1"/>
  <c r="T112" i="1"/>
  <c r="E120" i="1" s="1"/>
  <c r="Q112" i="1"/>
  <c r="Q84" i="1"/>
  <c r="Q86" i="1"/>
  <c r="T28" i="1"/>
  <c r="H87" i="1"/>
  <c r="P87" i="1"/>
  <c r="E29" i="1"/>
  <c r="K29" i="1"/>
  <c r="Q29" i="1"/>
  <c r="Q85" i="1"/>
  <c r="O87" i="1"/>
  <c r="H29" i="1"/>
  <c r="R29" i="1"/>
  <c r="S29" i="1"/>
  <c r="T27" i="1"/>
  <c r="N29" i="1"/>
  <c r="T26" i="1"/>
  <c r="Q87" i="1" l="1"/>
  <c r="T29" i="1"/>
  <c r="S111" i="1"/>
  <c r="R111" i="1"/>
  <c r="Q111" i="1"/>
  <c r="P111" i="1"/>
  <c r="L111" i="1"/>
  <c r="H111" i="1"/>
  <c r="E102" i="1"/>
  <c r="K102" i="1" s="1"/>
  <c r="M83" i="1"/>
  <c r="L83" i="1"/>
  <c r="J83" i="1"/>
  <c r="I83" i="1"/>
  <c r="G83" i="1"/>
  <c r="F83" i="1"/>
  <c r="D83" i="1"/>
  <c r="C83" i="1"/>
  <c r="P82" i="1"/>
  <c r="O82" i="1"/>
  <c r="N82" i="1"/>
  <c r="K82" i="1"/>
  <c r="H82" i="1"/>
  <c r="E82" i="1"/>
  <c r="P81" i="1"/>
  <c r="O81" i="1"/>
  <c r="N81" i="1"/>
  <c r="K81" i="1"/>
  <c r="H81" i="1"/>
  <c r="E81" i="1"/>
  <c r="P80" i="1"/>
  <c r="O80" i="1"/>
  <c r="N80" i="1"/>
  <c r="K80" i="1"/>
  <c r="H80" i="1"/>
  <c r="E80" i="1"/>
  <c r="P25" i="1"/>
  <c r="O25" i="1"/>
  <c r="M25" i="1"/>
  <c r="L25" i="1"/>
  <c r="J25" i="1"/>
  <c r="I25" i="1"/>
  <c r="G25" i="1"/>
  <c r="F25" i="1"/>
  <c r="D25" i="1"/>
  <c r="C25" i="1"/>
  <c r="S24" i="1"/>
  <c r="R24" i="1"/>
  <c r="Q24" i="1"/>
  <c r="N24" i="1"/>
  <c r="K24" i="1"/>
  <c r="H24" i="1"/>
  <c r="E24" i="1"/>
  <c r="S23" i="1"/>
  <c r="R23" i="1"/>
  <c r="Q23" i="1"/>
  <c r="N23" i="1"/>
  <c r="K23" i="1"/>
  <c r="H23" i="1"/>
  <c r="E23" i="1"/>
  <c r="S22" i="1"/>
  <c r="R22" i="1"/>
  <c r="Q22" i="1"/>
  <c r="N22" i="1"/>
  <c r="K22" i="1"/>
  <c r="H22" i="1"/>
  <c r="E22" i="1"/>
  <c r="H83" i="1" l="1"/>
  <c r="E83" i="1"/>
  <c r="K83" i="1"/>
  <c r="E25" i="1"/>
  <c r="N83" i="1"/>
  <c r="T111" i="1"/>
  <c r="E119" i="1" s="1"/>
  <c r="Q82" i="1"/>
  <c r="Q81" i="1"/>
  <c r="O83" i="1"/>
  <c r="P83" i="1"/>
  <c r="T23" i="1"/>
  <c r="K25" i="1"/>
  <c r="Q25" i="1"/>
  <c r="H25" i="1"/>
  <c r="Q80" i="1"/>
  <c r="R25" i="1"/>
  <c r="N25" i="1"/>
  <c r="S25" i="1"/>
  <c r="T24" i="1"/>
  <c r="T22" i="1"/>
  <c r="Q114" i="1"/>
  <c r="Q83" i="1" l="1"/>
  <c r="T25" i="1"/>
  <c r="M95" i="1"/>
  <c r="L95" i="1"/>
  <c r="J95" i="1"/>
  <c r="I95" i="1"/>
  <c r="G95" i="1"/>
  <c r="F95" i="1"/>
  <c r="D95" i="1"/>
  <c r="C95" i="1"/>
  <c r="P94" i="1"/>
  <c r="O94" i="1"/>
  <c r="Q94" i="1" s="1"/>
  <c r="N94" i="1"/>
  <c r="K94" i="1"/>
  <c r="H94" i="1"/>
  <c r="E94" i="1"/>
  <c r="P93" i="1"/>
  <c r="O93" i="1"/>
  <c r="N93" i="1"/>
  <c r="K93" i="1"/>
  <c r="H93" i="1"/>
  <c r="E93" i="1"/>
  <c r="P92" i="1"/>
  <c r="O92" i="1"/>
  <c r="Q92" i="1" s="1"/>
  <c r="N92" i="1"/>
  <c r="K92" i="1"/>
  <c r="H92" i="1"/>
  <c r="E92" i="1"/>
  <c r="P68" i="1"/>
  <c r="O68" i="1"/>
  <c r="M68" i="1"/>
  <c r="L68" i="1"/>
  <c r="J68" i="1"/>
  <c r="I68" i="1"/>
  <c r="G68" i="1"/>
  <c r="F68" i="1"/>
  <c r="D68" i="1"/>
  <c r="C68" i="1"/>
  <c r="P67" i="1"/>
  <c r="O67" i="1"/>
  <c r="M67" i="1"/>
  <c r="L67" i="1"/>
  <c r="J67" i="1"/>
  <c r="I67" i="1"/>
  <c r="G67" i="1"/>
  <c r="F67" i="1"/>
  <c r="D67" i="1"/>
  <c r="C67" i="1"/>
  <c r="P66" i="1"/>
  <c r="O66" i="1"/>
  <c r="M66" i="1"/>
  <c r="L66" i="1"/>
  <c r="J66" i="1"/>
  <c r="I66" i="1"/>
  <c r="G66" i="1"/>
  <c r="F66" i="1"/>
  <c r="D66" i="1"/>
  <c r="C66" i="1"/>
  <c r="M65" i="1"/>
  <c r="L65" i="1"/>
  <c r="N65" i="1" s="1"/>
  <c r="G65" i="1"/>
  <c r="F65" i="1"/>
  <c r="D65" i="1"/>
  <c r="C65" i="1"/>
  <c r="S64" i="1"/>
  <c r="R64" i="1"/>
  <c r="N64" i="1"/>
  <c r="H64" i="1"/>
  <c r="E64" i="1"/>
  <c r="S63" i="1"/>
  <c r="R63" i="1"/>
  <c r="N63" i="1"/>
  <c r="H63" i="1"/>
  <c r="E63" i="1"/>
  <c r="S62" i="1"/>
  <c r="R62" i="1"/>
  <c r="N62" i="1"/>
  <c r="H62" i="1"/>
  <c r="E62" i="1"/>
  <c r="M61" i="1"/>
  <c r="L61" i="1"/>
  <c r="G61" i="1"/>
  <c r="H61" i="1" s="1"/>
  <c r="D61" i="1"/>
  <c r="C61" i="1"/>
  <c r="S60" i="1"/>
  <c r="R60" i="1"/>
  <c r="N60" i="1"/>
  <c r="H60" i="1"/>
  <c r="E60" i="1"/>
  <c r="S59" i="1"/>
  <c r="R59" i="1"/>
  <c r="N59" i="1"/>
  <c r="H59" i="1"/>
  <c r="E59" i="1"/>
  <c r="S58" i="1"/>
  <c r="R58" i="1"/>
  <c r="N58" i="1"/>
  <c r="H58" i="1"/>
  <c r="E58" i="1"/>
  <c r="P57" i="1"/>
  <c r="O57" i="1"/>
  <c r="M57" i="1"/>
  <c r="L57" i="1"/>
  <c r="J57" i="1"/>
  <c r="I57" i="1"/>
  <c r="G57" i="1"/>
  <c r="F57" i="1"/>
  <c r="D57" i="1"/>
  <c r="C57" i="1"/>
  <c r="S56" i="1"/>
  <c r="R56" i="1"/>
  <c r="Q56" i="1"/>
  <c r="N56" i="1"/>
  <c r="K56" i="1"/>
  <c r="H56" i="1"/>
  <c r="E56" i="1"/>
  <c r="S55" i="1"/>
  <c r="R55" i="1"/>
  <c r="Q55" i="1"/>
  <c r="N55" i="1"/>
  <c r="K55" i="1"/>
  <c r="H55" i="1"/>
  <c r="E55" i="1"/>
  <c r="S54" i="1"/>
  <c r="R54" i="1"/>
  <c r="Q54" i="1"/>
  <c r="N54" i="1"/>
  <c r="K54" i="1"/>
  <c r="H54" i="1"/>
  <c r="E54" i="1"/>
  <c r="P53" i="1"/>
  <c r="O53" i="1"/>
  <c r="M53" i="1"/>
  <c r="L53" i="1"/>
  <c r="J53" i="1"/>
  <c r="I53" i="1"/>
  <c r="G53" i="1"/>
  <c r="F53" i="1"/>
  <c r="D53" i="1"/>
  <c r="C53" i="1"/>
  <c r="S52" i="1"/>
  <c r="R52" i="1"/>
  <c r="Q52" i="1"/>
  <c r="N52" i="1"/>
  <c r="K52" i="1"/>
  <c r="H52" i="1"/>
  <c r="E52" i="1"/>
  <c r="S51" i="1"/>
  <c r="R51" i="1"/>
  <c r="Q51" i="1"/>
  <c r="N51" i="1"/>
  <c r="K51" i="1"/>
  <c r="H51" i="1"/>
  <c r="E51" i="1"/>
  <c r="S50" i="1"/>
  <c r="R50" i="1"/>
  <c r="Q50" i="1"/>
  <c r="N50" i="1"/>
  <c r="K50" i="1"/>
  <c r="H50" i="1"/>
  <c r="E50" i="1"/>
  <c r="P49" i="1"/>
  <c r="O49" i="1"/>
  <c r="M49" i="1"/>
  <c r="L49" i="1"/>
  <c r="J49" i="1"/>
  <c r="I49" i="1"/>
  <c r="G49" i="1"/>
  <c r="F49" i="1"/>
  <c r="D49" i="1"/>
  <c r="C49" i="1"/>
  <c r="S48" i="1"/>
  <c r="R48" i="1"/>
  <c r="Q48" i="1"/>
  <c r="N48" i="1"/>
  <c r="K48" i="1"/>
  <c r="H48" i="1"/>
  <c r="E48" i="1"/>
  <c r="S47" i="1"/>
  <c r="R47" i="1"/>
  <c r="Q47" i="1"/>
  <c r="N47" i="1"/>
  <c r="K47" i="1"/>
  <c r="H47" i="1"/>
  <c r="E47" i="1"/>
  <c r="S46" i="1"/>
  <c r="R46" i="1"/>
  <c r="Q46" i="1"/>
  <c r="N46" i="1"/>
  <c r="K46" i="1"/>
  <c r="H46" i="1"/>
  <c r="E46" i="1"/>
  <c r="P45" i="1"/>
  <c r="O45" i="1"/>
  <c r="M45" i="1"/>
  <c r="L45" i="1"/>
  <c r="J45" i="1"/>
  <c r="I45" i="1"/>
  <c r="G45" i="1"/>
  <c r="F45" i="1"/>
  <c r="D45" i="1"/>
  <c r="C45" i="1"/>
  <c r="S44" i="1"/>
  <c r="R44" i="1"/>
  <c r="Q44" i="1"/>
  <c r="N44" i="1"/>
  <c r="K44" i="1"/>
  <c r="H44" i="1"/>
  <c r="E44" i="1"/>
  <c r="S43" i="1"/>
  <c r="R43" i="1"/>
  <c r="Q43" i="1"/>
  <c r="N43" i="1"/>
  <c r="K43" i="1"/>
  <c r="H43" i="1"/>
  <c r="E43" i="1"/>
  <c r="S42" i="1"/>
  <c r="R42" i="1"/>
  <c r="Q42" i="1"/>
  <c r="N42" i="1"/>
  <c r="K42" i="1"/>
  <c r="H42" i="1"/>
  <c r="E42" i="1"/>
  <c r="E65" i="1" l="1"/>
  <c r="H65" i="1"/>
  <c r="K66" i="1"/>
  <c r="S66" i="1"/>
  <c r="N67" i="1"/>
  <c r="E68" i="1"/>
  <c r="Q68" i="1"/>
  <c r="D69" i="1"/>
  <c r="J69" i="1"/>
  <c r="P69" i="1"/>
  <c r="K57" i="1"/>
  <c r="T59" i="1"/>
  <c r="N61" i="1"/>
  <c r="T64" i="1"/>
  <c r="E95" i="1"/>
  <c r="Q49" i="1"/>
  <c r="N95" i="1"/>
  <c r="H45" i="1"/>
  <c r="Q53" i="1"/>
  <c r="S57" i="1"/>
  <c r="R68" i="1"/>
  <c r="H68" i="1"/>
  <c r="E66" i="1"/>
  <c r="Q66" i="1"/>
  <c r="R67" i="1"/>
  <c r="K68" i="1"/>
  <c r="M69" i="1"/>
  <c r="T51" i="1"/>
  <c r="S53" i="1"/>
  <c r="K53" i="1"/>
  <c r="H95" i="1"/>
  <c r="P95" i="1"/>
  <c r="Q67" i="1"/>
  <c r="H66" i="1"/>
  <c r="R66" i="1"/>
  <c r="K67" i="1"/>
  <c r="S67" i="1"/>
  <c r="N68" i="1"/>
  <c r="C69" i="1"/>
  <c r="I69" i="1"/>
  <c r="O69" i="1"/>
  <c r="S49" i="1"/>
  <c r="H53" i="1"/>
  <c r="N53" i="1"/>
  <c r="Q93" i="1"/>
  <c r="Q95" i="1" s="1"/>
  <c r="E11" i="1" s="1"/>
  <c r="S68" i="1"/>
  <c r="L69" i="1"/>
  <c r="T48" i="1"/>
  <c r="R49" i="1"/>
  <c r="K49" i="1"/>
  <c r="T50" i="1"/>
  <c r="T56" i="1"/>
  <c r="R57" i="1"/>
  <c r="Q57" i="1"/>
  <c r="T60" i="1"/>
  <c r="R61" i="1"/>
  <c r="N66" i="1"/>
  <c r="H67" i="1"/>
  <c r="G69" i="1"/>
  <c r="E49" i="1"/>
  <c r="T47" i="1"/>
  <c r="N49" i="1"/>
  <c r="T55" i="1"/>
  <c r="N57" i="1"/>
  <c r="E61" i="1"/>
  <c r="T62" i="1"/>
  <c r="S65" i="1"/>
  <c r="K95" i="1"/>
  <c r="K45" i="1"/>
  <c r="N45" i="1"/>
  <c r="T46" i="1"/>
  <c r="H49" i="1"/>
  <c r="T52" i="1"/>
  <c r="E53" i="1"/>
  <c r="T54" i="1"/>
  <c r="H57" i="1"/>
  <c r="T58" i="1"/>
  <c r="T63" i="1"/>
  <c r="O95" i="1"/>
  <c r="T43" i="1"/>
  <c r="T44" i="1"/>
  <c r="R45" i="1"/>
  <c r="R53" i="1"/>
  <c r="S61" i="1"/>
  <c r="E67" i="1"/>
  <c r="S45" i="1"/>
  <c r="E57" i="1"/>
  <c r="R65" i="1"/>
  <c r="F69" i="1"/>
  <c r="T42" i="1"/>
  <c r="E45" i="1"/>
  <c r="Q45" i="1"/>
  <c r="T65" i="1" l="1"/>
  <c r="T61" i="1"/>
  <c r="K69" i="1"/>
  <c r="Q69" i="1"/>
  <c r="N69" i="1"/>
  <c r="T68" i="1"/>
  <c r="T67" i="1"/>
  <c r="H69" i="1"/>
  <c r="T53" i="1"/>
  <c r="T57" i="1"/>
  <c r="T66" i="1"/>
  <c r="S69" i="1"/>
  <c r="T49" i="1"/>
  <c r="T45" i="1"/>
  <c r="E69" i="1"/>
  <c r="R69" i="1"/>
  <c r="T69" i="1" l="1"/>
  <c r="S110" i="1"/>
  <c r="R110" i="1"/>
  <c r="Q110" i="1"/>
  <c r="P110" i="1"/>
  <c r="L110" i="1"/>
  <c r="H110" i="1"/>
  <c r="K101" i="1"/>
  <c r="M79" i="1"/>
  <c r="L79" i="1"/>
  <c r="J79" i="1"/>
  <c r="I79" i="1"/>
  <c r="G79" i="1"/>
  <c r="F79" i="1"/>
  <c r="D79" i="1"/>
  <c r="C79" i="1"/>
  <c r="P78" i="1"/>
  <c r="O78" i="1"/>
  <c r="N78" i="1"/>
  <c r="K78" i="1"/>
  <c r="H78" i="1"/>
  <c r="E78" i="1"/>
  <c r="P77" i="1"/>
  <c r="O77" i="1"/>
  <c r="N77" i="1"/>
  <c r="K77" i="1"/>
  <c r="H77" i="1"/>
  <c r="E77" i="1"/>
  <c r="P76" i="1"/>
  <c r="O76" i="1"/>
  <c r="N76" i="1"/>
  <c r="K76" i="1"/>
  <c r="H76" i="1"/>
  <c r="E76" i="1"/>
  <c r="P21" i="1"/>
  <c r="O21" i="1"/>
  <c r="M21" i="1"/>
  <c r="L21" i="1"/>
  <c r="J21" i="1"/>
  <c r="I21" i="1"/>
  <c r="G21" i="1"/>
  <c r="F21" i="1"/>
  <c r="D21" i="1"/>
  <c r="C21" i="1"/>
  <c r="E21" i="1" s="1"/>
  <c r="S20" i="1"/>
  <c r="R20" i="1"/>
  <c r="Q20" i="1"/>
  <c r="N20" i="1"/>
  <c r="K20" i="1"/>
  <c r="H20" i="1"/>
  <c r="E20" i="1"/>
  <c r="S19" i="1"/>
  <c r="R19" i="1"/>
  <c r="Q19" i="1"/>
  <c r="N19" i="1"/>
  <c r="K19" i="1"/>
  <c r="H19" i="1"/>
  <c r="E19" i="1"/>
  <c r="S18" i="1"/>
  <c r="R18" i="1"/>
  <c r="Q18" i="1"/>
  <c r="N18" i="1"/>
  <c r="K18" i="1"/>
  <c r="H18" i="1"/>
  <c r="E18" i="1"/>
  <c r="Q76" i="1" l="1"/>
  <c r="Q78" i="1"/>
  <c r="H21" i="1"/>
  <c r="E79" i="1"/>
  <c r="T19" i="1"/>
  <c r="H79" i="1"/>
  <c r="K21" i="1"/>
  <c r="Q21" i="1"/>
  <c r="P79" i="1"/>
  <c r="Q77" i="1"/>
  <c r="N79" i="1"/>
  <c r="S21" i="1"/>
  <c r="T20" i="1"/>
  <c r="K79" i="1"/>
  <c r="T110" i="1"/>
  <c r="E118" i="1" s="1"/>
  <c r="R21" i="1"/>
  <c r="N21" i="1"/>
  <c r="O79" i="1"/>
  <c r="T18" i="1"/>
  <c r="P37" i="1"/>
  <c r="O37" i="1"/>
  <c r="M37" i="1"/>
  <c r="L37" i="1"/>
  <c r="J37" i="1"/>
  <c r="I37" i="1"/>
  <c r="G37" i="1"/>
  <c r="F37" i="1"/>
  <c r="D37" i="1"/>
  <c r="C37" i="1"/>
  <c r="Q36" i="1"/>
  <c r="N36" i="1"/>
  <c r="K36" i="1"/>
  <c r="H36" i="1"/>
  <c r="E36" i="1"/>
  <c r="Q35" i="1"/>
  <c r="N35" i="1"/>
  <c r="K35" i="1"/>
  <c r="H35" i="1"/>
  <c r="E35" i="1"/>
  <c r="Q34" i="1"/>
  <c r="N34" i="1"/>
  <c r="K34" i="1"/>
  <c r="H34" i="1"/>
  <c r="E34" i="1"/>
  <c r="Q79" i="1" l="1"/>
  <c r="T21" i="1"/>
  <c r="Q37" i="1"/>
  <c r="H37" i="1"/>
  <c r="N37" i="1"/>
  <c r="K37" i="1"/>
  <c r="E37" i="1"/>
  <c r="P114" i="1" l="1"/>
  <c r="L114" i="1"/>
  <c r="H114" i="1"/>
  <c r="R114" i="1"/>
  <c r="K105" i="1"/>
  <c r="R36" i="1"/>
  <c r="S35" i="1"/>
  <c r="R35" i="1"/>
  <c r="S34" i="1"/>
  <c r="R34" i="1"/>
  <c r="S36" i="1"/>
  <c r="T114" i="1" l="1"/>
  <c r="S37" i="1"/>
  <c r="R37" i="1"/>
  <c r="T36" i="1"/>
  <c r="T35" i="1"/>
  <c r="T34" i="1"/>
  <c r="T37" i="1" l="1"/>
  <c r="C11" i="1" s="1"/>
  <c r="I11" i="1" s="1"/>
</calcChain>
</file>

<file path=xl/sharedStrings.xml><?xml version="1.0" encoding="utf-8"?>
<sst xmlns="http://schemas.openxmlformats.org/spreadsheetml/2006/main" count="228" uniqueCount="72">
  <si>
    <t>各年４月１日現在（人数）</t>
    <rPh sb="0" eb="1">
      <t>カク</t>
    </rPh>
    <rPh sb="1" eb="2">
      <t>ネン</t>
    </rPh>
    <rPh sb="2" eb="4">
      <t>シガツ</t>
    </rPh>
    <rPh sb="4" eb="6">
      <t>イチニチ</t>
    </rPh>
    <rPh sb="6" eb="8">
      <t>ゲンザイ</t>
    </rPh>
    <rPh sb="9" eb="11">
      <t>ニンズウ</t>
    </rPh>
    <phoneticPr fontId="2"/>
  </si>
  <si>
    <t>視  覚</t>
    <rPh sb="0" eb="4">
      <t>シカク</t>
    </rPh>
    <phoneticPr fontId="2"/>
  </si>
  <si>
    <t>聴  覚</t>
    <rPh sb="0" eb="1">
      <t>チョウ</t>
    </rPh>
    <rPh sb="1" eb="4">
      <t>シカク</t>
    </rPh>
    <phoneticPr fontId="2"/>
  </si>
  <si>
    <t>肢体不自由</t>
    <rPh sb="0" eb="2">
      <t>シタイ</t>
    </rPh>
    <rPh sb="2" eb="5">
      <t>フジユウ</t>
    </rPh>
    <phoneticPr fontId="2"/>
  </si>
  <si>
    <t>内  部</t>
    <rPh sb="0" eb="4">
      <t>ナイブ</t>
    </rPh>
    <phoneticPr fontId="2"/>
  </si>
  <si>
    <t>計</t>
    <rPh sb="0" eb="1">
      <t>ケイ</t>
    </rPh>
    <phoneticPr fontId="2"/>
  </si>
  <si>
    <t>児</t>
    <rPh sb="0" eb="1">
      <t>ジ</t>
    </rPh>
    <phoneticPr fontId="2"/>
  </si>
  <si>
    <t>者</t>
    <rPh sb="0" eb="1">
      <t>シャ</t>
    </rPh>
    <phoneticPr fontId="2"/>
  </si>
  <si>
    <t>南</t>
    <rPh sb="0" eb="1">
      <t>ミナミ</t>
    </rPh>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</si>
  <si>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</si>
  <si>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</si>
  <si>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</si>
  <si>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</si>
  <si>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</si>
  <si>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６級</t>
    <rPh sb="1" eb="2">
      <t>キュウ</t>
    </rPh>
    <phoneticPr fontId="2"/>
  </si>
  <si>
    <t>○  知的障害児者数の推移</t>
    <rPh sb="3" eb="5">
      <t>チテキ</t>
    </rPh>
    <rPh sb="5" eb="7">
      <t>ショウガイ</t>
    </rPh>
    <rPh sb="7" eb="8">
      <t>ショウガイジ</t>
    </rPh>
    <rPh sb="8" eb="9">
      <t>シャ</t>
    </rPh>
    <rPh sb="9" eb="10">
      <t>スウ</t>
    </rPh>
    <rPh sb="11" eb="13">
      <t>スイイ</t>
    </rPh>
    <phoneticPr fontId="2"/>
  </si>
  <si>
    <t>等  級</t>
    <rPh sb="0" eb="4">
      <t>トウキュウ</t>
    </rPh>
    <phoneticPr fontId="2"/>
  </si>
  <si>
    <t>障害児者数（年度別）</t>
    <rPh sb="0" eb="2">
      <t>ショウガイ</t>
    </rPh>
    <rPh sb="2" eb="3">
      <t>ジ</t>
    </rPh>
    <rPh sb="3" eb="4">
      <t>シャ</t>
    </rPh>
    <rPh sb="4" eb="5">
      <t>スウ</t>
    </rPh>
    <rPh sb="6" eb="8">
      <t>ネンド</t>
    </rPh>
    <rPh sb="8" eb="9">
      <t>ベツ</t>
    </rPh>
    <phoneticPr fontId="2"/>
  </si>
  <si>
    <t>緑</t>
    <rPh sb="0" eb="1">
      <t>ミドリ</t>
    </rPh>
    <phoneticPr fontId="2"/>
  </si>
  <si>
    <t>中央</t>
  </si>
  <si>
    <t>中央</t>
    <phoneticPr fontId="2"/>
  </si>
  <si>
    <t>音声言語咀嚼</t>
    <rPh sb="0" eb="2">
      <t>オンセイ</t>
    </rPh>
    <rPh sb="2" eb="4">
      <t>ゲンゴ</t>
    </rPh>
    <rPh sb="4" eb="6">
      <t>ソシャク</t>
    </rPh>
    <phoneticPr fontId="2"/>
  </si>
  <si>
    <t>Ａ１　最重度</t>
    <rPh sb="3" eb="4">
      <t>サイ</t>
    </rPh>
    <rPh sb="4" eb="6">
      <t>ジュウド</t>
    </rPh>
    <phoneticPr fontId="2"/>
  </si>
  <si>
    <t>Ａ２　重  度</t>
    <rPh sb="3" eb="7">
      <t>ジュウド</t>
    </rPh>
    <phoneticPr fontId="2"/>
  </si>
  <si>
    <t>Ｂ１　中  度</t>
    <rPh sb="3" eb="7">
      <t>チュウド</t>
    </rPh>
    <phoneticPr fontId="2"/>
  </si>
  <si>
    <t>Ｂ２　軽  度</t>
    <rPh sb="3" eb="7">
      <t>ケイド</t>
    </rPh>
    <phoneticPr fontId="2"/>
  </si>
  <si>
    <t>○  精神障害者数の推移</t>
    <rPh sb="3" eb="5">
      <t>セイシン</t>
    </rPh>
    <rPh sb="5" eb="8">
      <t>ショウガイシャ</t>
    </rPh>
    <rPh sb="8" eb="9">
      <t>スウ</t>
    </rPh>
    <rPh sb="10" eb="12">
      <t>スイイ</t>
    </rPh>
    <phoneticPr fontId="2"/>
  </si>
  <si>
    <t>人数</t>
    <rPh sb="0" eb="2">
      <t>ニンズウ</t>
    </rPh>
    <phoneticPr fontId="2"/>
  </si>
  <si>
    <t>　　イ　精神障害者保健福祉手帳交付者数</t>
    <phoneticPr fontId="2"/>
  </si>
  <si>
    <t>等級別</t>
    <rPh sb="0" eb="2">
      <t>トウキュウ</t>
    </rPh>
    <rPh sb="2" eb="3">
      <t>ベツ</t>
    </rPh>
    <phoneticPr fontId="2"/>
  </si>
  <si>
    <t>１級</t>
    <rPh sb="0" eb="2">
      <t>１キュウ</t>
    </rPh>
    <phoneticPr fontId="2"/>
  </si>
  <si>
    <t>２級</t>
    <rPh sb="0" eb="2">
      <t>２キュウ</t>
    </rPh>
    <phoneticPr fontId="2"/>
  </si>
  <si>
    <t>３級</t>
    <rPh sb="0" eb="2">
      <t>３キュウ</t>
    </rPh>
    <phoneticPr fontId="2"/>
  </si>
  <si>
    <t>　　ア　自立支援医療適用者数　</t>
    <phoneticPr fontId="2"/>
  </si>
  <si>
    <t>　（別掲）障害・等級別</t>
    <rPh sb="2" eb="4">
      <t>ベッケイ</t>
    </rPh>
    <rPh sb="5" eb="7">
      <t>ショウガイ</t>
    </rPh>
    <rPh sb="8" eb="10">
      <t>トウキュウ</t>
    </rPh>
    <rPh sb="10" eb="11">
      <t>ベツ</t>
    </rPh>
    <phoneticPr fontId="2"/>
  </si>
  <si>
    <t>　※肢体不自由の計には、年齢不明者分を含む。</t>
    <rPh sb="8" eb="9">
      <t>ケイ</t>
    </rPh>
    <rPh sb="12" eb="14">
      <t>ネンレイ</t>
    </rPh>
    <rPh sb="14" eb="16">
      <t>フメイ</t>
    </rPh>
    <rPh sb="16" eb="17">
      <t>シャ</t>
    </rPh>
    <rPh sb="17" eb="18">
      <t>ブン</t>
    </rPh>
    <rPh sb="19" eb="20">
      <t>フク</t>
    </rPh>
    <phoneticPr fontId="2"/>
  </si>
  <si>
    <t>各年３月３１日現在（人数）</t>
    <phoneticPr fontId="2"/>
  </si>
  <si>
    <t>重複所持者</t>
    <rPh sb="0" eb="2">
      <t>チョウフク</t>
    </rPh>
    <rPh sb="2" eb="5">
      <t>ショジシャ</t>
    </rPh>
    <phoneticPr fontId="2"/>
  </si>
  <si>
    <t>○  身体障害児者数の推移</t>
    <rPh sb="3" eb="5">
      <t>シンタイ</t>
    </rPh>
    <rPh sb="5" eb="8">
      <t>ショウガイジ</t>
    </rPh>
    <rPh sb="8" eb="9">
      <t>シャ</t>
    </rPh>
    <rPh sb="9" eb="10">
      <t>スウ</t>
    </rPh>
    <rPh sb="11" eb="13">
      <t>スイイ</t>
    </rPh>
    <phoneticPr fontId="2"/>
  </si>
  <si>
    <t>中央</t>
    <rPh sb="0" eb="2">
      <t>チュウオウ</t>
    </rPh>
    <phoneticPr fontId="2"/>
  </si>
  <si>
    <t>　　ウ　精神障害者数    各年３月３１日現在（人数）</t>
    <phoneticPr fontId="2"/>
  </si>
  <si>
    <t>　※重複所持者とは、精神障害者保健福祉手帳及び自立支援受給者証どちらも所持している者。</t>
    <rPh sb="2" eb="4">
      <t>チョウフク</t>
    </rPh>
    <rPh sb="4" eb="7">
      <t>ショジシャ</t>
    </rPh>
    <rPh sb="10" eb="12">
      <t>セイシン</t>
    </rPh>
    <rPh sb="12" eb="15">
      <t>ショウガイシャ</t>
    </rPh>
    <rPh sb="15" eb="17">
      <t>ホケン</t>
    </rPh>
    <rPh sb="17" eb="19">
      <t>フクシ</t>
    </rPh>
    <rPh sb="21" eb="22">
      <t>オヨ</t>
    </rPh>
    <rPh sb="35" eb="37">
      <t>ショジ</t>
    </rPh>
    <rPh sb="41" eb="42">
      <t>モノ</t>
    </rPh>
    <phoneticPr fontId="2"/>
  </si>
  <si>
    <t>○  障害児者数の推移</t>
    <rPh sb="3" eb="6">
      <t>ショウガイジ</t>
    </rPh>
    <rPh sb="6" eb="7">
      <t>シャ</t>
    </rPh>
    <rPh sb="7" eb="8">
      <t>スウ</t>
    </rPh>
    <rPh sb="9" eb="11">
      <t>スイイ</t>
    </rPh>
    <phoneticPr fontId="2"/>
  </si>
  <si>
    <t>身 体</t>
    <rPh sb="0" eb="1">
      <t>ミ</t>
    </rPh>
    <rPh sb="2" eb="3">
      <t>カラダ</t>
    </rPh>
    <phoneticPr fontId="3"/>
  </si>
  <si>
    <t>知 的</t>
    <rPh sb="0" eb="1">
      <t>チ</t>
    </rPh>
    <rPh sb="2" eb="3">
      <t>テキ</t>
    </rPh>
    <phoneticPr fontId="3"/>
  </si>
  <si>
    <t>精 神</t>
    <rPh sb="0" eb="1">
      <t>セイ</t>
    </rPh>
    <rPh sb="2" eb="3">
      <t>カミ</t>
    </rPh>
    <phoneticPr fontId="3"/>
  </si>
  <si>
    <t>合 計</t>
    <rPh sb="0" eb="1">
      <t>ア</t>
    </rPh>
    <rPh sb="2" eb="3">
      <t>ケイ</t>
    </rPh>
    <phoneticPr fontId="3"/>
  </si>
  <si>
    <t>各年４月１日現在（人数）</t>
  </si>
  <si>
    <t>※精神については、各年３月３１日現在</t>
    <rPh sb="1" eb="3">
      <t>セイシン</t>
    </rPh>
    <rPh sb="9" eb="11">
      <t>カクネン</t>
    </rPh>
    <rPh sb="12" eb="13">
      <t>ガツ</t>
    </rPh>
    <rPh sb="15" eb="16">
      <t>ヒ</t>
    </rPh>
    <rPh sb="16" eb="18">
      <t>ゲンザイ</t>
    </rPh>
    <phoneticPr fontId="2"/>
  </si>
  <si>
    <t>年</t>
    <rPh sb="0" eb="1">
      <t>ネン</t>
    </rPh>
    <phoneticPr fontId="3"/>
  </si>
  <si>
    <t>年</t>
    <rPh sb="0" eb="1">
      <t>ネン</t>
    </rPh>
    <phoneticPr fontId="2"/>
  </si>
  <si>
    <t>令和３</t>
    <rPh sb="0" eb="2">
      <t>レイワ</t>
    </rPh>
    <phoneticPr fontId="3"/>
  </si>
  <si>
    <t>令和３</t>
    <rPh sb="0" eb="2">
      <t>レイワ</t>
    </rPh>
    <phoneticPr fontId="2"/>
  </si>
  <si>
    <t>令和  ３</t>
    <rPh sb="0" eb="2">
      <t>レイワ</t>
    </rPh>
    <phoneticPr fontId="2"/>
  </si>
  <si>
    <t>令和３年</t>
    <rPh sb="0" eb="2">
      <t>レイワ</t>
    </rPh>
    <rPh sb="3" eb="4">
      <t>ネン</t>
    </rPh>
    <phoneticPr fontId="2"/>
  </si>
  <si>
    <t>令和４</t>
    <rPh sb="0" eb="2">
      <t>レイワ</t>
    </rPh>
    <phoneticPr fontId="3"/>
  </si>
  <si>
    <t>令和４</t>
    <rPh sb="0" eb="2">
      <t>レイワ</t>
    </rPh>
    <phoneticPr fontId="2"/>
  </si>
  <si>
    <t>令和  ４</t>
    <rPh sb="0" eb="2">
      <t>レイワ</t>
    </rPh>
    <phoneticPr fontId="2"/>
  </si>
  <si>
    <t>令和４年</t>
    <rPh sb="0" eb="2">
      <t>レイワ</t>
    </rPh>
    <rPh sb="3" eb="4">
      <t>ネン</t>
    </rPh>
    <phoneticPr fontId="2"/>
  </si>
  <si>
    <t>令和５</t>
    <rPh sb="0" eb="2">
      <t>レイワ</t>
    </rPh>
    <phoneticPr fontId="3"/>
  </si>
  <si>
    <t>令和５</t>
    <rPh sb="0" eb="2">
      <t>レイワ</t>
    </rPh>
    <phoneticPr fontId="2"/>
  </si>
  <si>
    <t>令和  ５</t>
    <rPh sb="0" eb="2">
      <t>レイワ</t>
    </rPh>
    <phoneticPr fontId="2"/>
  </si>
  <si>
    <t>令和５年</t>
    <rPh sb="0" eb="2">
      <t>レイワ</t>
    </rPh>
    <rPh sb="3" eb="4">
      <t>ネン</t>
    </rPh>
    <phoneticPr fontId="2"/>
  </si>
  <si>
    <t>令和６</t>
    <rPh sb="0" eb="2">
      <t>レイワ</t>
    </rPh>
    <phoneticPr fontId="3"/>
  </si>
  <si>
    <t>令和６</t>
    <rPh sb="0" eb="2">
      <t>レイワ</t>
    </rPh>
    <phoneticPr fontId="2"/>
  </si>
  <si>
    <t>令和  ６</t>
    <rPh sb="0" eb="2">
      <t>レイワ</t>
    </rPh>
    <phoneticPr fontId="2"/>
  </si>
  <si>
    <t>令和６年</t>
    <rPh sb="0" eb="2">
      <t>レイワ</t>
    </rPh>
    <rPh sb="3" eb="4">
      <t>ネン</t>
    </rPh>
    <phoneticPr fontId="2"/>
  </si>
  <si>
    <t>令和７</t>
    <rPh sb="0" eb="2">
      <t>レイワ</t>
    </rPh>
    <phoneticPr fontId="2"/>
  </si>
  <si>
    <t>令和  ７</t>
    <rPh sb="0" eb="2">
      <t>レイワ</t>
    </rPh>
    <phoneticPr fontId="2"/>
  </si>
  <si>
    <t>令和７年</t>
    <rPh sb="0" eb="2">
      <t>レイワ</t>
    </rPh>
    <rPh sb="3" eb="4">
      <t>ネン</t>
    </rPh>
    <phoneticPr fontId="2"/>
  </si>
  <si>
    <t>令和７</t>
    <rPh sb="0" eb="2">
      <t>レイワ</t>
    </rPh>
    <phoneticPr fontId="3"/>
  </si>
  <si>
    <t>令和７年４月１日現在（人数）</t>
    <rPh sb="0" eb="2">
      <t>レイワ</t>
    </rPh>
    <rPh sb="3" eb="4">
      <t>ネン</t>
    </rPh>
    <rPh sb="5" eb="6">
      <t>シガツ</t>
    </rPh>
    <rPh sb="6" eb="8">
      <t>イチニチ</t>
    </rPh>
    <rPh sb="8" eb="10">
      <t>ゲンザイ</t>
    </rPh>
    <rPh sb="11" eb="13">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</si>
</sst>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ＭＳ ゴシック"/>
      <family val="3"/>
      <charset val="128"/>
    </font>
    <font>
      <sz val="10"/>
      <name val="ＭＳ ゴシック"/>
      <family val="3"/>
      <charset val="128"/>
    </font>
    <font>
      <sz val="6"/>
      <name val="ＭＳ Ｐゴシック"/>
      <family val="3"/>
      <charset val="128"/>
    </font>
    <font>
      <sz val="6"/>
      <name val="ＭＳ ゴシック"/>
      <family val="3"/>
      <charset val="128"/>
    </font>
    <font>
      <sz val="10"/>
      <color indexed="8"/>
      <name val="BIZ UD明朝 Medium"/>
      <family val="1"/>
      <charset val="128"/>
    </font>
    <font>
      <sz val="12"/>
      <color indexed="8"/>
      <name val="BIZ UD明朝 Medium"/>
      <family val="1"/>
      <charset val="128"/>
    </font>
    <font>
      <sz val="11"/>
      <color indexed="8"/>
      <name val="BIZ UD明朝 Medium"/>
      <family val="1"/>
      <charset val="128"/>
    </font>
    <font>
      <sz val="9"/>
      <color indexed="8"/>
      <name val="BIZ UD明朝 Medium"/>
      <family val="1"/>
      <charset val="128"/>
    </font>
    <font>
      <sz val="9"/>
      <name val="BIZ UD明朝 Medium"/>
      <family val="1"/>
      <charset val="128"/>
    </font>
    <font>
      <sz val="10"/>
      <name val="BIZ UD明朝 Medium"/>
      <family val="1"/>
      <charset val="128"/>
    </font>
    <font>
      <sz val="11"/>
      <name val="BIZ UD明朝 Medium"/>
      <family val="1"/>
      <charset val="128"/>
    </font>
    <font>
      <sz val="8"/>
      <name val="BIZ UD明朝 Medium"/>
      <family val="1"/>
      <charset val="128"/>
    </font>
  </fonts>
  <fills count="3">
    <fill>
      <patternFill patternType="none"/>
    </fill>
    <fill>
      <patternFill patternType="gray125"/>
    </fill>
    <fill>
      <patternFill patternType="solid">
        <fgColor theme="0"/>
        <bgColor indexed="64"/>
      </patternFill>
    </fill>
  </fills>
  <borders count="116">
    <border>
      <left/>
      <right/>
      <top/>
      <bottom/>
      <diagonal/>
    </border>
    <border>
      <left style="dashDotDot">
        <color indexed="64"/>
      </left>
      <right/>
      <top style="dashDotDot">
        <color indexed="64"/>
      </top>
      <bottom/>
      <diagonal/>
    </border>
    <border>
      <left/>
      <right style="dashDotDot">
        <color indexed="64"/>
      </right>
      <top style="dashDotDot">
        <color indexed="64"/>
      </top>
      <bottom/>
      <diagonal/>
    </border>
    <border>
      <left style="dashDotDot">
        <color indexed="64"/>
      </left>
      <right/>
      <top/>
      <bottom style="dashDotDot">
        <color indexed="64"/>
      </bottom>
      <diagonal/>
    </border>
    <border>
      <left/>
      <right style="dashDotDot">
        <color indexed="64"/>
      </right>
      <top/>
      <bottom style="dashDotDot">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style="dashDotDot">
        <color indexed="64"/>
      </top>
      <bottom/>
      <diagonal/>
    </border>
    <border>
      <left/>
      <right/>
      <top/>
      <bottom style="dashDotDot">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diagonalUp="1">
      <left style="thin">
        <color indexed="64"/>
      </left>
      <right style="dotted">
        <color indexed="64"/>
      </right>
      <top style="thin">
        <color indexed="64"/>
      </top>
      <bottom/>
      <diagonal style="thin">
        <color indexed="64"/>
      </diagonal>
    </border>
    <border diagonalUp="1">
      <left style="thin">
        <color indexed="64"/>
      </left>
      <right style="dotted">
        <color indexed="64"/>
      </right>
      <top style="hair">
        <color indexed="64"/>
      </top>
      <bottom style="hair">
        <color indexed="64"/>
      </bottom>
      <diagonal style="thin">
        <color indexed="64"/>
      </diagonal>
    </border>
    <border diagonalUp="1">
      <left style="thin">
        <color indexed="64"/>
      </left>
      <right style="dotted">
        <color indexed="64"/>
      </right>
      <top/>
      <bottom/>
      <diagonal style="thin">
        <color indexed="64"/>
      </diagonal>
    </border>
    <border diagonalUp="1">
      <left style="dotted">
        <color indexed="64"/>
      </left>
      <right style="thin">
        <color indexed="64"/>
      </right>
      <top style="thin">
        <color indexed="64"/>
      </top>
      <bottom/>
      <diagonal style="thin">
        <color indexed="64"/>
      </diagonal>
    </border>
    <border diagonalUp="1">
      <left style="dotted">
        <color indexed="64"/>
      </left>
      <right style="thin">
        <color indexed="64"/>
      </right>
      <top style="hair">
        <color indexed="64"/>
      </top>
      <bottom style="hair">
        <color indexed="64"/>
      </bottom>
      <diagonal style="thin">
        <color indexed="64"/>
      </diagonal>
    </border>
    <border diagonalUp="1">
      <left style="thin">
        <color indexed="64"/>
      </left>
      <right style="dotted">
        <color indexed="64"/>
      </right>
      <top/>
      <bottom style="thin">
        <color indexed="64"/>
      </bottom>
      <diagonal style="thin">
        <color indexed="64"/>
      </diagonal>
    </border>
    <border diagonalUp="1">
      <left style="dotted">
        <color indexed="64"/>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thin">
        <color indexed="64"/>
      </right>
      <top/>
      <bottom style="thin">
        <color indexed="64"/>
      </bottom>
      <diagonal style="thin">
        <color indexed="64"/>
      </diagonal>
    </border>
    <border diagonalUp="1">
      <left style="dotted">
        <color indexed="64"/>
      </left>
      <right style="dotted">
        <color indexed="64"/>
      </right>
      <top style="thin">
        <color indexed="64"/>
      </top>
      <bottom/>
      <diagonal style="thin">
        <color indexed="64"/>
      </diagonal>
    </border>
    <border diagonalUp="1">
      <left style="dotted">
        <color indexed="64"/>
      </left>
      <right style="dotted">
        <color indexed="64"/>
      </right>
      <top style="hair">
        <color indexed="64"/>
      </top>
      <bottom style="hair">
        <color indexed="64"/>
      </bottom>
      <diagonal style="thin">
        <color indexed="64"/>
      </diagonal>
    </border>
    <border diagonalUp="1">
      <left style="dotted">
        <color indexed="64"/>
      </left>
      <right style="dotted">
        <color indexed="64"/>
      </right>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3">
    <xf numFmtId="0" fontId="0" fillId="0" borderId="0"/>
    <xf numFmtId="3" fontId="1" fillId="0" borderId="0" applyFont="0" applyFill="0" applyBorder="0" applyAlignment="0" applyProtection="0"/>
    <xf numFmtId="0" fontId="1" fillId="0" borderId="0"/>
  </cellStyleXfs>
  <cellXfs count="228">
    <xf numFmtId="0" fontId="0" fillId="0" borderId="0" xfId="0"/>
    <xf numFmtId="0" fontId="4" fillId="0" borderId="0" xfId="0" applyFont="1" applyAlignment="1">
      <alignment vertical="center"/>
    </xf>
    <xf numFmtId="0" fontId="4" fillId="0" borderId="1" xfId="0" applyFont="1" applyBorder="1" applyAlignment="1">
      <alignment vertical="center"/>
    </xf>
    <xf numFmtId="0" fontId="5" fillId="0" borderId="2" xfId="0" applyFont="1" applyBorder="1" applyAlignment="1">
      <alignment horizontal="distributed" vertical="center"/>
    </xf>
    <xf numFmtId="0" fontId="4" fillId="0" borderId="3" xfId="0" applyFont="1" applyBorder="1" applyAlignment="1">
      <alignment vertical="center"/>
    </xf>
    <xf numFmtId="0" fontId="5" fillId="0" borderId="4" xfId="0" applyFont="1" applyBorder="1" applyAlignment="1">
      <alignment horizontal="distributed" vertical="center"/>
    </xf>
    <xf numFmtId="0" fontId="5" fillId="0" borderId="0" xfId="0" applyFont="1" applyAlignment="1">
      <alignment horizontal="distributed" vertical="center"/>
    </xf>
    <xf numFmtId="0" fontId="6" fillId="0" borderId="0" xfId="0" applyFont="1" applyAlignment="1">
      <alignment vertical="center"/>
    </xf>
    <xf numFmtId="0" fontId="6" fillId="0" borderId="0" xfId="0"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center" vertical="center"/>
    </xf>
    <xf numFmtId="3" fontId="4" fillId="0" borderId="0" xfId="0" applyNumberFormat="1" applyFont="1" applyAlignment="1">
      <alignment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3" fontId="7" fillId="2" borderId="33" xfId="1" applyFont="1" applyFill="1" applyBorder="1" applyAlignment="1">
      <alignment horizontal="right" vertical="center"/>
    </xf>
    <xf numFmtId="0" fontId="4" fillId="2" borderId="8" xfId="0" applyFont="1" applyFill="1" applyBorder="1" applyAlignment="1">
      <alignment horizontal="center" vertical="center"/>
    </xf>
    <xf numFmtId="3" fontId="7" fillId="2" borderId="14" xfId="1" applyFont="1" applyFill="1" applyBorder="1" applyAlignment="1">
      <alignment horizontal="right" vertical="center"/>
    </xf>
    <xf numFmtId="0" fontId="4" fillId="2" borderId="6" xfId="0" applyFont="1" applyFill="1" applyBorder="1" applyAlignment="1">
      <alignment horizontal="center" vertical="center"/>
    </xf>
    <xf numFmtId="3" fontId="7" fillId="0" borderId="17" xfId="1" applyFont="1" applyFill="1" applyBorder="1" applyAlignment="1">
      <alignment horizontal="right" vertical="center"/>
    </xf>
    <xf numFmtId="3" fontId="7" fillId="0" borderId="14" xfId="1" applyFont="1" applyFill="1" applyBorder="1" applyAlignment="1">
      <alignment horizontal="right" vertical="center"/>
    </xf>
    <xf numFmtId="3" fontId="7" fillId="0" borderId="23" xfId="1" applyFont="1" applyFill="1" applyBorder="1" applyAlignment="1">
      <alignment horizontal="right" vertical="center"/>
    </xf>
    <xf numFmtId="3" fontId="7" fillId="0" borderId="24" xfId="1" applyFont="1" applyFill="1" applyBorder="1" applyAlignment="1">
      <alignment horizontal="right" vertical="center"/>
    </xf>
    <xf numFmtId="0" fontId="4" fillId="2" borderId="7" xfId="0" applyFont="1" applyFill="1" applyBorder="1" applyAlignment="1">
      <alignment horizontal="center" vertical="center"/>
    </xf>
    <xf numFmtId="3" fontId="7" fillId="2" borderId="27" xfId="1" applyFont="1" applyFill="1" applyBorder="1" applyAlignment="1">
      <alignment horizontal="right" vertical="center"/>
    </xf>
    <xf numFmtId="3" fontId="7" fillId="2" borderId="25" xfId="1" applyFont="1" applyFill="1" applyBorder="1" applyAlignment="1">
      <alignment horizontal="right" vertical="center"/>
    </xf>
    <xf numFmtId="3" fontId="7" fillId="2" borderId="26" xfId="1" applyFont="1" applyFill="1" applyBorder="1" applyAlignment="1">
      <alignment horizontal="right" vertical="center"/>
    </xf>
    <xf numFmtId="3" fontId="7" fillId="2" borderId="41" xfId="1" applyFont="1" applyFill="1" applyBorder="1" applyAlignment="1">
      <alignment horizontal="right" vertical="center"/>
    </xf>
    <xf numFmtId="3" fontId="7" fillId="2" borderId="42" xfId="1" applyFont="1" applyFill="1" applyBorder="1" applyAlignment="1">
      <alignment horizontal="right" vertical="center"/>
    </xf>
    <xf numFmtId="3" fontId="7" fillId="2" borderId="43" xfId="1" applyFont="1" applyFill="1" applyBorder="1" applyAlignment="1">
      <alignment horizontal="right" vertical="center"/>
    </xf>
    <xf numFmtId="3" fontId="7" fillId="0" borderId="25" xfId="1" applyFont="1" applyFill="1" applyBorder="1" applyAlignment="1">
      <alignment horizontal="right" vertical="center"/>
    </xf>
    <xf numFmtId="3" fontId="7" fillId="0" borderId="26" xfId="1" applyFont="1" applyFill="1" applyBorder="1" applyAlignment="1">
      <alignment horizontal="right" vertical="center"/>
    </xf>
    <xf numFmtId="3" fontId="7" fillId="0" borderId="27" xfId="1" applyFont="1" applyFill="1" applyBorder="1" applyAlignment="1">
      <alignment horizontal="right" vertical="center"/>
    </xf>
    <xf numFmtId="3" fontId="7" fillId="0" borderId="29" xfId="1" applyFont="1" applyFill="1" applyBorder="1" applyAlignment="1">
      <alignment horizontal="right" vertical="center"/>
    </xf>
    <xf numFmtId="3" fontId="7" fillId="0" borderId="32" xfId="1" applyFont="1" applyFill="1" applyBorder="1" applyAlignment="1">
      <alignment horizontal="right" vertical="center"/>
    </xf>
    <xf numFmtId="3" fontId="7" fillId="0" borderId="30" xfId="1" applyFont="1" applyFill="1" applyBorder="1" applyAlignment="1">
      <alignment horizontal="right" vertical="center"/>
    </xf>
    <xf numFmtId="3" fontId="7" fillId="0" borderId="33" xfId="1" applyFont="1" applyFill="1" applyBorder="1" applyAlignment="1">
      <alignment horizontal="right" vertical="center"/>
    </xf>
    <xf numFmtId="3" fontId="7" fillId="0" borderId="31" xfId="1" applyFont="1" applyFill="1" applyBorder="1" applyAlignment="1">
      <alignment horizontal="right" vertical="center"/>
    </xf>
    <xf numFmtId="3" fontId="7" fillId="0" borderId="34" xfId="1" applyFont="1" applyFill="1" applyBorder="1" applyAlignment="1">
      <alignment horizontal="right" vertical="center"/>
    </xf>
    <xf numFmtId="3" fontId="7" fillId="0" borderId="35" xfId="1" applyFont="1" applyFill="1" applyBorder="1" applyAlignment="1">
      <alignment horizontal="right" vertical="center"/>
    </xf>
    <xf numFmtId="3" fontId="7" fillId="0" borderId="16" xfId="1" applyFont="1" applyFill="1" applyBorder="1" applyAlignment="1">
      <alignment horizontal="right" vertical="center"/>
    </xf>
    <xf numFmtId="3" fontId="7" fillId="0" borderId="22" xfId="1" applyFont="1" applyFill="1" applyBorder="1" applyAlignment="1">
      <alignment horizontal="righ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2" borderId="0" xfId="0" applyFont="1" applyFill="1" applyAlignment="1">
      <alignment vertical="center"/>
    </xf>
    <xf numFmtId="3" fontId="7" fillId="2" borderId="0" xfId="1" applyFont="1" applyFill="1" applyBorder="1" applyAlignment="1">
      <alignment horizontal="right"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02" xfId="0" applyFont="1" applyFill="1" applyBorder="1" applyAlignment="1">
      <alignment horizontal="center" vertical="center"/>
    </xf>
    <xf numFmtId="3" fontId="7" fillId="0" borderId="38" xfId="1" applyFont="1" applyFill="1" applyBorder="1" applyAlignment="1">
      <alignment horizontal="right" vertical="center"/>
    </xf>
    <xf numFmtId="3" fontId="7" fillId="0" borderId="36" xfId="1" applyFont="1" applyFill="1" applyBorder="1" applyAlignment="1">
      <alignment horizontal="right" vertical="center"/>
    </xf>
    <xf numFmtId="3" fontId="7" fillId="0" borderId="37" xfId="1" applyFont="1" applyFill="1" applyBorder="1" applyAlignment="1">
      <alignment horizontal="right" vertical="center"/>
    </xf>
    <xf numFmtId="3" fontId="8" fillId="0" borderId="38" xfId="1" applyFont="1" applyFill="1" applyBorder="1" applyAlignment="1">
      <alignment horizontal="right" vertical="center"/>
    </xf>
    <xf numFmtId="3" fontId="8" fillId="0" borderId="36" xfId="1" applyFont="1" applyFill="1" applyBorder="1" applyAlignment="1">
      <alignment horizontal="right" vertical="center"/>
    </xf>
    <xf numFmtId="3" fontId="7" fillId="0" borderId="39" xfId="1" applyFont="1" applyFill="1" applyBorder="1" applyAlignment="1">
      <alignment horizontal="right" vertical="center"/>
    </xf>
    <xf numFmtId="3" fontId="7" fillId="0" borderId="40" xfId="1" applyFont="1" applyFill="1" applyBorder="1" applyAlignment="1">
      <alignment horizontal="right" vertical="center"/>
    </xf>
    <xf numFmtId="3" fontId="7" fillId="0" borderId="20" xfId="1" applyFont="1" applyFill="1" applyBorder="1" applyAlignment="1">
      <alignment horizontal="right" vertical="center"/>
    </xf>
    <xf numFmtId="3" fontId="7" fillId="0" borderId="21" xfId="1" applyFont="1" applyFill="1" applyBorder="1" applyAlignment="1">
      <alignment horizontal="right" vertical="center"/>
    </xf>
    <xf numFmtId="3" fontId="7" fillId="0" borderId="106" xfId="1" applyFont="1" applyFill="1" applyBorder="1" applyAlignment="1">
      <alignment horizontal="right" vertical="center"/>
    </xf>
    <xf numFmtId="3" fontId="8" fillId="0" borderId="20" xfId="1" applyFont="1" applyFill="1" applyBorder="1" applyAlignment="1">
      <alignment horizontal="right" vertical="center"/>
    </xf>
    <xf numFmtId="3" fontId="8" fillId="0" borderId="21" xfId="1" applyFont="1" applyFill="1" applyBorder="1" applyAlignment="1">
      <alignment horizontal="right" vertical="center"/>
    </xf>
    <xf numFmtId="3" fontId="8" fillId="0" borderId="20" xfId="1" applyFont="1" applyFill="1" applyBorder="1" applyAlignment="1">
      <alignment horizontal="right" vertical="center" shrinkToFit="1"/>
    </xf>
    <xf numFmtId="3" fontId="7" fillId="0" borderId="13" xfId="1" applyFont="1" applyFill="1" applyBorder="1" applyAlignment="1">
      <alignment horizontal="right" vertical="center"/>
    </xf>
    <xf numFmtId="3" fontId="7" fillId="0" borderId="44" xfId="1" applyFont="1" applyFill="1" applyBorder="1" applyAlignment="1">
      <alignment horizontal="right" vertical="center"/>
    </xf>
    <xf numFmtId="3" fontId="8" fillId="0" borderId="16" xfId="1" applyFont="1" applyFill="1" applyBorder="1" applyAlignment="1">
      <alignment horizontal="right" vertical="center"/>
    </xf>
    <xf numFmtId="3" fontId="8" fillId="0" borderId="17" xfId="1" applyFont="1" applyFill="1" applyBorder="1" applyAlignment="1">
      <alignment horizontal="right" vertical="center"/>
    </xf>
    <xf numFmtId="0" fontId="4" fillId="0" borderId="10" xfId="0" applyFont="1" applyBorder="1" applyAlignment="1">
      <alignment horizontal="center" vertical="center"/>
    </xf>
    <xf numFmtId="3" fontId="7" fillId="0" borderId="18" xfId="1" applyFont="1" applyFill="1" applyBorder="1" applyAlignment="1">
      <alignment horizontal="right" vertical="center"/>
    </xf>
    <xf numFmtId="3" fontId="7" fillId="0" borderId="19" xfId="1" applyFont="1" applyFill="1" applyBorder="1" applyAlignment="1">
      <alignment horizontal="right" vertical="center"/>
    </xf>
    <xf numFmtId="3" fontId="7" fillId="0" borderId="86" xfId="1" applyFont="1" applyFill="1" applyBorder="1" applyAlignment="1">
      <alignment horizontal="right" vertical="center"/>
    </xf>
    <xf numFmtId="3" fontId="7" fillId="0" borderId="15" xfId="1" applyFont="1" applyFill="1" applyBorder="1" applyAlignment="1">
      <alignment horizontal="right" vertical="center"/>
    </xf>
    <xf numFmtId="3" fontId="7" fillId="0" borderId="103" xfId="1" applyFont="1" applyFill="1" applyBorder="1" applyAlignment="1">
      <alignment horizontal="right" vertical="center"/>
    </xf>
    <xf numFmtId="0" fontId="4" fillId="0" borderId="9" xfId="0" applyFont="1" applyBorder="1" applyAlignment="1">
      <alignment horizontal="center" vertical="center"/>
    </xf>
    <xf numFmtId="3" fontId="7" fillId="0" borderId="53" xfId="1" applyFont="1" applyFill="1" applyBorder="1" applyAlignment="1">
      <alignment horizontal="right" vertical="center"/>
    </xf>
    <xf numFmtId="3" fontId="7" fillId="0" borderId="54" xfId="1" applyFont="1" applyFill="1" applyBorder="1" applyAlignment="1">
      <alignment horizontal="right" vertical="center"/>
    </xf>
    <xf numFmtId="3" fontId="7" fillId="0" borderId="87" xfId="1" applyFont="1" applyFill="1" applyBorder="1" applyAlignment="1">
      <alignment horizontal="right" vertical="center"/>
    </xf>
    <xf numFmtId="3" fontId="8" fillId="0" borderId="53" xfId="1" applyFont="1" applyFill="1" applyBorder="1" applyAlignment="1">
      <alignment horizontal="right" vertical="center"/>
    </xf>
    <xf numFmtId="3" fontId="8" fillId="0" borderId="54" xfId="1" applyFont="1" applyFill="1" applyBorder="1" applyAlignment="1">
      <alignment horizontal="right" vertical="center"/>
    </xf>
    <xf numFmtId="3" fontId="7" fillId="0" borderId="55" xfId="1" applyFont="1" applyFill="1" applyBorder="1" applyAlignment="1">
      <alignment horizontal="right" vertical="center"/>
    </xf>
    <xf numFmtId="3" fontId="7" fillId="0" borderId="104" xfId="1" applyFont="1" applyFill="1" applyBorder="1" applyAlignment="1">
      <alignment horizontal="right" vertical="center"/>
    </xf>
    <xf numFmtId="3" fontId="8" fillId="0" borderId="16" xfId="1" applyFont="1" applyFill="1" applyBorder="1" applyAlignment="1">
      <alignment horizontal="right" vertical="center" shrinkToFit="1"/>
    </xf>
    <xf numFmtId="3" fontId="7" fillId="0" borderId="89" xfId="1" applyFont="1" applyFill="1" applyBorder="1" applyAlignment="1">
      <alignment horizontal="right" vertical="center"/>
    </xf>
    <xf numFmtId="3" fontId="7" fillId="0" borderId="99" xfId="1" applyFont="1" applyFill="1" applyBorder="1" applyAlignment="1">
      <alignment horizontal="right" vertical="center"/>
    </xf>
    <xf numFmtId="3" fontId="7" fillId="0" borderId="92" xfId="1" applyFont="1" applyFill="1" applyBorder="1" applyAlignment="1">
      <alignment horizontal="right" vertical="center"/>
    </xf>
    <xf numFmtId="3" fontId="7" fillId="0" borderId="96" xfId="1" applyFont="1" applyFill="1" applyBorder="1" applyAlignment="1">
      <alignment horizontal="right" vertical="center"/>
    </xf>
    <xf numFmtId="3" fontId="7" fillId="0" borderId="90" xfId="1" applyFont="1" applyFill="1" applyBorder="1" applyAlignment="1">
      <alignment horizontal="right" vertical="center"/>
    </xf>
    <xf numFmtId="3" fontId="7" fillId="0" borderId="100" xfId="1" applyFont="1" applyFill="1" applyBorder="1" applyAlignment="1">
      <alignment horizontal="right" vertical="center"/>
    </xf>
    <xf numFmtId="3" fontId="7" fillId="0" borderId="93" xfId="1" applyFont="1" applyFill="1" applyBorder="1" applyAlignment="1">
      <alignment horizontal="right" vertical="center"/>
    </xf>
    <xf numFmtId="3" fontId="7" fillId="0" borderId="97" xfId="1" applyFont="1" applyFill="1" applyBorder="1" applyAlignment="1">
      <alignment horizontal="right" vertical="center"/>
    </xf>
    <xf numFmtId="3" fontId="7" fillId="0" borderId="91" xfId="1" applyFont="1" applyFill="1" applyBorder="1" applyAlignment="1">
      <alignment horizontal="right" vertical="center"/>
    </xf>
    <xf numFmtId="3" fontId="7" fillId="0" borderId="94" xfId="1" applyFont="1" applyFill="1" applyBorder="1" applyAlignment="1">
      <alignment horizontal="right" vertical="center"/>
    </xf>
    <xf numFmtId="3" fontId="7" fillId="0" borderId="101" xfId="1" applyFont="1" applyFill="1" applyBorder="1" applyAlignment="1">
      <alignment horizontal="right" vertical="center"/>
    </xf>
    <xf numFmtId="3" fontId="7" fillId="0" borderId="95" xfId="1" applyFont="1" applyFill="1" applyBorder="1" applyAlignment="1">
      <alignment horizontal="right" vertical="center"/>
    </xf>
    <xf numFmtId="3" fontId="7" fillId="0" borderId="98" xfId="1" applyFont="1" applyFill="1" applyBorder="1" applyAlignment="1">
      <alignment horizontal="right" vertical="center"/>
    </xf>
    <xf numFmtId="0" fontId="4" fillId="2" borderId="9" xfId="0" applyFont="1" applyFill="1" applyBorder="1" applyAlignment="1">
      <alignment horizontal="center" vertical="center"/>
    </xf>
    <xf numFmtId="3" fontId="7" fillId="0" borderId="88" xfId="1" applyFont="1" applyFill="1" applyBorder="1" applyAlignment="1">
      <alignment horizontal="right" vertical="center"/>
    </xf>
    <xf numFmtId="0" fontId="6" fillId="0" borderId="0" xfId="0" applyFont="1" applyAlignment="1">
      <alignment horizontal="left" vertical="center"/>
    </xf>
    <xf numFmtId="0" fontId="4" fillId="0" borderId="52" xfId="0" applyFont="1" applyBorder="1" applyAlignment="1">
      <alignment vertical="center" wrapText="1"/>
    </xf>
    <xf numFmtId="0" fontId="4" fillId="0" borderId="0" xfId="0" applyFont="1" applyAlignment="1">
      <alignment vertical="center" wrapText="1"/>
    </xf>
    <xf numFmtId="0" fontId="9" fillId="2" borderId="12" xfId="2" applyFont="1" applyFill="1" applyBorder="1" applyAlignment="1">
      <alignment horizontal="center" vertical="center"/>
    </xf>
    <xf numFmtId="3" fontId="8" fillId="2" borderId="13" xfId="1" applyFont="1" applyFill="1" applyBorder="1" applyAlignment="1">
      <alignment vertical="center"/>
    </xf>
    <xf numFmtId="3" fontId="8" fillId="2" borderId="0" xfId="1" applyFont="1" applyFill="1" applyBorder="1" applyAlignment="1">
      <alignment vertical="center"/>
    </xf>
    <xf numFmtId="3" fontId="8" fillId="2" borderId="21" xfId="1" applyFont="1" applyFill="1" applyBorder="1" applyAlignment="1">
      <alignment vertical="center"/>
    </xf>
    <xf numFmtId="3" fontId="8" fillId="2" borderId="44" xfId="1" applyFont="1" applyFill="1" applyBorder="1" applyAlignment="1">
      <alignment vertical="center"/>
    </xf>
    <xf numFmtId="0" fontId="9" fillId="0" borderId="0" xfId="2" applyFont="1" applyAlignment="1">
      <alignment vertical="center"/>
    </xf>
    <xf numFmtId="0" fontId="9" fillId="2" borderId="6" xfId="2" applyFont="1" applyFill="1" applyBorder="1" applyAlignment="1">
      <alignment horizontal="center" vertical="center"/>
    </xf>
    <xf numFmtId="3" fontId="8" fillId="2" borderId="17" xfId="1" applyFont="1" applyFill="1" applyBorder="1" applyAlignment="1">
      <alignment vertical="center"/>
    </xf>
    <xf numFmtId="3" fontId="8" fillId="2" borderId="14" xfId="1" applyFont="1" applyFill="1" applyBorder="1" applyAlignment="1">
      <alignment vertical="center"/>
    </xf>
    <xf numFmtId="3" fontId="8" fillId="2" borderId="23" xfId="1" applyFont="1" applyFill="1" applyBorder="1" applyAlignment="1">
      <alignment vertical="center"/>
    </xf>
    <xf numFmtId="3" fontId="8" fillId="2" borderId="24" xfId="1" applyFont="1" applyFill="1" applyBorder="1" applyAlignment="1">
      <alignment vertical="center"/>
    </xf>
    <xf numFmtId="0" fontId="9" fillId="2" borderId="11" xfId="2" applyFont="1" applyFill="1" applyBorder="1" applyAlignment="1">
      <alignment horizontal="center" vertical="center"/>
    </xf>
    <xf numFmtId="3" fontId="8" fillId="2" borderId="28" xfId="1" applyFont="1" applyFill="1" applyBorder="1" applyAlignment="1">
      <alignment vertical="center"/>
    </xf>
    <xf numFmtId="3" fontId="8" fillId="2" borderId="25" xfId="1" applyFont="1" applyFill="1" applyBorder="1" applyAlignment="1">
      <alignment vertical="center"/>
    </xf>
    <xf numFmtId="3" fontId="8" fillId="2" borderId="26" xfId="1" applyFont="1" applyFill="1" applyBorder="1" applyAlignment="1">
      <alignment vertical="center"/>
    </xf>
    <xf numFmtId="3" fontId="8" fillId="2" borderId="29" xfId="1" applyFont="1" applyFill="1" applyBorder="1" applyAlignment="1">
      <alignment vertical="center"/>
    </xf>
    <xf numFmtId="3" fontId="8" fillId="0" borderId="13" xfId="1" applyFont="1" applyFill="1" applyBorder="1" applyAlignment="1">
      <alignment vertical="center"/>
    </xf>
    <xf numFmtId="3" fontId="8" fillId="0" borderId="14" xfId="1" applyFont="1" applyFill="1" applyBorder="1" applyAlignment="1">
      <alignment vertical="center"/>
    </xf>
    <xf numFmtId="3" fontId="8" fillId="0" borderId="0" xfId="1" applyFont="1" applyFill="1" applyBorder="1" applyAlignment="1">
      <alignment vertical="center"/>
    </xf>
    <xf numFmtId="3" fontId="8" fillId="0" borderId="21" xfId="1" applyFont="1" applyFill="1" applyBorder="1" applyAlignment="1">
      <alignment vertical="center"/>
    </xf>
    <xf numFmtId="3" fontId="8" fillId="0" borderId="44" xfId="1" applyFont="1" applyFill="1" applyBorder="1" applyAlignment="1">
      <alignment vertical="center"/>
    </xf>
    <xf numFmtId="3" fontId="8" fillId="0" borderId="23" xfId="1" applyFont="1" applyFill="1" applyBorder="1" applyAlignment="1">
      <alignment vertical="center"/>
    </xf>
    <xf numFmtId="3" fontId="8" fillId="0" borderId="17" xfId="1" applyFont="1" applyFill="1" applyBorder="1" applyAlignment="1">
      <alignment vertical="center"/>
    </xf>
    <xf numFmtId="3" fontId="8" fillId="0" borderId="24" xfId="1" applyFont="1" applyFill="1" applyBorder="1" applyAlignment="1">
      <alignment vertical="center"/>
    </xf>
    <xf numFmtId="3" fontId="8" fillId="0" borderId="28" xfId="1" applyFont="1" applyFill="1" applyBorder="1" applyAlignment="1">
      <alignment vertical="center"/>
    </xf>
    <xf numFmtId="3" fontId="8" fillId="0" borderId="25" xfId="1" applyFont="1" applyFill="1" applyBorder="1" applyAlignment="1">
      <alignment vertical="center"/>
    </xf>
    <xf numFmtId="3" fontId="8" fillId="0" borderId="26" xfId="1" applyFont="1" applyFill="1" applyBorder="1" applyAlignment="1">
      <alignment vertical="center"/>
    </xf>
    <xf numFmtId="3" fontId="8" fillId="0" borderId="29" xfId="1" applyFont="1" applyFill="1" applyBorder="1" applyAlignment="1">
      <alignment vertical="center"/>
    </xf>
    <xf numFmtId="3" fontId="10" fillId="0" borderId="0" xfId="1" applyFont="1" applyFill="1" applyAlignment="1">
      <alignment vertical="center"/>
    </xf>
    <xf numFmtId="0" fontId="6" fillId="0" borderId="0" xfId="0" applyFont="1"/>
    <xf numFmtId="3" fontId="10" fillId="0" borderId="0" xfId="1" applyFont="1" applyFill="1"/>
    <xf numFmtId="3" fontId="10" fillId="0" borderId="0" xfId="1" applyFont="1" applyFill="1" applyAlignment="1">
      <alignment horizontal="right"/>
    </xf>
    <xf numFmtId="3" fontId="10" fillId="0" borderId="0" xfId="1" applyFont="1" applyFill="1" applyBorder="1" applyAlignment="1"/>
    <xf numFmtId="3" fontId="11" fillId="0" borderId="0" xfId="1" applyFont="1" applyFill="1" applyBorder="1" applyAlignment="1">
      <alignment vertical="center"/>
    </xf>
    <xf numFmtId="3" fontId="10" fillId="0" borderId="0" xfId="1" applyFont="1" applyFill="1" applyBorder="1" applyAlignment="1">
      <alignment vertical="center"/>
    </xf>
    <xf numFmtId="3" fontId="9" fillId="0" borderId="0" xfId="1" applyFont="1" applyFill="1"/>
    <xf numFmtId="3" fontId="10" fillId="0" borderId="0" xfId="1" applyFont="1" applyFill="1" applyAlignment="1">
      <alignment horizontal="center" vertical="center"/>
    </xf>
    <xf numFmtId="3" fontId="9" fillId="0" borderId="59" xfId="1" applyFont="1" applyFill="1" applyBorder="1" applyAlignment="1">
      <alignment horizontal="center" vertical="center"/>
    </xf>
    <xf numFmtId="3" fontId="9" fillId="0" borderId="56" xfId="1" applyFont="1" applyFill="1" applyBorder="1" applyAlignment="1">
      <alignment horizontal="center" vertical="center"/>
    </xf>
    <xf numFmtId="3" fontId="9" fillId="0" borderId="57" xfId="1" applyFont="1" applyFill="1" applyBorder="1" applyAlignment="1">
      <alignment horizontal="center" vertical="center"/>
    </xf>
    <xf numFmtId="3" fontId="9" fillId="0" borderId="58" xfId="1" applyFont="1" applyFill="1" applyBorder="1" applyAlignment="1">
      <alignment horizontal="center" vertical="center"/>
    </xf>
    <xf numFmtId="3" fontId="9" fillId="0" borderId="60" xfId="1" applyFont="1" applyFill="1" applyBorder="1" applyAlignment="1">
      <alignment horizontal="center" vertical="center"/>
    </xf>
    <xf numFmtId="3" fontId="7" fillId="0" borderId="59" xfId="1" applyFont="1" applyBorder="1" applyAlignment="1">
      <alignment vertical="center"/>
    </xf>
    <xf numFmtId="3" fontId="8" fillId="2" borderId="56" xfId="1" applyFont="1" applyFill="1" applyBorder="1" applyAlignment="1">
      <alignment vertical="center"/>
    </xf>
    <xf numFmtId="3" fontId="8" fillId="2" borderId="57" xfId="1" applyFont="1" applyFill="1" applyBorder="1" applyAlignment="1">
      <alignment vertical="center"/>
    </xf>
    <xf numFmtId="3" fontId="8" fillId="2" borderId="58" xfId="1" applyFont="1" applyFill="1" applyBorder="1" applyAlignment="1">
      <alignment vertical="center"/>
    </xf>
    <xf numFmtId="3" fontId="7" fillId="0" borderId="60" xfId="1" applyFont="1" applyBorder="1" applyAlignment="1">
      <alignment vertical="center"/>
    </xf>
    <xf numFmtId="3" fontId="7" fillId="0" borderId="56" xfId="1" applyFont="1" applyBorder="1" applyAlignment="1">
      <alignment vertical="center"/>
    </xf>
    <xf numFmtId="3" fontId="4" fillId="0" borderId="72" xfId="0" applyNumberFormat="1" applyFont="1" applyBorder="1" applyAlignment="1">
      <alignment vertical="center"/>
    </xf>
    <xf numFmtId="0" fontId="4" fillId="0" borderId="72" xfId="0" applyFont="1" applyBorder="1" applyAlignment="1">
      <alignment vertical="center"/>
    </xf>
    <xf numFmtId="0" fontId="4" fillId="0" borderId="108" xfId="0" applyFont="1" applyBorder="1" applyAlignment="1">
      <alignment vertical="center"/>
    </xf>
    <xf numFmtId="0" fontId="6" fillId="0" borderId="0" xfId="0" applyFont="1" applyAlignment="1">
      <alignment vertical="center"/>
    </xf>
    <xf numFmtId="0" fontId="6" fillId="0" borderId="28" xfId="0" applyFont="1" applyBorder="1" applyAlignment="1">
      <alignment vertical="center"/>
    </xf>
    <xf numFmtId="0" fontId="4" fillId="0" borderId="109"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10" xfId="0" applyFont="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3" fontId="9" fillId="2" borderId="61" xfId="1" applyFont="1" applyFill="1" applyBorder="1" applyAlignment="1">
      <alignment horizontal="center" vertical="center"/>
    </xf>
    <xf numFmtId="3" fontId="9" fillId="2" borderId="62" xfId="1" applyFont="1" applyFill="1" applyBorder="1" applyAlignment="1">
      <alignment horizontal="center" vertical="center"/>
    </xf>
    <xf numFmtId="3" fontId="9" fillId="2" borderId="63" xfId="1" applyFont="1" applyFill="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6" fillId="0" borderId="0" xfId="0" applyFont="1" applyAlignment="1">
      <alignment horizontal="left" vertical="center"/>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7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72" xfId="0" applyFont="1" applyBorder="1" applyAlignment="1">
      <alignment horizontal="center" vertical="center"/>
    </xf>
    <xf numFmtId="0" fontId="4" fillId="0" borderId="83" xfId="0" applyFont="1" applyBorder="1" applyAlignment="1">
      <alignment horizontal="center" vertical="center"/>
    </xf>
    <xf numFmtId="3" fontId="7" fillId="2" borderId="61" xfId="1" applyFont="1" applyFill="1" applyBorder="1" applyAlignment="1">
      <alignment vertical="center"/>
    </xf>
    <xf numFmtId="3" fontId="7" fillId="2" borderId="63" xfId="1" applyFont="1" applyFill="1" applyBorder="1" applyAlignment="1">
      <alignment vertical="center"/>
    </xf>
    <xf numFmtId="0" fontId="9" fillId="2" borderId="65" xfId="2" applyFont="1" applyFill="1" applyBorder="1" applyAlignment="1">
      <alignment horizontal="center" vertical="center" wrapText="1"/>
    </xf>
    <xf numFmtId="0" fontId="9" fillId="2" borderId="66" xfId="2"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3" fontId="7" fillId="2" borderId="67" xfId="1" applyFont="1" applyFill="1" applyBorder="1" applyAlignment="1">
      <alignment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3" fontId="4" fillId="0" borderId="61" xfId="0" applyNumberFormat="1" applyFont="1" applyBorder="1" applyAlignment="1">
      <alignment vertical="center"/>
    </xf>
    <xf numFmtId="3" fontId="4" fillId="0" borderId="114" xfId="0" applyNumberFormat="1" applyFont="1" applyBorder="1" applyAlignment="1">
      <alignment vertical="center"/>
    </xf>
    <xf numFmtId="0" fontId="4" fillId="0" borderId="66" xfId="0" applyFont="1" applyBorder="1" applyAlignment="1">
      <alignment horizontal="center" vertical="center"/>
    </xf>
    <xf numFmtId="0" fontId="4" fillId="0" borderId="115" xfId="0" applyFont="1" applyBorder="1" applyAlignment="1">
      <alignment horizontal="center" vertical="center"/>
    </xf>
    <xf numFmtId="3" fontId="4" fillId="0" borderId="26" xfId="0" applyNumberFormat="1" applyFont="1" applyBorder="1" applyAlignment="1">
      <alignment vertical="center"/>
    </xf>
    <xf numFmtId="0" fontId="4" fillId="0" borderId="11" xfId="0" applyFont="1" applyBorder="1" applyAlignment="1">
      <alignment vertical="center"/>
    </xf>
    <xf numFmtId="3" fontId="4" fillId="0" borderId="11" xfId="0" applyNumberFormat="1" applyFont="1" applyBorder="1" applyAlignment="1">
      <alignment vertical="center"/>
    </xf>
    <xf numFmtId="0" fontId="4" fillId="0" borderId="115" xfId="0" applyFont="1" applyBorder="1" applyAlignment="1">
      <alignment vertical="center"/>
    </xf>
    <xf numFmtId="3" fontId="4" fillId="0" borderId="113" xfId="0" applyNumberFormat="1" applyFont="1" applyBorder="1" applyAlignment="1">
      <alignment vertical="center"/>
    </xf>
    <xf numFmtId="3" fontId="4" fillId="0" borderId="63" xfId="0" applyNumberFormat="1" applyFont="1" applyBorder="1" applyAlignment="1">
      <alignment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5" fillId="0" borderId="84" xfId="0" applyFont="1" applyBorder="1" applyAlignment="1">
      <alignment horizontal="distributed" vertical="center"/>
    </xf>
    <xf numFmtId="0" fontId="5" fillId="0" borderId="85" xfId="0" applyFont="1" applyBorder="1" applyAlignment="1">
      <alignment horizontal="distributed" vertical="center"/>
    </xf>
    <xf numFmtId="0" fontId="4" fillId="0" borderId="0" xfId="0" applyFont="1" applyAlignment="1">
      <alignment horizontal="right" vertical="center"/>
    </xf>
    <xf numFmtId="0" fontId="4" fillId="0" borderId="82" xfId="0" applyFont="1" applyBorder="1" applyAlignment="1">
      <alignment horizontal="center" vertical="center"/>
    </xf>
    <xf numFmtId="0" fontId="4" fillId="2" borderId="74" xfId="0" applyFont="1" applyFill="1" applyBorder="1" applyAlignment="1">
      <alignment horizontal="center" vertical="center" wrapText="1"/>
    </xf>
    <xf numFmtId="0" fontId="4" fillId="2" borderId="7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82" xfId="0" applyFont="1" applyFill="1" applyBorder="1" applyAlignment="1">
      <alignment horizontal="center" vertical="center"/>
    </xf>
    <xf numFmtId="0" fontId="4" fillId="0" borderId="63" xfId="0" applyFont="1" applyBorder="1" applyAlignment="1">
      <alignment horizontal="center" vertical="center"/>
    </xf>
    <xf numFmtId="3" fontId="7" fillId="2" borderId="62" xfId="1" applyFont="1" applyFill="1" applyBorder="1" applyAlignment="1">
      <alignment vertical="center"/>
    </xf>
    <xf numFmtId="3" fontId="9" fillId="0" borderId="61" xfId="1" applyFont="1" applyFill="1" applyBorder="1" applyAlignment="1">
      <alignment horizontal="center" vertical="center"/>
    </xf>
    <xf numFmtId="3" fontId="9" fillId="0" borderId="62" xfId="1" applyFont="1" applyFill="1" applyBorder="1" applyAlignment="1">
      <alignment horizontal="center" vertical="center"/>
    </xf>
    <xf numFmtId="3" fontId="9" fillId="0" borderId="63" xfId="1" applyFont="1" applyFill="1" applyBorder="1" applyAlignment="1">
      <alignment horizontal="center" vertical="center"/>
    </xf>
    <xf numFmtId="3" fontId="9" fillId="0" borderId="67" xfId="1" applyFont="1" applyFill="1" applyBorder="1" applyAlignment="1">
      <alignment horizontal="center" vertical="center"/>
    </xf>
    <xf numFmtId="0" fontId="4" fillId="0" borderId="61" xfId="0" applyFont="1" applyBorder="1" applyAlignment="1">
      <alignment horizontal="center" vertical="center" wrapText="1"/>
    </xf>
    <xf numFmtId="0" fontId="4" fillId="0" borderId="63" xfId="0" applyFont="1" applyBorder="1" applyAlignment="1">
      <alignment horizontal="center" vertical="center" wrapText="1"/>
    </xf>
    <xf numFmtId="3" fontId="9" fillId="0" borderId="68" xfId="1" applyFont="1" applyFill="1" applyBorder="1" applyAlignment="1">
      <alignment horizontal="center" vertical="center"/>
    </xf>
    <xf numFmtId="3" fontId="9" fillId="0" borderId="69" xfId="1" applyFont="1" applyFill="1" applyBorder="1" applyAlignment="1">
      <alignment horizontal="center" vertical="center"/>
    </xf>
    <xf numFmtId="3" fontId="9" fillId="0" borderId="55" xfId="1" applyFont="1" applyFill="1" applyBorder="1" applyAlignment="1">
      <alignment horizontal="center" vertical="center"/>
    </xf>
    <xf numFmtId="3" fontId="9" fillId="0" borderId="70" xfId="1" applyFont="1" applyFill="1" applyBorder="1" applyAlignment="1">
      <alignment horizontal="center" vertical="center"/>
    </xf>
    <xf numFmtId="3" fontId="9" fillId="0" borderId="71" xfId="1" applyFont="1" applyFill="1" applyBorder="1" applyAlignment="1">
      <alignment horizontal="center" vertical="center"/>
    </xf>
    <xf numFmtId="3" fontId="9" fillId="0" borderId="15" xfId="1" applyFont="1" applyFill="1" applyBorder="1" applyAlignment="1">
      <alignment horizontal="center" vertical="center"/>
    </xf>
  </cellXfs>
  <cellStyles count="3">
    <cellStyle name="桁区切り" xfId="1" builtinId="6"/>
    <cellStyle name="標準" xfId="0" builtinId="0"/>
    <cellStyle name="標準_Ｈ2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23"/>
  <sheetViews>
    <sheetView tabSelected="1" view="pageBreakPreview" zoomScaleNormal="100" zoomScaleSheetLayoutView="100" workbookViewId="0">
      <selection activeCell="O40" sqref="O40:Q40"/>
    </sheetView>
  </sheetViews>
  <sheetFormatPr defaultRowHeight="12" x14ac:dyDescent="0.15"/>
  <cols>
    <col min="1" max="3" width="5.28515625" style="1" customWidth="1"/>
    <col min="4" max="4" width="6.140625" style="1" customWidth="1"/>
    <col min="5" max="5" width="5.85546875" style="1" customWidth="1"/>
    <col min="6" max="6" width="5.140625" style="1" customWidth="1"/>
    <col min="7" max="7" width="5.85546875" style="1" customWidth="1"/>
    <col min="8" max="8" width="5.5703125" style="1" customWidth="1"/>
    <col min="9" max="9" width="5.28515625" style="1" customWidth="1"/>
    <col min="10" max="10" width="5.7109375" style="1" customWidth="1"/>
    <col min="11" max="11" width="6.85546875" style="1" bestFit="1" customWidth="1"/>
    <col min="12" max="12" width="5.28515625" style="1" customWidth="1"/>
    <col min="13" max="13" width="6.85546875" style="1" bestFit="1" customWidth="1"/>
    <col min="14" max="14" width="8.5703125" style="1" bestFit="1" customWidth="1"/>
    <col min="15" max="15" width="6.85546875" style="1" bestFit="1" customWidth="1"/>
    <col min="16" max="16" width="6.28515625" style="1" customWidth="1"/>
    <col min="17" max="17" width="6.85546875" style="1" bestFit="1" customWidth="1"/>
    <col min="18" max="18" width="5.28515625" style="1" customWidth="1"/>
    <col min="19" max="20" width="7" style="1" customWidth="1"/>
    <col min="21" max="32" width="4.7109375" style="1" customWidth="1"/>
    <col min="33" max="16384" width="9.140625" style="1"/>
  </cols>
  <sheetData>
    <row r="1" spans="1:20" ht="14.25" x14ac:dyDescent="0.15">
      <c r="D1" s="2"/>
      <c r="E1" s="204" t="s">
        <v>17</v>
      </c>
      <c r="F1" s="204"/>
      <c r="G1" s="204"/>
      <c r="H1" s="204"/>
      <c r="I1" s="204"/>
      <c r="J1" s="204"/>
      <c r="K1" s="204"/>
      <c r="L1" s="204"/>
      <c r="M1" s="204"/>
      <c r="N1" s="204"/>
      <c r="O1" s="204"/>
      <c r="P1" s="3"/>
    </row>
    <row r="2" spans="1:20" ht="14.25" x14ac:dyDescent="0.15">
      <c r="D2" s="4"/>
      <c r="E2" s="205"/>
      <c r="F2" s="205"/>
      <c r="G2" s="205"/>
      <c r="H2" s="205"/>
      <c r="I2" s="205"/>
      <c r="J2" s="205"/>
      <c r="K2" s="205"/>
      <c r="L2" s="205"/>
      <c r="M2" s="205"/>
      <c r="N2" s="205"/>
      <c r="O2" s="205"/>
      <c r="P2" s="5"/>
    </row>
    <row r="3" spans="1:20" ht="14.25" x14ac:dyDescent="0.15">
      <c r="E3" s="6"/>
      <c r="F3" s="6"/>
      <c r="G3" s="6"/>
      <c r="H3" s="6"/>
      <c r="I3" s="6"/>
      <c r="J3" s="6"/>
      <c r="K3" s="6"/>
      <c r="L3" s="6"/>
      <c r="M3" s="6"/>
      <c r="N3" s="6"/>
      <c r="O3" s="6"/>
      <c r="P3" s="6"/>
    </row>
    <row r="4" spans="1:20" ht="14.25" x14ac:dyDescent="0.15">
      <c r="A4" s="157" t="s">
        <v>42</v>
      </c>
      <c r="B4" s="157"/>
      <c r="C4" s="157"/>
      <c r="D4" s="157"/>
      <c r="E4" s="157"/>
      <c r="F4" s="7"/>
      <c r="G4" s="7"/>
      <c r="H4" s="7"/>
      <c r="I4" s="7"/>
      <c r="J4" s="7"/>
      <c r="K4" s="7"/>
      <c r="L4" s="6"/>
      <c r="M4" s="6"/>
      <c r="N4" s="6"/>
      <c r="O4" s="6"/>
      <c r="P4" s="6"/>
    </row>
    <row r="5" spans="1:20" ht="15" thickBot="1" x14ac:dyDescent="0.2">
      <c r="A5" s="158"/>
      <c r="B5" s="158"/>
      <c r="C5" s="158"/>
      <c r="D5" s="158"/>
      <c r="E5" s="158"/>
      <c r="F5" s="7"/>
      <c r="G5" s="7" t="s">
        <v>47</v>
      </c>
      <c r="H5" s="7"/>
      <c r="I5" s="7"/>
      <c r="J5" s="8"/>
      <c r="K5" s="7"/>
      <c r="L5" s="6"/>
      <c r="M5" s="6"/>
      <c r="N5" s="6"/>
      <c r="O5" s="6"/>
      <c r="P5" s="6"/>
    </row>
    <row r="6" spans="1:20" ht="20.25" customHeight="1" thickBot="1" x14ac:dyDescent="0.2">
      <c r="A6" s="159" t="s">
        <v>49</v>
      </c>
      <c r="B6" s="160"/>
      <c r="C6" s="161" t="s">
        <v>43</v>
      </c>
      <c r="D6" s="162"/>
      <c r="E6" s="162" t="s">
        <v>44</v>
      </c>
      <c r="F6" s="162"/>
      <c r="G6" s="162" t="s">
        <v>45</v>
      </c>
      <c r="H6" s="162"/>
      <c r="I6" s="162" t="s">
        <v>46</v>
      </c>
      <c r="J6" s="160"/>
      <c r="K6" s="9"/>
      <c r="L6" s="9"/>
      <c r="M6" s="9"/>
      <c r="N6" s="9"/>
      <c r="O6" s="9"/>
      <c r="P6" s="9"/>
    </row>
    <row r="7" spans="1:20" x14ac:dyDescent="0.15">
      <c r="A7" s="190" t="s">
        <v>51</v>
      </c>
      <c r="B7" s="191"/>
      <c r="C7" s="200">
        <v>19835</v>
      </c>
      <c r="D7" s="201"/>
      <c r="E7" s="192">
        <v>6282</v>
      </c>
      <c r="F7" s="201"/>
      <c r="G7" s="192">
        <v>16259</v>
      </c>
      <c r="H7" s="201"/>
      <c r="I7" s="192">
        <v>42376</v>
      </c>
      <c r="J7" s="193"/>
      <c r="K7" s="9"/>
      <c r="L7" s="9"/>
      <c r="M7" s="9"/>
      <c r="N7" s="9"/>
      <c r="O7" s="9"/>
      <c r="P7" s="9"/>
    </row>
    <row r="8" spans="1:20" x14ac:dyDescent="0.15">
      <c r="A8" s="190" t="s">
        <v>55</v>
      </c>
      <c r="B8" s="191"/>
      <c r="C8" s="200">
        <v>19626</v>
      </c>
      <c r="D8" s="201"/>
      <c r="E8" s="192">
        <v>6520</v>
      </c>
      <c r="F8" s="201"/>
      <c r="G8" s="192">
        <v>16375</v>
      </c>
      <c r="H8" s="201"/>
      <c r="I8" s="192">
        <v>42521</v>
      </c>
      <c r="J8" s="193"/>
      <c r="K8" s="9"/>
      <c r="L8" s="9"/>
      <c r="M8" s="9"/>
      <c r="N8" s="9"/>
      <c r="O8" s="9"/>
      <c r="P8" s="9"/>
    </row>
    <row r="9" spans="1:20" x14ac:dyDescent="0.15">
      <c r="A9" s="190" t="s">
        <v>59</v>
      </c>
      <c r="B9" s="191"/>
      <c r="C9" s="200">
        <v>19546</v>
      </c>
      <c r="D9" s="201"/>
      <c r="E9" s="192">
        <v>6810</v>
      </c>
      <c r="F9" s="201"/>
      <c r="G9" s="192">
        <v>17067</v>
      </c>
      <c r="H9" s="201"/>
      <c r="I9" s="192">
        <v>43423</v>
      </c>
      <c r="J9" s="193"/>
      <c r="K9" s="9"/>
      <c r="L9" s="9"/>
      <c r="M9" s="9"/>
      <c r="N9" s="9"/>
      <c r="O9" s="9"/>
      <c r="P9" s="9"/>
    </row>
    <row r="10" spans="1:20" x14ac:dyDescent="0.15">
      <c r="A10" s="202" t="s">
        <v>63</v>
      </c>
      <c r="B10" s="203"/>
      <c r="C10" s="201">
        <v>19523</v>
      </c>
      <c r="D10" s="155"/>
      <c r="E10" s="154">
        <v>7123</v>
      </c>
      <c r="F10" s="155"/>
      <c r="G10" s="154">
        <v>18259</v>
      </c>
      <c r="H10" s="155"/>
      <c r="I10" s="154">
        <v>44905</v>
      </c>
      <c r="J10" s="156"/>
      <c r="K10" s="9"/>
      <c r="L10" s="9"/>
      <c r="M10" s="9"/>
      <c r="N10" s="9"/>
      <c r="O10" s="9"/>
      <c r="P10" s="9"/>
    </row>
    <row r="11" spans="1:20" ht="12.75" thickBot="1" x14ac:dyDescent="0.2">
      <c r="A11" s="194" t="s">
        <v>70</v>
      </c>
      <c r="B11" s="195"/>
      <c r="C11" s="196">
        <f>T37</f>
        <v>19490</v>
      </c>
      <c r="D11" s="197"/>
      <c r="E11" s="198">
        <f>Q95</f>
        <v>7400</v>
      </c>
      <c r="F11" s="197"/>
      <c r="G11" s="198">
        <f>E122</f>
        <v>19095</v>
      </c>
      <c r="H11" s="197"/>
      <c r="I11" s="198">
        <f>C11+E11+G11</f>
        <v>45985</v>
      </c>
      <c r="J11" s="199"/>
      <c r="K11" s="9"/>
      <c r="L11" s="9"/>
      <c r="M11" s="9"/>
      <c r="N11" s="9"/>
      <c r="O11" s="9"/>
      <c r="P11" s="9"/>
    </row>
    <row r="12" spans="1:20" x14ac:dyDescent="0.15">
      <c r="A12" s="1" t="s">
        <v>48</v>
      </c>
      <c r="B12" s="10"/>
      <c r="C12" s="11"/>
      <c r="E12" s="11"/>
      <c r="G12" s="11"/>
      <c r="I12" s="11"/>
      <c r="K12" s="9"/>
      <c r="L12" s="9"/>
      <c r="M12" s="9"/>
      <c r="N12" s="9"/>
      <c r="O12" s="9"/>
      <c r="P12" s="9"/>
    </row>
    <row r="13" spans="1:20" x14ac:dyDescent="0.15">
      <c r="E13" s="9"/>
      <c r="F13" s="9"/>
      <c r="G13" s="9"/>
      <c r="H13" s="9"/>
      <c r="I13" s="9"/>
      <c r="J13" s="9"/>
      <c r="K13" s="9"/>
      <c r="L13" s="9"/>
      <c r="M13" s="9"/>
      <c r="N13" s="9"/>
      <c r="O13" s="9"/>
      <c r="P13" s="9"/>
    </row>
    <row r="14" spans="1:20" x14ac:dyDescent="0.15">
      <c r="A14" s="173" t="s">
        <v>38</v>
      </c>
      <c r="B14" s="173"/>
      <c r="C14" s="173"/>
      <c r="D14" s="173"/>
      <c r="E14" s="173"/>
      <c r="F14" s="173"/>
      <c r="G14" s="173"/>
      <c r="H14" s="173"/>
      <c r="I14" s="173"/>
      <c r="J14" s="173"/>
      <c r="K14" s="173"/>
    </row>
    <row r="15" spans="1:20" ht="12.75" thickBot="1" x14ac:dyDescent="0.2">
      <c r="A15" s="173"/>
      <c r="B15" s="173"/>
      <c r="C15" s="173"/>
      <c r="D15" s="173"/>
      <c r="E15" s="173"/>
      <c r="F15" s="173"/>
      <c r="G15" s="173"/>
      <c r="H15" s="173"/>
      <c r="I15" s="173"/>
      <c r="J15" s="173"/>
      <c r="K15" s="173"/>
      <c r="O15" s="206" t="s">
        <v>0</v>
      </c>
      <c r="P15" s="206"/>
      <c r="Q15" s="206"/>
      <c r="R15" s="206"/>
      <c r="S15" s="206"/>
      <c r="T15" s="206"/>
    </row>
    <row r="16" spans="1:20" x14ac:dyDescent="0.15">
      <c r="A16" s="169" t="s">
        <v>50</v>
      </c>
      <c r="B16" s="170"/>
      <c r="C16" s="174" t="s">
        <v>1</v>
      </c>
      <c r="D16" s="175"/>
      <c r="E16" s="176"/>
      <c r="F16" s="174" t="s">
        <v>2</v>
      </c>
      <c r="G16" s="175"/>
      <c r="H16" s="176"/>
      <c r="I16" s="174" t="s">
        <v>21</v>
      </c>
      <c r="J16" s="175"/>
      <c r="K16" s="176"/>
      <c r="L16" s="174" t="s">
        <v>3</v>
      </c>
      <c r="M16" s="175"/>
      <c r="N16" s="176"/>
      <c r="O16" s="174" t="s">
        <v>4</v>
      </c>
      <c r="P16" s="175"/>
      <c r="Q16" s="176"/>
      <c r="R16" s="174" t="s">
        <v>5</v>
      </c>
      <c r="S16" s="175"/>
      <c r="T16" s="207"/>
    </row>
    <row r="17" spans="1:20" ht="12.75" thickBot="1" x14ac:dyDescent="0.2">
      <c r="A17" s="171"/>
      <c r="B17" s="172"/>
      <c r="C17" s="12" t="s">
        <v>6</v>
      </c>
      <c r="D17" s="13" t="s">
        <v>7</v>
      </c>
      <c r="E17" s="14" t="s">
        <v>5</v>
      </c>
      <c r="F17" s="15" t="s">
        <v>6</v>
      </c>
      <c r="G17" s="16" t="s">
        <v>7</v>
      </c>
      <c r="H17" s="17" t="s">
        <v>5</v>
      </c>
      <c r="I17" s="15" t="s">
        <v>6</v>
      </c>
      <c r="J17" s="16" t="s">
        <v>7</v>
      </c>
      <c r="K17" s="17" t="s">
        <v>5</v>
      </c>
      <c r="L17" s="15" t="s">
        <v>6</v>
      </c>
      <c r="M17" s="16" t="s">
        <v>7</v>
      </c>
      <c r="N17" s="17" t="s">
        <v>5</v>
      </c>
      <c r="O17" s="15" t="s">
        <v>6</v>
      </c>
      <c r="P17" s="16" t="s">
        <v>7</v>
      </c>
      <c r="Q17" s="17" t="s">
        <v>5</v>
      </c>
      <c r="R17" s="15" t="s">
        <v>6</v>
      </c>
      <c r="S17" s="16" t="s">
        <v>7</v>
      </c>
      <c r="T17" s="18" t="s">
        <v>5</v>
      </c>
    </row>
    <row r="18" spans="1:20" ht="12" customHeight="1" x14ac:dyDescent="0.15">
      <c r="A18" s="186" t="s">
        <v>52</v>
      </c>
      <c r="B18" s="46" t="s">
        <v>18</v>
      </c>
      <c r="C18" s="38">
        <v>3</v>
      </c>
      <c r="D18" s="39">
        <v>261</v>
      </c>
      <c r="E18" s="40">
        <f t="shared" ref="E18:E25" si="0">SUM(C18:D18)</f>
        <v>264</v>
      </c>
      <c r="F18" s="38">
        <v>12</v>
      </c>
      <c r="G18" s="39">
        <v>431</v>
      </c>
      <c r="H18" s="41">
        <f t="shared" ref="H18:H33" si="1">SUM(F18:G18)</f>
        <v>443</v>
      </c>
      <c r="I18" s="38">
        <v>0</v>
      </c>
      <c r="J18" s="39">
        <v>44</v>
      </c>
      <c r="K18" s="40">
        <f t="shared" ref="K18:K33" si="2">SUM(I18:J18)</f>
        <v>44</v>
      </c>
      <c r="L18" s="38">
        <v>57</v>
      </c>
      <c r="M18" s="39">
        <v>2252</v>
      </c>
      <c r="N18" s="40">
        <f t="shared" ref="N18:N33" si="3">SUM(L18:M18)</f>
        <v>2309</v>
      </c>
      <c r="O18" s="38">
        <v>18</v>
      </c>
      <c r="P18" s="39">
        <v>1682</v>
      </c>
      <c r="Q18" s="19">
        <f t="shared" ref="Q18:Q33" si="4">SUM(O18:P18)</f>
        <v>1700</v>
      </c>
      <c r="R18" s="42">
        <f t="shared" ref="R18:R20" si="5">C18+F18+I18+L18+O18</f>
        <v>90</v>
      </c>
      <c r="S18" s="39">
        <f t="shared" ref="S18:S20" si="6">D18+G18+J18+M18+P18</f>
        <v>4670</v>
      </c>
      <c r="T18" s="43">
        <f>SUM(R18:S18)</f>
        <v>4760</v>
      </c>
    </row>
    <row r="19" spans="1:20" x14ac:dyDescent="0.15">
      <c r="A19" s="187"/>
      <c r="B19" s="47" t="s">
        <v>20</v>
      </c>
      <c r="C19" s="44">
        <v>5</v>
      </c>
      <c r="D19" s="23">
        <v>498</v>
      </c>
      <c r="E19" s="24">
        <f t="shared" si="0"/>
        <v>503</v>
      </c>
      <c r="F19" s="44">
        <v>23</v>
      </c>
      <c r="G19" s="23">
        <v>714</v>
      </c>
      <c r="H19" s="45">
        <f t="shared" si="1"/>
        <v>737</v>
      </c>
      <c r="I19" s="44">
        <v>2</v>
      </c>
      <c r="J19" s="23">
        <v>77</v>
      </c>
      <c r="K19" s="24">
        <f t="shared" si="2"/>
        <v>79</v>
      </c>
      <c r="L19" s="44">
        <v>126</v>
      </c>
      <c r="M19" s="23">
        <v>3588</v>
      </c>
      <c r="N19" s="24">
        <f t="shared" si="3"/>
        <v>3714</v>
      </c>
      <c r="O19" s="44">
        <v>31</v>
      </c>
      <c r="P19" s="23">
        <v>2605</v>
      </c>
      <c r="Q19" s="21">
        <f t="shared" si="4"/>
        <v>2636</v>
      </c>
      <c r="R19" s="25">
        <f t="shared" si="5"/>
        <v>187</v>
      </c>
      <c r="S19" s="23">
        <f t="shared" si="6"/>
        <v>7482</v>
      </c>
      <c r="T19" s="26">
        <f>SUM(R19:S19)</f>
        <v>7669</v>
      </c>
    </row>
    <row r="20" spans="1:20" x14ac:dyDescent="0.15">
      <c r="A20" s="187"/>
      <c r="B20" s="48" t="s">
        <v>8</v>
      </c>
      <c r="C20" s="44">
        <v>2</v>
      </c>
      <c r="D20" s="23">
        <v>475</v>
      </c>
      <c r="E20" s="24">
        <f t="shared" si="0"/>
        <v>477</v>
      </c>
      <c r="F20" s="44">
        <v>13</v>
      </c>
      <c r="G20" s="23">
        <v>640</v>
      </c>
      <c r="H20" s="45">
        <f t="shared" si="1"/>
        <v>653</v>
      </c>
      <c r="I20" s="44">
        <v>1</v>
      </c>
      <c r="J20" s="23">
        <v>52</v>
      </c>
      <c r="K20" s="24">
        <f t="shared" si="2"/>
        <v>53</v>
      </c>
      <c r="L20" s="44">
        <v>96</v>
      </c>
      <c r="M20" s="23">
        <v>3324</v>
      </c>
      <c r="N20" s="24">
        <f t="shared" si="3"/>
        <v>3420</v>
      </c>
      <c r="O20" s="44">
        <v>37</v>
      </c>
      <c r="P20" s="23">
        <v>2766</v>
      </c>
      <c r="Q20" s="24">
        <f t="shared" si="4"/>
        <v>2803</v>
      </c>
      <c r="R20" s="25">
        <f t="shared" si="5"/>
        <v>149</v>
      </c>
      <c r="S20" s="23">
        <f t="shared" si="6"/>
        <v>7257</v>
      </c>
      <c r="T20" s="26">
        <f>SUM(R20:S20)</f>
        <v>7406</v>
      </c>
    </row>
    <row r="21" spans="1:20" ht="12.75" thickBot="1" x14ac:dyDescent="0.2">
      <c r="A21" s="188"/>
      <c r="B21" s="27" t="s">
        <v>5</v>
      </c>
      <c r="C21" s="28">
        <f>SUM(C18:C20)</f>
        <v>10</v>
      </c>
      <c r="D21" s="29">
        <f>SUM(D18:D20)</f>
        <v>1234</v>
      </c>
      <c r="E21" s="30">
        <f>SUM(C21:D21)</f>
        <v>1244</v>
      </c>
      <c r="F21" s="31">
        <f>SUM(F18:F20)</f>
        <v>48</v>
      </c>
      <c r="G21" s="32">
        <f>SUM(G18:G20)</f>
        <v>1785</v>
      </c>
      <c r="H21" s="33">
        <f t="shared" si="1"/>
        <v>1833</v>
      </c>
      <c r="I21" s="28">
        <f>SUM(I18:I20)</f>
        <v>3</v>
      </c>
      <c r="J21" s="29">
        <f>SUM(J18:J20)</f>
        <v>173</v>
      </c>
      <c r="K21" s="30">
        <f t="shared" si="2"/>
        <v>176</v>
      </c>
      <c r="L21" s="28">
        <f>SUM(L18:L20)</f>
        <v>279</v>
      </c>
      <c r="M21" s="29">
        <f>SUM(M18:M20)</f>
        <v>9164</v>
      </c>
      <c r="N21" s="30">
        <f t="shared" si="3"/>
        <v>9443</v>
      </c>
      <c r="O21" s="28">
        <f>SUM(O18:O20)</f>
        <v>86</v>
      </c>
      <c r="P21" s="34">
        <f>SUM(P18:P20)</f>
        <v>7053</v>
      </c>
      <c r="Q21" s="35">
        <f t="shared" si="4"/>
        <v>7139</v>
      </c>
      <c r="R21" s="36">
        <f>SUM(R18:R20)</f>
        <v>426</v>
      </c>
      <c r="S21" s="34">
        <f>SUM(S18:S20)</f>
        <v>19409</v>
      </c>
      <c r="T21" s="37">
        <f>SUM(T18:T20)</f>
        <v>19835</v>
      </c>
    </row>
    <row r="22" spans="1:20" x14ac:dyDescent="0.15">
      <c r="A22" s="186" t="s">
        <v>56</v>
      </c>
      <c r="B22" s="46" t="s">
        <v>18</v>
      </c>
      <c r="C22" s="38">
        <v>3</v>
      </c>
      <c r="D22" s="39">
        <v>273</v>
      </c>
      <c r="E22" s="40">
        <f t="shared" si="0"/>
        <v>276</v>
      </c>
      <c r="F22" s="38">
        <v>11</v>
      </c>
      <c r="G22" s="39">
        <v>431</v>
      </c>
      <c r="H22" s="41">
        <f t="shared" si="1"/>
        <v>442</v>
      </c>
      <c r="I22" s="38">
        <v>0</v>
      </c>
      <c r="J22" s="39">
        <v>45</v>
      </c>
      <c r="K22" s="40">
        <f t="shared" si="2"/>
        <v>45</v>
      </c>
      <c r="L22" s="38">
        <v>55</v>
      </c>
      <c r="M22" s="39">
        <v>2167</v>
      </c>
      <c r="N22" s="40">
        <f t="shared" si="3"/>
        <v>2222</v>
      </c>
      <c r="O22" s="38">
        <v>16</v>
      </c>
      <c r="P22" s="39">
        <v>1682</v>
      </c>
      <c r="Q22" s="19">
        <f t="shared" si="4"/>
        <v>1698</v>
      </c>
      <c r="R22" s="42">
        <f t="shared" ref="R22:R24" si="7">C22+F22+I22+L22+O22</f>
        <v>85</v>
      </c>
      <c r="S22" s="39">
        <f t="shared" ref="S22:S24" si="8">D22+G22+J22+M22+P22</f>
        <v>4598</v>
      </c>
      <c r="T22" s="43">
        <f>SUM(R22:S22)</f>
        <v>4683</v>
      </c>
    </row>
    <row r="23" spans="1:20" x14ac:dyDescent="0.15">
      <c r="A23" s="187"/>
      <c r="B23" s="47" t="s">
        <v>20</v>
      </c>
      <c r="C23" s="44">
        <v>5</v>
      </c>
      <c r="D23" s="23">
        <v>512</v>
      </c>
      <c r="E23" s="24">
        <f t="shared" si="0"/>
        <v>517</v>
      </c>
      <c r="F23" s="44">
        <v>24</v>
      </c>
      <c r="G23" s="23">
        <v>729</v>
      </c>
      <c r="H23" s="45">
        <f t="shared" si="1"/>
        <v>753</v>
      </c>
      <c r="I23" s="44">
        <v>2</v>
      </c>
      <c r="J23" s="23">
        <v>78</v>
      </c>
      <c r="K23" s="24">
        <f t="shared" si="2"/>
        <v>80</v>
      </c>
      <c r="L23" s="44">
        <v>119</v>
      </c>
      <c r="M23" s="23">
        <v>3490</v>
      </c>
      <c r="N23" s="24">
        <f t="shared" si="3"/>
        <v>3609</v>
      </c>
      <c r="O23" s="44">
        <v>25</v>
      </c>
      <c r="P23" s="23">
        <v>2637</v>
      </c>
      <c r="Q23" s="21">
        <f t="shared" si="4"/>
        <v>2662</v>
      </c>
      <c r="R23" s="25">
        <f t="shared" si="7"/>
        <v>175</v>
      </c>
      <c r="S23" s="23">
        <f t="shared" si="8"/>
        <v>7446</v>
      </c>
      <c r="T23" s="26">
        <f>SUM(R23:S23)</f>
        <v>7621</v>
      </c>
    </row>
    <row r="24" spans="1:20" x14ac:dyDescent="0.15">
      <c r="A24" s="187"/>
      <c r="B24" s="48" t="s">
        <v>8</v>
      </c>
      <c r="C24" s="44">
        <v>2</v>
      </c>
      <c r="D24" s="23">
        <v>480</v>
      </c>
      <c r="E24" s="24">
        <f t="shared" si="0"/>
        <v>482</v>
      </c>
      <c r="F24" s="44">
        <v>16</v>
      </c>
      <c r="G24" s="23">
        <v>669</v>
      </c>
      <c r="H24" s="45">
        <f t="shared" si="1"/>
        <v>685</v>
      </c>
      <c r="I24" s="44">
        <v>1</v>
      </c>
      <c r="J24" s="23">
        <v>53</v>
      </c>
      <c r="K24" s="24">
        <f t="shared" si="2"/>
        <v>54</v>
      </c>
      <c r="L24" s="44">
        <v>94</v>
      </c>
      <c r="M24" s="23">
        <v>3226</v>
      </c>
      <c r="N24" s="24">
        <f t="shared" si="3"/>
        <v>3320</v>
      </c>
      <c r="O24" s="44">
        <v>36</v>
      </c>
      <c r="P24" s="23">
        <v>2745</v>
      </c>
      <c r="Q24" s="24">
        <f t="shared" si="4"/>
        <v>2781</v>
      </c>
      <c r="R24" s="25">
        <f t="shared" si="7"/>
        <v>149</v>
      </c>
      <c r="S24" s="23">
        <f t="shared" si="8"/>
        <v>7173</v>
      </c>
      <c r="T24" s="26">
        <f>SUM(R24:S24)</f>
        <v>7322</v>
      </c>
    </row>
    <row r="25" spans="1:20" x14ac:dyDescent="0.15">
      <c r="A25" s="188"/>
      <c r="B25" s="27" t="s">
        <v>5</v>
      </c>
      <c r="C25" s="28">
        <f>SUM(C22:C24)</f>
        <v>10</v>
      </c>
      <c r="D25" s="29">
        <f>SUM(D22:D24)</f>
        <v>1265</v>
      </c>
      <c r="E25" s="30">
        <f t="shared" si="0"/>
        <v>1275</v>
      </c>
      <c r="F25" s="31">
        <f>SUM(F22:F24)</f>
        <v>51</v>
      </c>
      <c r="G25" s="32">
        <f>SUM(G22:G24)</f>
        <v>1829</v>
      </c>
      <c r="H25" s="33">
        <f t="shared" si="1"/>
        <v>1880</v>
      </c>
      <c r="I25" s="28">
        <f>SUM(I22:I24)</f>
        <v>3</v>
      </c>
      <c r="J25" s="29">
        <f>SUM(J22:J24)</f>
        <v>176</v>
      </c>
      <c r="K25" s="30">
        <f t="shared" si="2"/>
        <v>179</v>
      </c>
      <c r="L25" s="28">
        <f>SUM(L22:L24)</f>
        <v>268</v>
      </c>
      <c r="M25" s="29">
        <f>SUM(M22:M24)</f>
        <v>8883</v>
      </c>
      <c r="N25" s="30">
        <f t="shared" si="3"/>
        <v>9151</v>
      </c>
      <c r="O25" s="28">
        <f>SUM(O22:O24)</f>
        <v>77</v>
      </c>
      <c r="P25" s="34">
        <f>SUM(P22:P24)</f>
        <v>7064</v>
      </c>
      <c r="Q25" s="35">
        <f t="shared" si="4"/>
        <v>7141</v>
      </c>
      <c r="R25" s="36">
        <f>SUM(R22:R24)</f>
        <v>409</v>
      </c>
      <c r="S25" s="34">
        <f>SUM(S22:S24)</f>
        <v>19217</v>
      </c>
      <c r="T25" s="37">
        <f>SUM(T22:T24)</f>
        <v>19626</v>
      </c>
    </row>
    <row r="26" spans="1:20" x14ac:dyDescent="0.15">
      <c r="A26" s="186" t="s">
        <v>60</v>
      </c>
      <c r="B26" s="46" t="s">
        <v>18</v>
      </c>
      <c r="C26" s="38">
        <v>3</v>
      </c>
      <c r="D26" s="39">
        <v>272</v>
      </c>
      <c r="E26" s="40">
        <f t="shared" ref="E26:E33" si="9">SUM(C26:D26)</f>
        <v>275</v>
      </c>
      <c r="F26" s="38">
        <v>12</v>
      </c>
      <c r="G26" s="39">
        <v>452</v>
      </c>
      <c r="H26" s="41">
        <f t="shared" si="1"/>
        <v>464</v>
      </c>
      <c r="I26" s="38">
        <v>0</v>
      </c>
      <c r="J26" s="39">
        <v>45</v>
      </c>
      <c r="K26" s="40">
        <f t="shared" si="2"/>
        <v>45</v>
      </c>
      <c r="L26" s="38">
        <v>57</v>
      </c>
      <c r="M26" s="39">
        <v>2154</v>
      </c>
      <c r="N26" s="40">
        <f t="shared" si="3"/>
        <v>2211</v>
      </c>
      <c r="O26" s="38">
        <v>14</v>
      </c>
      <c r="P26" s="39">
        <v>1696</v>
      </c>
      <c r="Q26" s="19">
        <f t="shared" si="4"/>
        <v>1710</v>
      </c>
      <c r="R26" s="42">
        <f t="shared" ref="R26:R28" si="10">C26+F26+I26+L26+O26</f>
        <v>86</v>
      </c>
      <c r="S26" s="39">
        <f t="shared" ref="S26:S28" si="11">D26+G26+J26+M26+P26</f>
        <v>4619</v>
      </c>
      <c r="T26" s="43">
        <f>SUM(R26:S26)</f>
        <v>4705</v>
      </c>
    </row>
    <row r="27" spans="1:20" x14ac:dyDescent="0.15">
      <c r="A27" s="187"/>
      <c r="B27" s="47" t="s">
        <v>20</v>
      </c>
      <c r="C27" s="44">
        <v>5</v>
      </c>
      <c r="D27" s="23">
        <v>511</v>
      </c>
      <c r="E27" s="24">
        <f t="shared" si="9"/>
        <v>516</v>
      </c>
      <c r="F27" s="44">
        <v>21</v>
      </c>
      <c r="G27" s="23">
        <v>769</v>
      </c>
      <c r="H27" s="45">
        <f t="shared" si="1"/>
        <v>790</v>
      </c>
      <c r="I27" s="44">
        <v>2</v>
      </c>
      <c r="J27" s="23">
        <v>76</v>
      </c>
      <c r="K27" s="24">
        <f t="shared" si="2"/>
        <v>78</v>
      </c>
      <c r="L27" s="44">
        <v>113</v>
      </c>
      <c r="M27" s="23">
        <v>3415</v>
      </c>
      <c r="N27" s="24">
        <f t="shared" si="3"/>
        <v>3528</v>
      </c>
      <c r="O27" s="44">
        <v>25</v>
      </c>
      <c r="P27" s="23">
        <v>2656</v>
      </c>
      <c r="Q27" s="21">
        <f t="shared" si="4"/>
        <v>2681</v>
      </c>
      <c r="R27" s="25">
        <f t="shared" si="10"/>
        <v>166</v>
      </c>
      <c r="S27" s="23">
        <f t="shared" si="11"/>
        <v>7427</v>
      </c>
      <c r="T27" s="26">
        <f>SUM(R27:S27)</f>
        <v>7593</v>
      </c>
    </row>
    <row r="28" spans="1:20" x14ac:dyDescent="0.15">
      <c r="A28" s="187"/>
      <c r="B28" s="48" t="s">
        <v>8</v>
      </c>
      <c r="C28" s="44">
        <v>4</v>
      </c>
      <c r="D28" s="23">
        <v>482</v>
      </c>
      <c r="E28" s="24">
        <f t="shared" si="9"/>
        <v>486</v>
      </c>
      <c r="F28" s="44">
        <v>16</v>
      </c>
      <c r="G28" s="23">
        <v>681</v>
      </c>
      <c r="H28" s="45">
        <f t="shared" si="1"/>
        <v>697</v>
      </c>
      <c r="I28" s="44">
        <v>1</v>
      </c>
      <c r="J28" s="23">
        <v>55</v>
      </c>
      <c r="K28" s="24">
        <f t="shared" si="2"/>
        <v>56</v>
      </c>
      <c r="L28" s="44">
        <v>85</v>
      </c>
      <c r="M28" s="23">
        <v>3136</v>
      </c>
      <c r="N28" s="24">
        <f t="shared" si="3"/>
        <v>3221</v>
      </c>
      <c r="O28" s="44">
        <v>32</v>
      </c>
      <c r="P28" s="23">
        <v>2756</v>
      </c>
      <c r="Q28" s="24">
        <f t="shared" si="4"/>
        <v>2788</v>
      </c>
      <c r="R28" s="25">
        <f t="shared" si="10"/>
        <v>138</v>
      </c>
      <c r="S28" s="23">
        <f t="shared" si="11"/>
        <v>7110</v>
      </c>
      <c r="T28" s="26">
        <f>SUM(R28:S28)</f>
        <v>7248</v>
      </c>
    </row>
    <row r="29" spans="1:20" ht="12.75" thickBot="1" x14ac:dyDescent="0.2">
      <c r="A29" s="188"/>
      <c r="B29" s="27" t="s">
        <v>5</v>
      </c>
      <c r="C29" s="28">
        <f>SUM(C26:C28)</f>
        <v>12</v>
      </c>
      <c r="D29" s="29">
        <f>SUM(D26:D28)</f>
        <v>1265</v>
      </c>
      <c r="E29" s="30">
        <f t="shared" si="9"/>
        <v>1277</v>
      </c>
      <c r="F29" s="31">
        <f>SUM(F26:F28)</f>
        <v>49</v>
      </c>
      <c r="G29" s="32">
        <f>SUM(G26:G28)</f>
        <v>1902</v>
      </c>
      <c r="H29" s="33">
        <f t="shared" si="1"/>
        <v>1951</v>
      </c>
      <c r="I29" s="28">
        <f>SUM(I26:I28)</f>
        <v>3</v>
      </c>
      <c r="J29" s="29">
        <f>SUM(J26:J28)</f>
        <v>176</v>
      </c>
      <c r="K29" s="30">
        <f t="shared" si="2"/>
        <v>179</v>
      </c>
      <c r="L29" s="28">
        <f>SUM(L26:L28)</f>
        <v>255</v>
      </c>
      <c r="M29" s="29">
        <f>SUM(M26:M28)</f>
        <v>8705</v>
      </c>
      <c r="N29" s="30">
        <f t="shared" si="3"/>
        <v>8960</v>
      </c>
      <c r="O29" s="28">
        <f>SUM(O26:O28)</f>
        <v>71</v>
      </c>
      <c r="P29" s="34">
        <f>SUM(P26:P28)</f>
        <v>7108</v>
      </c>
      <c r="Q29" s="35">
        <f t="shared" si="4"/>
        <v>7179</v>
      </c>
      <c r="R29" s="36">
        <f>SUM(R26:R28)</f>
        <v>390</v>
      </c>
      <c r="S29" s="34">
        <f>SUM(S26:S28)</f>
        <v>19156</v>
      </c>
      <c r="T29" s="37">
        <f>SUM(T26:T28)</f>
        <v>19546</v>
      </c>
    </row>
    <row r="30" spans="1:20" x14ac:dyDescent="0.15">
      <c r="A30" s="186" t="s">
        <v>64</v>
      </c>
      <c r="B30" s="46" t="s">
        <v>18</v>
      </c>
      <c r="C30" s="38">
        <v>2</v>
      </c>
      <c r="D30" s="39">
        <v>275</v>
      </c>
      <c r="E30" s="40">
        <f t="shared" si="9"/>
        <v>277</v>
      </c>
      <c r="F30" s="38">
        <v>12</v>
      </c>
      <c r="G30" s="39">
        <v>467</v>
      </c>
      <c r="H30" s="41">
        <f t="shared" si="1"/>
        <v>479</v>
      </c>
      <c r="I30" s="38">
        <v>0</v>
      </c>
      <c r="J30" s="39">
        <v>43</v>
      </c>
      <c r="K30" s="40">
        <f t="shared" si="2"/>
        <v>43</v>
      </c>
      <c r="L30" s="38">
        <v>52</v>
      </c>
      <c r="M30" s="39">
        <v>2126</v>
      </c>
      <c r="N30" s="40">
        <f t="shared" si="3"/>
        <v>2178</v>
      </c>
      <c r="O30" s="38">
        <v>14</v>
      </c>
      <c r="P30" s="39">
        <v>1698</v>
      </c>
      <c r="Q30" s="19">
        <f t="shared" si="4"/>
        <v>1712</v>
      </c>
      <c r="R30" s="42">
        <f t="shared" ref="R30:R32" si="12">C30+F30+I30+L30+O30</f>
        <v>80</v>
      </c>
      <c r="S30" s="39">
        <f t="shared" ref="S30:S32" si="13">D30+G30+J30+M30+P30</f>
        <v>4609</v>
      </c>
      <c r="T30" s="43">
        <f>SUM(R30:S30)</f>
        <v>4689</v>
      </c>
    </row>
    <row r="31" spans="1:20" x14ac:dyDescent="0.15">
      <c r="A31" s="187"/>
      <c r="B31" s="47" t="s">
        <v>20</v>
      </c>
      <c r="C31" s="44">
        <v>6</v>
      </c>
      <c r="D31" s="23">
        <v>523</v>
      </c>
      <c r="E31" s="24">
        <f t="shared" si="9"/>
        <v>529</v>
      </c>
      <c r="F31" s="44">
        <v>22</v>
      </c>
      <c r="G31" s="23">
        <v>775</v>
      </c>
      <c r="H31" s="45">
        <f t="shared" si="1"/>
        <v>797</v>
      </c>
      <c r="I31" s="44">
        <v>3</v>
      </c>
      <c r="J31" s="23">
        <v>74</v>
      </c>
      <c r="K31" s="24">
        <f t="shared" si="2"/>
        <v>77</v>
      </c>
      <c r="L31" s="44">
        <v>114</v>
      </c>
      <c r="M31" s="23">
        <v>3377</v>
      </c>
      <c r="N31" s="24">
        <f t="shared" si="3"/>
        <v>3491</v>
      </c>
      <c r="O31" s="44">
        <v>23</v>
      </c>
      <c r="P31" s="23">
        <v>2668</v>
      </c>
      <c r="Q31" s="21">
        <f t="shared" si="4"/>
        <v>2691</v>
      </c>
      <c r="R31" s="25">
        <f t="shared" si="12"/>
        <v>168</v>
      </c>
      <c r="S31" s="23">
        <f t="shared" si="13"/>
        <v>7417</v>
      </c>
      <c r="T31" s="26">
        <f>SUM(R31:S31)</f>
        <v>7585</v>
      </c>
    </row>
    <row r="32" spans="1:20" x14ac:dyDescent="0.15">
      <c r="A32" s="187"/>
      <c r="B32" s="48" t="s">
        <v>8</v>
      </c>
      <c r="C32" s="44">
        <v>2</v>
      </c>
      <c r="D32" s="23">
        <v>498</v>
      </c>
      <c r="E32" s="24">
        <f t="shared" si="9"/>
        <v>500</v>
      </c>
      <c r="F32" s="44">
        <v>17</v>
      </c>
      <c r="G32" s="23">
        <v>699</v>
      </c>
      <c r="H32" s="45">
        <f t="shared" si="1"/>
        <v>716</v>
      </c>
      <c r="I32" s="44">
        <v>0</v>
      </c>
      <c r="J32" s="23">
        <v>55</v>
      </c>
      <c r="K32" s="24">
        <f t="shared" si="2"/>
        <v>55</v>
      </c>
      <c r="L32" s="44">
        <v>85</v>
      </c>
      <c r="M32" s="23">
        <v>3065</v>
      </c>
      <c r="N32" s="24">
        <f t="shared" si="3"/>
        <v>3150</v>
      </c>
      <c r="O32" s="44">
        <v>32</v>
      </c>
      <c r="P32" s="23">
        <v>2796</v>
      </c>
      <c r="Q32" s="24">
        <f t="shared" si="4"/>
        <v>2828</v>
      </c>
      <c r="R32" s="25">
        <f t="shared" si="12"/>
        <v>136</v>
      </c>
      <c r="S32" s="23">
        <f t="shared" si="13"/>
        <v>7113</v>
      </c>
      <c r="T32" s="26">
        <f>SUM(R32:S32)</f>
        <v>7249</v>
      </c>
    </row>
    <row r="33" spans="1:20" ht="12.75" thickBot="1" x14ac:dyDescent="0.2">
      <c r="A33" s="188"/>
      <c r="B33" s="27" t="s">
        <v>5</v>
      </c>
      <c r="C33" s="28">
        <f>SUM(C30:C32)</f>
        <v>10</v>
      </c>
      <c r="D33" s="29">
        <f>SUM(D30:D32)</f>
        <v>1296</v>
      </c>
      <c r="E33" s="30">
        <f t="shared" si="9"/>
        <v>1306</v>
      </c>
      <c r="F33" s="31">
        <f>SUM(F30:F32)</f>
        <v>51</v>
      </c>
      <c r="G33" s="32">
        <f>SUM(G30:G32)</f>
        <v>1941</v>
      </c>
      <c r="H33" s="33">
        <f t="shared" si="1"/>
        <v>1992</v>
      </c>
      <c r="I33" s="28">
        <f>SUM(I30:I32)</f>
        <v>3</v>
      </c>
      <c r="J33" s="29">
        <f>SUM(J30:J32)</f>
        <v>172</v>
      </c>
      <c r="K33" s="30">
        <f t="shared" si="2"/>
        <v>175</v>
      </c>
      <c r="L33" s="28">
        <f>SUM(L30:L32)</f>
        <v>251</v>
      </c>
      <c r="M33" s="29">
        <f>SUM(M30:M32)</f>
        <v>8568</v>
      </c>
      <c r="N33" s="30">
        <f t="shared" si="3"/>
        <v>8819</v>
      </c>
      <c r="O33" s="28">
        <f>SUM(O30:O32)</f>
        <v>69</v>
      </c>
      <c r="P33" s="34">
        <f>SUM(P30:P32)</f>
        <v>7162</v>
      </c>
      <c r="Q33" s="35">
        <f t="shared" si="4"/>
        <v>7231</v>
      </c>
      <c r="R33" s="36">
        <f>SUM(R30:R32)</f>
        <v>384</v>
      </c>
      <c r="S33" s="34">
        <f>SUM(S30:S32)</f>
        <v>19139</v>
      </c>
      <c r="T33" s="37">
        <f>SUM(T30:T32)</f>
        <v>19523</v>
      </c>
    </row>
    <row r="34" spans="1:20" x14ac:dyDescent="0.15">
      <c r="A34" s="186" t="s">
        <v>67</v>
      </c>
      <c r="B34" s="46" t="s">
        <v>18</v>
      </c>
      <c r="C34" s="38">
        <v>2</v>
      </c>
      <c r="D34" s="39">
        <v>281</v>
      </c>
      <c r="E34" s="40">
        <f t="shared" ref="E34:E37" si="14">SUM(C34:D34)</f>
        <v>283</v>
      </c>
      <c r="F34" s="38">
        <v>12</v>
      </c>
      <c r="G34" s="39">
        <v>467</v>
      </c>
      <c r="H34" s="41">
        <f t="shared" ref="H34:H37" si="15">SUM(F34:G34)</f>
        <v>479</v>
      </c>
      <c r="I34" s="38">
        <v>0</v>
      </c>
      <c r="J34" s="39">
        <v>38</v>
      </c>
      <c r="K34" s="40">
        <f t="shared" ref="K34:K37" si="16">SUM(I34:J34)</f>
        <v>38</v>
      </c>
      <c r="L34" s="38">
        <v>52</v>
      </c>
      <c r="M34" s="39">
        <v>2077</v>
      </c>
      <c r="N34" s="40">
        <f t="shared" ref="N34:N37" si="17">SUM(L34:M34)</f>
        <v>2129</v>
      </c>
      <c r="O34" s="38">
        <v>13</v>
      </c>
      <c r="P34" s="39">
        <v>1713</v>
      </c>
      <c r="Q34" s="19">
        <f t="shared" ref="Q34:Q37" si="18">SUM(O34:P34)</f>
        <v>1726</v>
      </c>
      <c r="R34" s="42">
        <f t="shared" ref="R34:S36" si="19">C34+F34+I34+L34+O34</f>
        <v>79</v>
      </c>
      <c r="S34" s="39">
        <f t="shared" si="19"/>
        <v>4576</v>
      </c>
      <c r="T34" s="43">
        <f>SUM(R34:S34)</f>
        <v>4655</v>
      </c>
    </row>
    <row r="35" spans="1:20" x14ac:dyDescent="0.15">
      <c r="A35" s="187"/>
      <c r="B35" s="47" t="s">
        <v>20</v>
      </c>
      <c r="C35" s="44">
        <v>5</v>
      </c>
      <c r="D35" s="23">
        <v>531</v>
      </c>
      <c r="E35" s="24">
        <f t="shared" si="14"/>
        <v>536</v>
      </c>
      <c r="F35" s="44">
        <v>24</v>
      </c>
      <c r="G35" s="23">
        <v>770</v>
      </c>
      <c r="H35" s="45">
        <f t="shared" si="15"/>
        <v>794</v>
      </c>
      <c r="I35" s="44">
        <v>2</v>
      </c>
      <c r="J35" s="23">
        <v>70</v>
      </c>
      <c r="K35" s="24">
        <f t="shared" si="16"/>
        <v>72</v>
      </c>
      <c r="L35" s="44">
        <v>114</v>
      </c>
      <c r="M35" s="23">
        <v>3365</v>
      </c>
      <c r="N35" s="24">
        <f t="shared" si="17"/>
        <v>3479</v>
      </c>
      <c r="O35" s="44">
        <v>21</v>
      </c>
      <c r="P35" s="23">
        <v>2735</v>
      </c>
      <c r="Q35" s="21">
        <f t="shared" si="18"/>
        <v>2756</v>
      </c>
      <c r="R35" s="25">
        <f t="shared" si="19"/>
        <v>166</v>
      </c>
      <c r="S35" s="23">
        <f t="shared" si="19"/>
        <v>7471</v>
      </c>
      <c r="T35" s="26">
        <f>SUM(R35:S35)</f>
        <v>7637</v>
      </c>
    </row>
    <row r="36" spans="1:20" x14ac:dyDescent="0.15">
      <c r="A36" s="187"/>
      <c r="B36" s="48" t="s">
        <v>8</v>
      </c>
      <c r="C36" s="44">
        <v>2</v>
      </c>
      <c r="D36" s="23">
        <v>502</v>
      </c>
      <c r="E36" s="24">
        <f t="shared" si="14"/>
        <v>504</v>
      </c>
      <c r="F36" s="44">
        <v>16</v>
      </c>
      <c r="G36" s="23">
        <v>703</v>
      </c>
      <c r="H36" s="45">
        <f t="shared" si="15"/>
        <v>719</v>
      </c>
      <c r="I36" s="44">
        <v>0</v>
      </c>
      <c r="J36" s="23">
        <v>54</v>
      </c>
      <c r="K36" s="24">
        <f t="shared" si="16"/>
        <v>54</v>
      </c>
      <c r="L36" s="44">
        <v>89</v>
      </c>
      <c r="M36" s="23">
        <v>2998</v>
      </c>
      <c r="N36" s="24">
        <f t="shared" si="17"/>
        <v>3087</v>
      </c>
      <c r="O36" s="44">
        <v>29</v>
      </c>
      <c r="P36" s="23">
        <v>2805</v>
      </c>
      <c r="Q36" s="24">
        <f t="shared" si="18"/>
        <v>2834</v>
      </c>
      <c r="R36" s="25">
        <f t="shared" si="19"/>
        <v>136</v>
      </c>
      <c r="S36" s="23">
        <f t="shared" si="19"/>
        <v>7062</v>
      </c>
      <c r="T36" s="26">
        <f>SUM(R36:S36)</f>
        <v>7198</v>
      </c>
    </row>
    <row r="37" spans="1:20" ht="12.75" thickBot="1" x14ac:dyDescent="0.2">
      <c r="A37" s="188"/>
      <c r="B37" s="27" t="s">
        <v>5</v>
      </c>
      <c r="C37" s="28">
        <f>SUM(C34:C36)</f>
        <v>9</v>
      </c>
      <c r="D37" s="29">
        <f>SUM(D34:D36)</f>
        <v>1314</v>
      </c>
      <c r="E37" s="30">
        <f t="shared" si="14"/>
        <v>1323</v>
      </c>
      <c r="F37" s="31">
        <f>SUM(F34:F36)</f>
        <v>52</v>
      </c>
      <c r="G37" s="32">
        <f>SUM(G34:G36)</f>
        <v>1940</v>
      </c>
      <c r="H37" s="33">
        <f t="shared" si="15"/>
        <v>1992</v>
      </c>
      <c r="I37" s="28">
        <f>SUM(I34:I36)</f>
        <v>2</v>
      </c>
      <c r="J37" s="29">
        <f>SUM(J34:J36)</f>
        <v>162</v>
      </c>
      <c r="K37" s="30">
        <f t="shared" si="16"/>
        <v>164</v>
      </c>
      <c r="L37" s="28">
        <f>SUM(L34:L36)</f>
        <v>255</v>
      </c>
      <c r="M37" s="29">
        <f>SUM(M34:M36)</f>
        <v>8440</v>
      </c>
      <c r="N37" s="30">
        <f t="shared" si="17"/>
        <v>8695</v>
      </c>
      <c r="O37" s="28">
        <f>SUM(O34:O36)</f>
        <v>63</v>
      </c>
      <c r="P37" s="34">
        <f>SUM(P34:P36)</f>
        <v>7253</v>
      </c>
      <c r="Q37" s="35">
        <f t="shared" si="18"/>
        <v>7316</v>
      </c>
      <c r="R37" s="36">
        <f>SUM(R34:R36)</f>
        <v>381</v>
      </c>
      <c r="S37" s="34">
        <f>SUM(S34:S36)</f>
        <v>19109</v>
      </c>
      <c r="T37" s="37">
        <f>SUM(T34:T36)</f>
        <v>19490</v>
      </c>
    </row>
    <row r="39" spans="1:20" ht="12.75" thickBot="1" x14ac:dyDescent="0.2">
      <c r="A39" s="1" t="s">
        <v>34</v>
      </c>
      <c r="O39" s="206" t="s">
        <v>71</v>
      </c>
      <c r="P39" s="206"/>
      <c r="Q39" s="206"/>
      <c r="R39" s="206"/>
      <c r="S39" s="206"/>
      <c r="T39" s="206"/>
    </row>
    <row r="40" spans="1:20" x14ac:dyDescent="0.15">
      <c r="A40" s="209" t="s">
        <v>16</v>
      </c>
      <c r="B40" s="210"/>
      <c r="C40" s="163" t="s">
        <v>1</v>
      </c>
      <c r="D40" s="164"/>
      <c r="E40" s="165"/>
      <c r="F40" s="163" t="s">
        <v>2</v>
      </c>
      <c r="G40" s="164"/>
      <c r="H40" s="165"/>
      <c r="I40" s="163" t="s">
        <v>21</v>
      </c>
      <c r="J40" s="164"/>
      <c r="K40" s="165"/>
      <c r="L40" s="163" t="s">
        <v>3</v>
      </c>
      <c r="M40" s="164"/>
      <c r="N40" s="165"/>
      <c r="O40" s="163" t="s">
        <v>4</v>
      </c>
      <c r="P40" s="164"/>
      <c r="Q40" s="165"/>
      <c r="R40" s="163" t="s">
        <v>5</v>
      </c>
      <c r="S40" s="164"/>
      <c r="T40" s="213"/>
    </row>
    <row r="41" spans="1:20" ht="12.75" thickBot="1" x14ac:dyDescent="0.2">
      <c r="A41" s="211"/>
      <c r="B41" s="212"/>
      <c r="C41" s="51" t="s">
        <v>6</v>
      </c>
      <c r="D41" s="52" t="s">
        <v>7</v>
      </c>
      <c r="E41" s="53" t="s">
        <v>5</v>
      </c>
      <c r="F41" s="51" t="s">
        <v>6</v>
      </c>
      <c r="G41" s="52" t="s">
        <v>7</v>
      </c>
      <c r="H41" s="53" t="s">
        <v>5</v>
      </c>
      <c r="I41" s="51" t="s">
        <v>6</v>
      </c>
      <c r="J41" s="52" t="s">
        <v>7</v>
      </c>
      <c r="K41" s="53" t="s">
        <v>5</v>
      </c>
      <c r="L41" s="51" t="s">
        <v>6</v>
      </c>
      <c r="M41" s="52" t="s">
        <v>7</v>
      </c>
      <c r="N41" s="53" t="s">
        <v>5</v>
      </c>
      <c r="O41" s="51" t="s">
        <v>6</v>
      </c>
      <c r="P41" s="52" t="s">
        <v>7</v>
      </c>
      <c r="Q41" s="54" t="s">
        <v>5</v>
      </c>
      <c r="R41" s="51" t="s">
        <v>6</v>
      </c>
      <c r="S41" s="52" t="s">
        <v>7</v>
      </c>
      <c r="T41" s="55" t="s">
        <v>5</v>
      </c>
    </row>
    <row r="42" spans="1:20" x14ac:dyDescent="0.15">
      <c r="A42" s="178" t="s">
        <v>9</v>
      </c>
      <c r="B42" s="47" t="s">
        <v>18</v>
      </c>
      <c r="C42" s="56">
        <v>1</v>
      </c>
      <c r="D42" s="57">
        <v>96</v>
      </c>
      <c r="E42" s="58">
        <f>SUM(C42:D42)</f>
        <v>97</v>
      </c>
      <c r="F42" s="59">
        <v>0</v>
      </c>
      <c r="G42" s="60">
        <v>8</v>
      </c>
      <c r="H42" s="58">
        <f>SUM(F42:G42)</f>
        <v>8</v>
      </c>
      <c r="I42" s="56">
        <v>0</v>
      </c>
      <c r="J42" s="60">
        <v>0</v>
      </c>
      <c r="K42" s="58">
        <f>SUM(I42:J42)</f>
        <v>0</v>
      </c>
      <c r="L42" s="59">
        <v>33</v>
      </c>
      <c r="M42" s="60">
        <v>474</v>
      </c>
      <c r="N42" s="58">
        <f>SUM(L42:M42)</f>
        <v>507</v>
      </c>
      <c r="O42" s="59">
        <v>7</v>
      </c>
      <c r="P42" s="60">
        <v>1113</v>
      </c>
      <c r="Q42" s="61">
        <f>SUM(O42:P42)</f>
        <v>1120</v>
      </c>
      <c r="R42" s="56">
        <f t="shared" ref="R42:T57" si="20">C42+F42+I42+L42+O42</f>
        <v>41</v>
      </c>
      <c r="S42" s="57">
        <f t="shared" si="20"/>
        <v>1691</v>
      </c>
      <c r="T42" s="62">
        <f>E42+H42+K42+N42+Q42</f>
        <v>1732</v>
      </c>
    </row>
    <row r="43" spans="1:20" x14ac:dyDescent="0.15">
      <c r="A43" s="178"/>
      <c r="B43" s="48" t="s">
        <v>19</v>
      </c>
      <c r="C43" s="63">
        <v>1</v>
      </c>
      <c r="D43" s="64">
        <v>158</v>
      </c>
      <c r="E43" s="65">
        <f t="shared" ref="E43:E48" si="21">SUM(C43:D43)</f>
        <v>159</v>
      </c>
      <c r="F43" s="66">
        <v>0</v>
      </c>
      <c r="G43" s="67">
        <v>11</v>
      </c>
      <c r="H43" s="65">
        <f t="shared" ref="H43:H65" si="22">SUM(F43:G43)</f>
        <v>11</v>
      </c>
      <c r="I43" s="63">
        <v>0</v>
      </c>
      <c r="J43" s="67">
        <v>0</v>
      </c>
      <c r="K43" s="65">
        <f t="shared" ref="K43:K57" si="23">SUM(I43:J43)</f>
        <v>0</v>
      </c>
      <c r="L43" s="68">
        <v>69</v>
      </c>
      <c r="M43" s="67">
        <v>842</v>
      </c>
      <c r="N43" s="65">
        <f>SUM(L43:M43)</f>
        <v>911</v>
      </c>
      <c r="O43" s="66">
        <v>12</v>
      </c>
      <c r="P43" s="67">
        <v>1788</v>
      </c>
      <c r="Q43" s="69">
        <f t="shared" ref="Q43:Q57" si="24">SUM(O43:P43)</f>
        <v>1800</v>
      </c>
      <c r="R43" s="63">
        <f t="shared" si="20"/>
        <v>82</v>
      </c>
      <c r="S43" s="64">
        <f t="shared" si="20"/>
        <v>2799</v>
      </c>
      <c r="T43" s="70">
        <f t="shared" si="20"/>
        <v>2881</v>
      </c>
    </row>
    <row r="44" spans="1:20" x14ac:dyDescent="0.15">
      <c r="A44" s="178"/>
      <c r="B44" s="48" t="s">
        <v>8</v>
      </c>
      <c r="C44" s="44">
        <v>0</v>
      </c>
      <c r="D44" s="23">
        <v>126</v>
      </c>
      <c r="E44" s="45">
        <f t="shared" si="21"/>
        <v>126</v>
      </c>
      <c r="F44" s="71">
        <v>0</v>
      </c>
      <c r="G44" s="72">
        <v>7</v>
      </c>
      <c r="H44" s="45">
        <f t="shared" si="22"/>
        <v>7</v>
      </c>
      <c r="I44" s="44">
        <v>0</v>
      </c>
      <c r="J44" s="72">
        <v>0</v>
      </c>
      <c r="K44" s="45">
        <f t="shared" si="23"/>
        <v>0</v>
      </c>
      <c r="L44" s="71">
        <v>46</v>
      </c>
      <c r="M44" s="72">
        <v>697</v>
      </c>
      <c r="N44" s="45">
        <f>SUM(L44:M44)</f>
        <v>743</v>
      </c>
      <c r="O44" s="71">
        <v>21</v>
      </c>
      <c r="P44" s="72">
        <v>1832</v>
      </c>
      <c r="Q44" s="24">
        <f t="shared" si="24"/>
        <v>1853</v>
      </c>
      <c r="R44" s="44">
        <f t="shared" si="20"/>
        <v>67</v>
      </c>
      <c r="S44" s="23">
        <f t="shared" si="20"/>
        <v>2662</v>
      </c>
      <c r="T44" s="26">
        <f t="shared" si="20"/>
        <v>2729</v>
      </c>
    </row>
    <row r="45" spans="1:20" x14ac:dyDescent="0.15">
      <c r="A45" s="179"/>
      <c r="B45" s="73" t="s">
        <v>5</v>
      </c>
      <c r="C45" s="74">
        <f>SUM(C42:C44)</f>
        <v>2</v>
      </c>
      <c r="D45" s="75">
        <f>SUM(D42:D44)</f>
        <v>380</v>
      </c>
      <c r="E45" s="76">
        <f t="shared" si="21"/>
        <v>382</v>
      </c>
      <c r="F45" s="74">
        <f>SUM(F42:F44)</f>
        <v>0</v>
      </c>
      <c r="G45" s="75">
        <f>SUM(G42:G44)</f>
        <v>26</v>
      </c>
      <c r="H45" s="76">
        <f t="shared" si="22"/>
        <v>26</v>
      </c>
      <c r="I45" s="74">
        <f>SUM(I42:I44)</f>
        <v>0</v>
      </c>
      <c r="J45" s="75">
        <f>SUM(J42:J44)</f>
        <v>0</v>
      </c>
      <c r="K45" s="76">
        <f t="shared" si="23"/>
        <v>0</v>
      </c>
      <c r="L45" s="74">
        <f>SUM(L42:L44)</f>
        <v>148</v>
      </c>
      <c r="M45" s="75">
        <f>SUM(M42:M44)</f>
        <v>2013</v>
      </c>
      <c r="N45" s="76">
        <f>SUM(L45:M45)</f>
        <v>2161</v>
      </c>
      <c r="O45" s="74">
        <f>SUM(O42:O44)</f>
        <v>40</v>
      </c>
      <c r="P45" s="75">
        <f>SUM(P42:P44)</f>
        <v>4733</v>
      </c>
      <c r="Q45" s="77">
        <f t="shared" si="24"/>
        <v>4773</v>
      </c>
      <c r="R45" s="74">
        <f t="shared" si="20"/>
        <v>190</v>
      </c>
      <c r="S45" s="75">
        <f t="shared" si="20"/>
        <v>7152</v>
      </c>
      <c r="T45" s="78">
        <f t="shared" si="20"/>
        <v>7342</v>
      </c>
    </row>
    <row r="46" spans="1:20" x14ac:dyDescent="0.15">
      <c r="A46" s="177" t="s">
        <v>10</v>
      </c>
      <c r="B46" s="79" t="s">
        <v>18</v>
      </c>
      <c r="C46" s="80">
        <v>1</v>
      </c>
      <c r="D46" s="81">
        <v>100</v>
      </c>
      <c r="E46" s="82">
        <f t="shared" si="21"/>
        <v>101</v>
      </c>
      <c r="F46" s="83">
        <v>2</v>
      </c>
      <c r="G46" s="84">
        <v>93</v>
      </c>
      <c r="H46" s="82">
        <f t="shared" si="22"/>
        <v>95</v>
      </c>
      <c r="I46" s="80">
        <v>0</v>
      </c>
      <c r="J46" s="84">
        <v>1</v>
      </c>
      <c r="K46" s="82">
        <f t="shared" si="23"/>
        <v>1</v>
      </c>
      <c r="L46" s="83">
        <v>8</v>
      </c>
      <c r="M46" s="84">
        <v>452</v>
      </c>
      <c r="N46" s="82">
        <f t="shared" ref="N46:N65" si="25">SUM(L46:M46)</f>
        <v>460</v>
      </c>
      <c r="O46" s="80">
        <v>0</v>
      </c>
      <c r="P46" s="84">
        <v>16</v>
      </c>
      <c r="Q46" s="85">
        <f t="shared" si="24"/>
        <v>16</v>
      </c>
      <c r="R46" s="80">
        <f t="shared" si="20"/>
        <v>11</v>
      </c>
      <c r="S46" s="81">
        <f t="shared" si="20"/>
        <v>662</v>
      </c>
      <c r="T46" s="86">
        <f t="shared" si="20"/>
        <v>673</v>
      </c>
    </row>
    <row r="47" spans="1:20" x14ac:dyDescent="0.15">
      <c r="A47" s="178"/>
      <c r="B47" s="47" t="s">
        <v>19</v>
      </c>
      <c r="C47" s="44">
        <v>0</v>
      </c>
      <c r="D47" s="23">
        <v>211</v>
      </c>
      <c r="E47" s="45">
        <f t="shared" si="21"/>
        <v>211</v>
      </c>
      <c r="F47" s="71">
        <v>11</v>
      </c>
      <c r="G47" s="72">
        <v>166</v>
      </c>
      <c r="H47" s="45">
        <f t="shared" si="22"/>
        <v>177</v>
      </c>
      <c r="I47" s="44">
        <v>0</v>
      </c>
      <c r="J47" s="72">
        <v>3</v>
      </c>
      <c r="K47" s="45">
        <f t="shared" si="23"/>
        <v>3</v>
      </c>
      <c r="L47" s="87">
        <v>21</v>
      </c>
      <c r="M47" s="72">
        <v>718</v>
      </c>
      <c r="N47" s="45">
        <f t="shared" si="25"/>
        <v>739</v>
      </c>
      <c r="O47" s="44">
        <v>1</v>
      </c>
      <c r="P47" s="72">
        <v>40</v>
      </c>
      <c r="Q47" s="24">
        <f t="shared" si="24"/>
        <v>41</v>
      </c>
      <c r="R47" s="44">
        <f t="shared" si="20"/>
        <v>33</v>
      </c>
      <c r="S47" s="23">
        <f t="shared" si="20"/>
        <v>1138</v>
      </c>
      <c r="T47" s="26">
        <f t="shared" si="20"/>
        <v>1171</v>
      </c>
    </row>
    <row r="48" spans="1:20" x14ac:dyDescent="0.15">
      <c r="A48" s="178"/>
      <c r="B48" s="48" t="s">
        <v>8</v>
      </c>
      <c r="C48" s="44">
        <v>1</v>
      </c>
      <c r="D48" s="23">
        <v>215</v>
      </c>
      <c r="E48" s="45">
        <f t="shared" si="21"/>
        <v>216</v>
      </c>
      <c r="F48" s="71">
        <v>4</v>
      </c>
      <c r="G48" s="72">
        <v>151</v>
      </c>
      <c r="H48" s="45">
        <f t="shared" si="22"/>
        <v>155</v>
      </c>
      <c r="I48" s="44">
        <v>0</v>
      </c>
      <c r="J48" s="72">
        <v>1</v>
      </c>
      <c r="K48" s="45">
        <f t="shared" si="23"/>
        <v>1</v>
      </c>
      <c r="L48" s="71">
        <v>20</v>
      </c>
      <c r="M48" s="72">
        <v>658</v>
      </c>
      <c r="N48" s="45">
        <f t="shared" si="25"/>
        <v>678</v>
      </c>
      <c r="O48" s="44">
        <v>0</v>
      </c>
      <c r="P48" s="72">
        <v>53</v>
      </c>
      <c r="Q48" s="24">
        <f t="shared" si="24"/>
        <v>53</v>
      </c>
      <c r="R48" s="44">
        <f t="shared" si="20"/>
        <v>25</v>
      </c>
      <c r="S48" s="23">
        <f t="shared" si="20"/>
        <v>1078</v>
      </c>
      <c r="T48" s="26">
        <f t="shared" si="20"/>
        <v>1103</v>
      </c>
    </row>
    <row r="49" spans="1:20" x14ac:dyDescent="0.15">
      <c r="A49" s="179"/>
      <c r="B49" s="73" t="s">
        <v>5</v>
      </c>
      <c r="C49" s="74">
        <f>SUM(C46:C48)</f>
        <v>2</v>
      </c>
      <c r="D49" s="75">
        <f>SUM(D46:D48)</f>
        <v>526</v>
      </c>
      <c r="E49" s="76">
        <f>SUM(E46:E48)</f>
        <v>528</v>
      </c>
      <c r="F49" s="74">
        <f>SUM(F46:F48)</f>
        <v>17</v>
      </c>
      <c r="G49" s="75">
        <f>SUM(G46:G48)</f>
        <v>410</v>
      </c>
      <c r="H49" s="76">
        <f t="shared" si="22"/>
        <v>427</v>
      </c>
      <c r="I49" s="74">
        <f>SUM(I46:I48)</f>
        <v>0</v>
      </c>
      <c r="J49" s="75">
        <f>SUM(J46:J48)</f>
        <v>5</v>
      </c>
      <c r="K49" s="76">
        <f t="shared" si="23"/>
        <v>5</v>
      </c>
      <c r="L49" s="74">
        <f>SUM(L46:L48)</f>
        <v>49</v>
      </c>
      <c r="M49" s="75">
        <f>SUM(M46:M48)</f>
        <v>1828</v>
      </c>
      <c r="N49" s="76">
        <f t="shared" si="25"/>
        <v>1877</v>
      </c>
      <c r="O49" s="74">
        <f>SUM(O46:O48)</f>
        <v>1</v>
      </c>
      <c r="P49" s="75">
        <f>SUM(P46:P48)</f>
        <v>109</v>
      </c>
      <c r="Q49" s="77">
        <f t="shared" si="24"/>
        <v>110</v>
      </c>
      <c r="R49" s="74">
        <f t="shared" si="20"/>
        <v>69</v>
      </c>
      <c r="S49" s="75">
        <f t="shared" si="20"/>
        <v>2878</v>
      </c>
      <c r="T49" s="78">
        <f t="shared" si="20"/>
        <v>2947</v>
      </c>
    </row>
    <row r="50" spans="1:20" x14ac:dyDescent="0.15">
      <c r="A50" s="177" t="s">
        <v>11</v>
      </c>
      <c r="B50" s="79" t="s">
        <v>18</v>
      </c>
      <c r="C50" s="80">
        <v>0</v>
      </c>
      <c r="D50" s="81">
        <v>19</v>
      </c>
      <c r="E50" s="82">
        <f t="shared" ref="E50:E65" si="26">SUM(C50:D50)</f>
        <v>19</v>
      </c>
      <c r="F50" s="83">
        <v>5</v>
      </c>
      <c r="G50" s="84">
        <v>52</v>
      </c>
      <c r="H50" s="82">
        <f t="shared" si="22"/>
        <v>57</v>
      </c>
      <c r="I50" s="80">
        <v>0</v>
      </c>
      <c r="J50" s="84">
        <v>13</v>
      </c>
      <c r="K50" s="82">
        <f t="shared" si="23"/>
        <v>13</v>
      </c>
      <c r="L50" s="83">
        <v>6</v>
      </c>
      <c r="M50" s="84">
        <v>350</v>
      </c>
      <c r="N50" s="82">
        <f t="shared" si="25"/>
        <v>356</v>
      </c>
      <c r="O50" s="83">
        <v>3</v>
      </c>
      <c r="P50" s="84">
        <v>149</v>
      </c>
      <c r="Q50" s="85">
        <f t="shared" si="24"/>
        <v>152</v>
      </c>
      <c r="R50" s="80">
        <f t="shared" si="20"/>
        <v>14</v>
      </c>
      <c r="S50" s="81">
        <f t="shared" si="20"/>
        <v>583</v>
      </c>
      <c r="T50" s="86">
        <f t="shared" si="20"/>
        <v>597</v>
      </c>
    </row>
    <row r="51" spans="1:20" x14ac:dyDescent="0.15">
      <c r="A51" s="178"/>
      <c r="B51" s="47" t="s">
        <v>19</v>
      </c>
      <c r="C51" s="44">
        <v>1</v>
      </c>
      <c r="D51" s="23">
        <v>33</v>
      </c>
      <c r="E51" s="45">
        <f t="shared" si="26"/>
        <v>34</v>
      </c>
      <c r="F51" s="71">
        <v>4</v>
      </c>
      <c r="G51" s="72">
        <v>59</v>
      </c>
      <c r="H51" s="45">
        <f t="shared" si="22"/>
        <v>63</v>
      </c>
      <c r="I51" s="44">
        <v>0</v>
      </c>
      <c r="J51" s="72">
        <v>37</v>
      </c>
      <c r="K51" s="45">
        <f t="shared" si="23"/>
        <v>37</v>
      </c>
      <c r="L51" s="87">
        <v>11</v>
      </c>
      <c r="M51" s="72">
        <v>537</v>
      </c>
      <c r="N51" s="45">
        <f t="shared" si="25"/>
        <v>548</v>
      </c>
      <c r="O51" s="71">
        <v>6</v>
      </c>
      <c r="P51" s="72">
        <v>225</v>
      </c>
      <c r="Q51" s="24">
        <f t="shared" si="24"/>
        <v>231</v>
      </c>
      <c r="R51" s="44">
        <f t="shared" si="20"/>
        <v>22</v>
      </c>
      <c r="S51" s="23">
        <f t="shared" si="20"/>
        <v>891</v>
      </c>
      <c r="T51" s="26">
        <f t="shared" si="20"/>
        <v>913</v>
      </c>
    </row>
    <row r="52" spans="1:20" x14ac:dyDescent="0.15">
      <c r="A52" s="178"/>
      <c r="B52" s="48" t="s">
        <v>8</v>
      </c>
      <c r="C52" s="44">
        <v>0</v>
      </c>
      <c r="D52" s="23">
        <v>37</v>
      </c>
      <c r="E52" s="45">
        <f t="shared" si="26"/>
        <v>37</v>
      </c>
      <c r="F52" s="71">
        <v>3</v>
      </c>
      <c r="G52" s="72">
        <v>76</v>
      </c>
      <c r="H52" s="45">
        <f t="shared" si="22"/>
        <v>79</v>
      </c>
      <c r="I52" s="44">
        <v>0</v>
      </c>
      <c r="J52" s="72">
        <v>33</v>
      </c>
      <c r="K52" s="45">
        <f t="shared" si="23"/>
        <v>33</v>
      </c>
      <c r="L52" s="71">
        <v>11</v>
      </c>
      <c r="M52" s="72">
        <v>495</v>
      </c>
      <c r="N52" s="45">
        <f t="shared" si="25"/>
        <v>506</v>
      </c>
      <c r="O52" s="71">
        <v>7</v>
      </c>
      <c r="P52" s="72">
        <v>274</v>
      </c>
      <c r="Q52" s="24">
        <f t="shared" si="24"/>
        <v>281</v>
      </c>
      <c r="R52" s="44">
        <f t="shared" si="20"/>
        <v>21</v>
      </c>
      <c r="S52" s="23">
        <f t="shared" si="20"/>
        <v>915</v>
      </c>
      <c r="T52" s="26">
        <f t="shared" si="20"/>
        <v>936</v>
      </c>
    </row>
    <row r="53" spans="1:20" x14ac:dyDescent="0.15">
      <c r="A53" s="179"/>
      <c r="B53" s="73" t="s">
        <v>5</v>
      </c>
      <c r="C53" s="74">
        <f>SUM(C50:C52)</f>
        <v>1</v>
      </c>
      <c r="D53" s="75">
        <f>SUM(D50:D52)</f>
        <v>89</v>
      </c>
      <c r="E53" s="76">
        <f t="shared" si="26"/>
        <v>90</v>
      </c>
      <c r="F53" s="74">
        <f>SUM(F50:F52)</f>
        <v>12</v>
      </c>
      <c r="G53" s="75">
        <f>SUM(G50:G52)</f>
        <v>187</v>
      </c>
      <c r="H53" s="76">
        <f t="shared" si="22"/>
        <v>199</v>
      </c>
      <c r="I53" s="74">
        <f>SUM(I50:I52)</f>
        <v>0</v>
      </c>
      <c r="J53" s="75">
        <f>SUM(J50:J52)</f>
        <v>83</v>
      </c>
      <c r="K53" s="76">
        <f t="shared" si="23"/>
        <v>83</v>
      </c>
      <c r="L53" s="74">
        <f>SUM(L50:L52)</f>
        <v>28</v>
      </c>
      <c r="M53" s="75">
        <f>SUM(M50:M52)</f>
        <v>1382</v>
      </c>
      <c r="N53" s="76">
        <f t="shared" si="25"/>
        <v>1410</v>
      </c>
      <c r="O53" s="74">
        <f>SUM(O50:O52)</f>
        <v>16</v>
      </c>
      <c r="P53" s="75">
        <f>SUM(P50:P52)</f>
        <v>648</v>
      </c>
      <c r="Q53" s="77">
        <f t="shared" si="24"/>
        <v>664</v>
      </c>
      <c r="R53" s="74">
        <f t="shared" si="20"/>
        <v>57</v>
      </c>
      <c r="S53" s="75">
        <f t="shared" si="20"/>
        <v>2389</v>
      </c>
      <c r="T53" s="78">
        <f t="shared" si="20"/>
        <v>2446</v>
      </c>
    </row>
    <row r="54" spans="1:20" x14ac:dyDescent="0.15">
      <c r="A54" s="177" t="s">
        <v>12</v>
      </c>
      <c r="B54" s="79" t="s">
        <v>18</v>
      </c>
      <c r="C54" s="80">
        <v>0</v>
      </c>
      <c r="D54" s="81">
        <v>11</v>
      </c>
      <c r="E54" s="82">
        <f t="shared" si="26"/>
        <v>11</v>
      </c>
      <c r="F54" s="83">
        <v>0</v>
      </c>
      <c r="G54" s="84">
        <v>132</v>
      </c>
      <c r="H54" s="82">
        <f t="shared" si="22"/>
        <v>132</v>
      </c>
      <c r="I54" s="80">
        <v>0</v>
      </c>
      <c r="J54" s="84">
        <v>24</v>
      </c>
      <c r="K54" s="82">
        <f t="shared" si="23"/>
        <v>24</v>
      </c>
      <c r="L54" s="83">
        <v>3</v>
      </c>
      <c r="M54" s="84">
        <v>505</v>
      </c>
      <c r="N54" s="82">
        <f t="shared" si="25"/>
        <v>508</v>
      </c>
      <c r="O54" s="83">
        <v>3</v>
      </c>
      <c r="P54" s="84">
        <v>435</v>
      </c>
      <c r="Q54" s="85">
        <f t="shared" si="24"/>
        <v>438</v>
      </c>
      <c r="R54" s="80">
        <f t="shared" si="20"/>
        <v>6</v>
      </c>
      <c r="S54" s="81">
        <f t="shared" si="20"/>
        <v>1107</v>
      </c>
      <c r="T54" s="86">
        <f t="shared" si="20"/>
        <v>1113</v>
      </c>
    </row>
    <row r="55" spans="1:20" x14ac:dyDescent="0.15">
      <c r="A55" s="178"/>
      <c r="B55" s="47" t="s">
        <v>19</v>
      </c>
      <c r="C55" s="44">
        <v>2</v>
      </c>
      <c r="D55" s="23">
        <v>23</v>
      </c>
      <c r="E55" s="45">
        <f t="shared" si="26"/>
        <v>25</v>
      </c>
      <c r="F55" s="71">
        <v>2</v>
      </c>
      <c r="G55" s="72">
        <v>229</v>
      </c>
      <c r="H55" s="45">
        <f t="shared" si="22"/>
        <v>231</v>
      </c>
      <c r="I55" s="44">
        <v>2</v>
      </c>
      <c r="J55" s="72">
        <v>30</v>
      </c>
      <c r="K55" s="45">
        <f t="shared" si="23"/>
        <v>32</v>
      </c>
      <c r="L55" s="87">
        <v>8</v>
      </c>
      <c r="M55" s="72">
        <v>768</v>
      </c>
      <c r="N55" s="45">
        <f t="shared" si="25"/>
        <v>776</v>
      </c>
      <c r="O55" s="71">
        <v>2</v>
      </c>
      <c r="P55" s="72">
        <v>682</v>
      </c>
      <c r="Q55" s="24">
        <f t="shared" si="24"/>
        <v>684</v>
      </c>
      <c r="R55" s="44">
        <f t="shared" si="20"/>
        <v>16</v>
      </c>
      <c r="S55" s="23">
        <f t="shared" si="20"/>
        <v>1732</v>
      </c>
      <c r="T55" s="26">
        <f t="shared" si="20"/>
        <v>1748</v>
      </c>
    </row>
    <row r="56" spans="1:20" x14ac:dyDescent="0.15">
      <c r="A56" s="178"/>
      <c r="B56" s="48" t="s">
        <v>8</v>
      </c>
      <c r="C56" s="44">
        <v>1</v>
      </c>
      <c r="D56" s="23">
        <v>33</v>
      </c>
      <c r="E56" s="45">
        <f t="shared" si="26"/>
        <v>34</v>
      </c>
      <c r="F56" s="71">
        <v>5</v>
      </c>
      <c r="G56" s="72">
        <v>203</v>
      </c>
      <c r="H56" s="45">
        <f t="shared" si="22"/>
        <v>208</v>
      </c>
      <c r="I56" s="44">
        <v>0</v>
      </c>
      <c r="J56" s="72">
        <v>20</v>
      </c>
      <c r="K56" s="45">
        <f t="shared" si="23"/>
        <v>20</v>
      </c>
      <c r="L56" s="71">
        <v>8</v>
      </c>
      <c r="M56" s="72">
        <v>757</v>
      </c>
      <c r="N56" s="45">
        <f t="shared" si="25"/>
        <v>765</v>
      </c>
      <c r="O56" s="71">
        <v>1</v>
      </c>
      <c r="P56" s="72">
        <v>646</v>
      </c>
      <c r="Q56" s="24">
        <f t="shared" si="24"/>
        <v>647</v>
      </c>
      <c r="R56" s="44">
        <f t="shared" si="20"/>
        <v>15</v>
      </c>
      <c r="S56" s="23">
        <f t="shared" si="20"/>
        <v>1659</v>
      </c>
      <c r="T56" s="26">
        <f t="shared" si="20"/>
        <v>1674</v>
      </c>
    </row>
    <row r="57" spans="1:20" x14ac:dyDescent="0.15">
      <c r="A57" s="179"/>
      <c r="B57" s="73" t="s">
        <v>5</v>
      </c>
      <c r="C57" s="74">
        <f>SUM(C54:C56)</f>
        <v>3</v>
      </c>
      <c r="D57" s="75">
        <f>SUM(D54:D56)</f>
        <v>67</v>
      </c>
      <c r="E57" s="76">
        <f t="shared" si="26"/>
        <v>70</v>
      </c>
      <c r="F57" s="74">
        <f>SUM(F54:F56)</f>
        <v>7</v>
      </c>
      <c r="G57" s="75">
        <f>SUM(G54:G56)</f>
        <v>564</v>
      </c>
      <c r="H57" s="76">
        <f t="shared" si="22"/>
        <v>571</v>
      </c>
      <c r="I57" s="74">
        <f>SUM(I54:I56)</f>
        <v>2</v>
      </c>
      <c r="J57" s="75">
        <f>SUM(J54:J56)</f>
        <v>74</v>
      </c>
      <c r="K57" s="76">
        <f t="shared" si="23"/>
        <v>76</v>
      </c>
      <c r="L57" s="74">
        <f>SUM(L54:L56)</f>
        <v>19</v>
      </c>
      <c r="M57" s="75">
        <f>SUM(M54:M56)</f>
        <v>2030</v>
      </c>
      <c r="N57" s="76">
        <f t="shared" si="25"/>
        <v>2049</v>
      </c>
      <c r="O57" s="74">
        <f>SUM(O54:O56)</f>
        <v>6</v>
      </c>
      <c r="P57" s="75">
        <f>SUM(P54:P56)</f>
        <v>1763</v>
      </c>
      <c r="Q57" s="77">
        <f t="shared" si="24"/>
        <v>1769</v>
      </c>
      <c r="R57" s="74">
        <f t="shared" si="20"/>
        <v>37</v>
      </c>
      <c r="S57" s="75">
        <f t="shared" si="20"/>
        <v>4498</v>
      </c>
      <c r="T57" s="78">
        <f t="shared" si="20"/>
        <v>4535</v>
      </c>
    </row>
    <row r="58" spans="1:20" x14ac:dyDescent="0.15">
      <c r="A58" s="177" t="s">
        <v>13</v>
      </c>
      <c r="B58" s="79" t="s">
        <v>18</v>
      </c>
      <c r="C58" s="80">
        <v>0</v>
      </c>
      <c r="D58" s="81">
        <v>43</v>
      </c>
      <c r="E58" s="82">
        <f t="shared" si="26"/>
        <v>43</v>
      </c>
      <c r="F58" s="88"/>
      <c r="G58" s="84">
        <v>2</v>
      </c>
      <c r="H58" s="82">
        <f t="shared" si="22"/>
        <v>2</v>
      </c>
      <c r="I58" s="88"/>
      <c r="J58" s="89"/>
      <c r="K58" s="90"/>
      <c r="L58" s="83">
        <v>2</v>
      </c>
      <c r="M58" s="84">
        <v>176</v>
      </c>
      <c r="N58" s="82">
        <f t="shared" si="25"/>
        <v>178</v>
      </c>
      <c r="O58" s="88"/>
      <c r="P58" s="89"/>
      <c r="Q58" s="91"/>
      <c r="R58" s="80">
        <f t="shared" ref="R58:T65" si="27">C58+F58+I58+L58+O58</f>
        <v>2</v>
      </c>
      <c r="S58" s="81">
        <f t="shared" si="27"/>
        <v>221</v>
      </c>
      <c r="T58" s="86">
        <f t="shared" si="27"/>
        <v>223</v>
      </c>
    </row>
    <row r="59" spans="1:20" x14ac:dyDescent="0.15">
      <c r="A59" s="178"/>
      <c r="B59" s="47" t="s">
        <v>19</v>
      </c>
      <c r="C59" s="44">
        <v>0</v>
      </c>
      <c r="D59" s="23">
        <v>88</v>
      </c>
      <c r="E59" s="45">
        <f t="shared" si="26"/>
        <v>88</v>
      </c>
      <c r="F59" s="92"/>
      <c r="G59" s="72">
        <v>3</v>
      </c>
      <c r="H59" s="45">
        <f t="shared" si="22"/>
        <v>3</v>
      </c>
      <c r="I59" s="92"/>
      <c r="J59" s="93"/>
      <c r="K59" s="94"/>
      <c r="L59" s="87">
        <v>3</v>
      </c>
      <c r="M59" s="72">
        <v>290</v>
      </c>
      <c r="N59" s="45">
        <f t="shared" si="25"/>
        <v>293</v>
      </c>
      <c r="O59" s="92"/>
      <c r="P59" s="93"/>
      <c r="Q59" s="95"/>
      <c r="R59" s="44">
        <f t="shared" si="27"/>
        <v>3</v>
      </c>
      <c r="S59" s="23">
        <f t="shared" si="27"/>
        <v>381</v>
      </c>
      <c r="T59" s="26">
        <f t="shared" si="27"/>
        <v>384</v>
      </c>
    </row>
    <row r="60" spans="1:20" x14ac:dyDescent="0.15">
      <c r="A60" s="178"/>
      <c r="B60" s="48" t="s">
        <v>8</v>
      </c>
      <c r="C60" s="44">
        <v>0</v>
      </c>
      <c r="D60" s="23">
        <v>74</v>
      </c>
      <c r="E60" s="45">
        <f t="shared" si="26"/>
        <v>74</v>
      </c>
      <c r="F60" s="92"/>
      <c r="G60" s="72">
        <v>2</v>
      </c>
      <c r="H60" s="45">
        <f t="shared" si="22"/>
        <v>2</v>
      </c>
      <c r="I60" s="92"/>
      <c r="J60" s="93"/>
      <c r="K60" s="94"/>
      <c r="L60" s="71">
        <v>1</v>
      </c>
      <c r="M60" s="72">
        <v>238</v>
      </c>
      <c r="N60" s="45">
        <f t="shared" si="25"/>
        <v>239</v>
      </c>
      <c r="O60" s="92"/>
      <c r="P60" s="93"/>
      <c r="Q60" s="95"/>
      <c r="R60" s="44">
        <f t="shared" si="27"/>
        <v>1</v>
      </c>
      <c r="S60" s="23">
        <f t="shared" si="27"/>
        <v>314</v>
      </c>
      <c r="T60" s="26">
        <f t="shared" si="27"/>
        <v>315</v>
      </c>
    </row>
    <row r="61" spans="1:20" x14ac:dyDescent="0.15">
      <c r="A61" s="179"/>
      <c r="B61" s="73" t="s">
        <v>5</v>
      </c>
      <c r="C61" s="74">
        <f>SUM(C58:C60)</f>
        <v>0</v>
      </c>
      <c r="D61" s="75">
        <f>SUM(D58:D60)</f>
        <v>205</v>
      </c>
      <c r="E61" s="76">
        <f t="shared" si="26"/>
        <v>205</v>
      </c>
      <c r="F61" s="96"/>
      <c r="G61" s="75">
        <f>SUM(G58:G60)</f>
        <v>7</v>
      </c>
      <c r="H61" s="76">
        <f t="shared" si="22"/>
        <v>7</v>
      </c>
      <c r="I61" s="97"/>
      <c r="J61" s="98"/>
      <c r="K61" s="99"/>
      <c r="L61" s="74">
        <f>SUM(L58:L60)</f>
        <v>6</v>
      </c>
      <c r="M61" s="75">
        <f>SUM(M58:M60)</f>
        <v>704</v>
      </c>
      <c r="N61" s="76">
        <f t="shared" si="25"/>
        <v>710</v>
      </c>
      <c r="O61" s="97"/>
      <c r="P61" s="98"/>
      <c r="Q61" s="100"/>
      <c r="R61" s="74">
        <f t="shared" si="27"/>
        <v>6</v>
      </c>
      <c r="S61" s="75">
        <f t="shared" si="27"/>
        <v>916</v>
      </c>
      <c r="T61" s="78">
        <f t="shared" si="27"/>
        <v>922</v>
      </c>
    </row>
    <row r="62" spans="1:20" x14ac:dyDescent="0.15">
      <c r="A62" s="177" t="s">
        <v>14</v>
      </c>
      <c r="B62" s="79" t="s">
        <v>18</v>
      </c>
      <c r="C62" s="80">
        <v>0</v>
      </c>
      <c r="D62" s="81">
        <v>12</v>
      </c>
      <c r="E62" s="82">
        <f t="shared" si="26"/>
        <v>12</v>
      </c>
      <c r="F62" s="83">
        <v>5</v>
      </c>
      <c r="G62" s="84">
        <v>180</v>
      </c>
      <c r="H62" s="82">
        <f t="shared" si="22"/>
        <v>185</v>
      </c>
      <c r="I62" s="88"/>
      <c r="J62" s="89"/>
      <c r="K62" s="90"/>
      <c r="L62" s="83">
        <v>0</v>
      </c>
      <c r="M62" s="84">
        <v>120</v>
      </c>
      <c r="N62" s="82">
        <f t="shared" si="25"/>
        <v>120</v>
      </c>
      <c r="O62" s="88"/>
      <c r="P62" s="89"/>
      <c r="Q62" s="91"/>
      <c r="R62" s="80">
        <f t="shared" si="27"/>
        <v>5</v>
      </c>
      <c r="S62" s="81">
        <f t="shared" si="27"/>
        <v>312</v>
      </c>
      <c r="T62" s="86">
        <f t="shared" si="27"/>
        <v>317</v>
      </c>
    </row>
    <row r="63" spans="1:20" x14ac:dyDescent="0.15">
      <c r="A63" s="178"/>
      <c r="B63" s="47" t="s">
        <v>19</v>
      </c>
      <c r="C63" s="44">
        <v>1</v>
      </c>
      <c r="D63" s="23">
        <v>18</v>
      </c>
      <c r="E63" s="45">
        <f t="shared" si="26"/>
        <v>19</v>
      </c>
      <c r="F63" s="71">
        <v>7</v>
      </c>
      <c r="G63" s="72">
        <v>302</v>
      </c>
      <c r="H63" s="45">
        <f t="shared" si="22"/>
        <v>309</v>
      </c>
      <c r="I63" s="92"/>
      <c r="J63" s="93"/>
      <c r="K63" s="94"/>
      <c r="L63" s="87">
        <v>2</v>
      </c>
      <c r="M63" s="72">
        <v>210</v>
      </c>
      <c r="N63" s="45">
        <f t="shared" si="25"/>
        <v>212</v>
      </c>
      <c r="O63" s="92"/>
      <c r="P63" s="93"/>
      <c r="Q63" s="95"/>
      <c r="R63" s="44">
        <f t="shared" si="27"/>
        <v>10</v>
      </c>
      <c r="S63" s="23">
        <f t="shared" si="27"/>
        <v>530</v>
      </c>
      <c r="T63" s="26">
        <f t="shared" si="27"/>
        <v>540</v>
      </c>
    </row>
    <row r="64" spans="1:20" x14ac:dyDescent="0.15">
      <c r="A64" s="178"/>
      <c r="B64" s="48" t="s">
        <v>8</v>
      </c>
      <c r="C64" s="44">
        <v>0</v>
      </c>
      <c r="D64" s="23">
        <v>17</v>
      </c>
      <c r="E64" s="45">
        <f t="shared" si="26"/>
        <v>17</v>
      </c>
      <c r="F64" s="71">
        <v>4</v>
      </c>
      <c r="G64" s="72">
        <v>264</v>
      </c>
      <c r="H64" s="45">
        <f t="shared" si="22"/>
        <v>268</v>
      </c>
      <c r="I64" s="92"/>
      <c r="J64" s="93"/>
      <c r="K64" s="94"/>
      <c r="L64" s="71">
        <v>3</v>
      </c>
      <c r="M64" s="72">
        <v>153</v>
      </c>
      <c r="N64" s="45">
        <f t="shared" si="25"/>
        <v>156</v>
      </c>
      <c r="O64" s="92"/>
      <c r="P64" s="93"/>
      <c r="Q64" s="95"/>
      <c r="R64" s="44">
        <f t="shared" si="27"/>
        <v>7</v>
      </c>
      <c r="S64" s="23">
        <f t="shared" si="27"/>
        <v>434</v>
      </c>
      <c r="T64" s="26">
        <f t="shared" si="27"/>
        <v>441</v>
      </c>
    </row>
    <row r="65" spans="1:20" x14ac:dyDescent="0.15">
      <c r="A65" s="179"/>
      <c r="B65" s="73" t="s">
        <v>5</v>
      </c>
      <c r="C65" s="74">
        <f>SUM(C62:C64)</f>
        <v>1</v>
      </c>
      <c r="D65" s="75">
        <f>SUM(D62:D64)</f>
        <v>47</v>
      </c>
      <c r="E65" s="76">
        <f t="shared" si="26"/>
        <v>48</v>
      </c>
      <c r="F65" s="74">
        <f>SUM(F62:F64)</f>
        <v>16</v>
      </c>
      <c r="G65" s="75">
        <f>SUM(G62:G64)</f>
        <v>746</v>
      </c>
      <c r="H65" s="76">
        <f t="shared" si="22"/>
        <v>762</v>
      </c>
      <c r="I65" s="97"/>
      <c r="J65" s="98"/>
      <c r="K65" s="99"/>
      <c r="L65" s="74">
        <f>SUM(L62:L64)</f>
        <v>5</v>
      </c>
      <c r="M65" s="75">
        <f>SUM(M62:M64)</f>
        <v>483</v>
      </c>
      <c r="N65" s="76">
        <f t="shared" si="25"/>
        <v>488</v>
      </c>
      <c r="O65" s="97"/>
      <c r="P65" s="98"/>
      <c r="Q65" s="100"/>
      <c r="R65" s="74">
        <f t="shared" si="27"/>
        <v>22</v>
      </c>
      <c r="S65" s="75">
        <f t="shared" si="27"/>
        <v>1276</v>
      </c>
      <c r="T65" s="78">
        <f t="shared" si="27"/>
        <v>1298</v>
      </c>
    </row>
    <row r="66" spans="1:20" x14ac:dyDescent="0.15">
      <c r="A66" s="208" t="s">
        <v>5</v>
      </c>
      <c r="B66" s="101" t="s">
        <v>18</v>
      </c>
      <c r="C66" s="80">
        <f>C42+C46+C50+C54+C58+C62</f>
        <v>2</v>
      </c>
      <c r="D66" s="81">
        <f>D42+D46+D50+D54+D58+D62</f>
        <v>281</v>
      </c>
      <c r="E66" s="82">
        <f t="shared" ref="E66:M66" si="28">E42+E46+E50+E54+E58+E62</f>
        <v>283</v>
      </c>
      <c r="F66" s="80">
        <f t="shared" si="28"/>
        <v>12</v>
      </c>
      <c r="G66" s="81">
        <f t="shared" si="28"/>
        <v>467</v>
      </c>
      <c r="H66" s="82">
        <f t="shared" si="28"/>
        <v>479</v>
      </c>
      <c r="I66" s="80">
        <f t="shared" si="28"/>
        <v>0</v>
      </c>
      <c r="J66" s="81">
        <f t="shared" si="28"/>
        <v>38</v>
      </c>
      <c r="K66" s="82">
        <f t="shared" si="28"/>
        <v>38</v>
      </c>
      <c r="L66" s="80">
        <f t="shared" si="28"/>
        <v>52</v>
      </c>
      <c r="M66" s="81">
        <f t="shared" si="28"/>
        <v>2077</v>
      </c>
      <c r="N66" s="82">
        <f>N42+N46+N50+N54+N58+N62</f>
        <v>2129</v>
      </c>
      <c r="O66" s="80">
        <f t="shared" ref="O66:T68" si="29">O42+O46+O50+O54+O58+O62</f>
        <v>13</v>
      </c>
      <c r="P66" s="81">
        <f t="shared" si="29"/>
        <v>1713</v>
      </c>
      <c r="Q66" s="85">
        <f t="shared" si="29"/>
        <v>1726</v>
      </c>
      <c r="R66" s="80">
        <f t="shared" si="29"/>
        <v>79</v>
      </c>
      <c r="S66" s="81">
        <f t="shared" si="29"/>
        <v>4576</v>
      </c>
      <c r="T66" s="86">
        <f t="shared" si="29"/>
        <v>4655</v>
      </c>
    </row>
    <row r="67" spans="1:20" x14ac:dyDescent="0.15">
      <c r="A67" s="187"/>
      <c r="B67" s="20" t="s">
        <v>19</v>
      </c>
      <c r="C67" s="44">
        <f t="shared" ref="C67:M69" si="30">C43+C47+C51+C55+C59+C63</f>
        <v>5</v>
      </c>
      <c r="D67" s="23">
        <f t="shared" si="30"/>
        <v>531</v>
      </c>
      <c r="E67" s="45">
        <f t="shared" si="30"/>
        <v>536</v>
      </c>
      <c r="F67" s="44">
        <f t="shared" si="30"/>
        <v>24</v>
      </c>
      <c r="G67" s="23">
        <f t="shared" si="30"/>
        <v>770</v>
      </c>
      <c r="H67" s="45">
        <f t="shared" si="30"/>
        <v>794</v>
      </c>
      <c r="I67" s="44">
        <f t="shared" si="30"/>
        <v>2</v>
      </c>
      <c r="J67" s="23">
        <f t="shared" si="30"/>
        <v>70</v>
      </c>
      <c r="K67" s="45">
        <f t="shared" si="30"/>
        <v>72</v>
      </c>
      <c r="L67" s="44">
        <f t="shared" si="30"/>
        <v>114</v>
      </c>
      <c r="M67" s="23">
        <f t="shared" si="30"/>
        <v>3365</v>
      </c>
      <c r="N67" s="45">
        <f>N43+N47+N51+N55+N59+N63</f>
        <v>3479</v>
      </c>
      <c r="O67" s="44">
        <f t="shared" si="29"/>
        <v>21</v>
      </c>
      <c r="P67" s="23">
        <f t="shared" si="29"/>
        <v>2735</v>
      </c>
      <c r="Q67" s="24">
        <f t="shared" si="29"/>
        <v>2756</v>
      </c>
      <c r="R67" s="44">
        <f t="shared" si="29"/>
        <v>166</v>
      </c>
      <c r="S67" s="23">
        <f t="shared" si="29"/>
        <v>7471</v>
      </c>
      <c r="T67" s="26">
        <f t="shared" si="29"/>
        <v>7637</v>
      </c>
    </row>
    <row r="68" spans="1:20" x14ac:dyDescent="0.15">
      <c r="A68" s="187"/>
      <c r="B68" s="22" t="s">
        <v>8</v>
      </c>
      <c r="C68" s="44">
        <f t="shared" si="30"/>
        <v>2</v>
      </c>
      <c r="D68" s="23">
        <f t="shared" si="30"/>
        <v>502</v>
      </c>
      <c r="E68" s="45">
        <f t="shared" si="30"/>
        <v>504</v>
      </c>
      <c r="F68" s="44">
        <f t="shared" si="30"/>
        <v>16</v>
      </c>
      <c r="G68" s="23">
        <f t="shared" si="30"/>
        <v>703</v>
      </c>
      <c r="H68" s="45">
        <f t="shared" si="30"/>
        <v>719</v>
      </c>
      <c r="I68" s="44">
        <f t="shared" si="30"/>
        <v>0</v>
      </c>
      <c r="J68" s="23">
        <f t="shared" si="30"/>
        <v>54</v>
      </c>
      <c r="K68" s="45">
        <f t="shared" si="30"/>
        <v>54</v>
      </c>
      <c r="L68" s="44">
        <f t="shared" si="30"/>
        <v>89</v>
      </c>
      <c r="M68" s="23">
        <f t="shared" si="30"/>
        <v>2998</v>
      </c>
      <c r="N68" s="45">
        <f>N44+N48+N52+N56+N60+N64</f>
        <v>3087</v>
      </c>
      <c r="O68" s="44">
        <f t="shared" si="29"/>
        <v>29</v>
      </c>
      <c r="P68" s="23">
        <f t="shared" si="29"/>
        <v>2805</v>
      </c>
      <c r="Q68" s="24">
        <f t="shared" si="29"/>
        <v>2834</v>
      </c>
      <c r="R68" s="44">
        <f t="shared" si="29"/>
        <v>136</v>
      </c>
      <c r="S68" s="23">
        <f t="shared" si="29"/>
        <v>7062</v>
      </c>
      <c r="T68" s="26">
        <f t="shared" si="29"/>
        <v>7198</v>
      </c>
    </row>
    <row r="69" spans="1:20" ht="12.75" thickBot="1" x14ac:dyDescent="0.2">
      <c r="A69" s="188"/>
      <c r="B69" s="27" t="s">
        <v>5</v>
      </c>
      <c r="C69" s="36">
        <f>C45+C49+C53+C57+C61+C65</f>
        <v>9</v>
      </c>
      <c r="D69" s="34">
        <f>D45+D49+D53+D57+D61+D65</f>
        <v>1314</v>
      </c>
      <c r="E69" s="102">
        <f>E45+E49+E53+E57+E61+E65</f>
        <v>1323</v>
      </c>
      <c r="F69" s="36">
        <f t="shared" si="30"/>
        <v>52</v>
      </c>
      <c r="G69" s="34">
        <f t="shared" si="30"/>
        <v>1940</v>
      </c>
      <c r="H69" s="102">
        <f t="shared" si="30"/>
        <v>1992</v>
      </c>
      <c r="I69" s="36">
        <f t="shared" si="30"/>
        <v>2</v>
      </c>
      <c r="J69" s="34">
        <f t="shared" si="30"/>
        <v>162</v>
      </c>
      <c r="K69" s="102">
        <f t="shared" si="30"/>
        <v>164</v>
      </c>
      <c r="L69" s="36">
        <f t="shared" si="30"/>
        <v>255</v>
      </c>
      <c r="M69" s="34">
        <f t="shared" si="30"/>
        <v>8440</v>
      </c>
      <c r="N69" s="102">
        <f>SUM(N66:N68)</f>
        <v>8695</v>
      </c>
      <c r="O69" s="36">
        <f>O45+O49+O53+O57+O61+O65</f>
        <v>63</v>
      </c>
      <c r="P69" s="34">
        <f>P45+P49+P53+P57+P61+P65</f>
        <v>7253</v>
      </c>
      <c r="Q69" s="35">
        <f>Q45+Q49+Q53+Q57+Q61+Q65</f>
        <v>7316</v>
      </c>
      <c r="R69" s="36">
        <f>R45+R49+R53+R57+R61+R65</f>
        <v>381</v>
      </c>
      <c r="S69" s="34">
        <f>S45+S49+S53+S57+S61+S65</f>
        <v>19109</v>
      </c>
      <c r="T69" s="37">
        <f>E69+H69+K69+N69+Q69</f>
        <v>19490</v>
      </c>
    </row>
    <row r="70" spans="1:20" x14ac:dyDescent="0.15">
      <c r="A70" s="49" t="s">
        <v>35</v>
      </c>
      <c r="B70" s="49"/>
      <c r="C70" s="50"/>
      <c r="D70" s="50"/>
      <c r="E70" s="50"/>
      <c r="F70" s="50"/>
      <c r="G70" s="50"/>
      <c r="H70" s="50"/>
      <c r="I70" s="50"/>
      <c r="J70" s="50"/>
      <c r="K70" s="50"/>
      <c r="L70" s="50"/>
      <c r="M70" s="50"/>
      <c r="N70" s="50"/>
      <c r="O70" s="50"/>
      <c r="P70" s="50"/>
      <c r="Q70" s="50"/>
      <c r="R70" s="50"/>
      <c r="S70" s="50"/>
      <c r="T70" s="50"/>
    </row>
    <row r="72" spans="1:20" ht="13.5" x14ac:dyDescent="0.15">
      <c r="A72" s="173" t="s">
        <v>15</v>
      </c>
      <c r="B72" s="173"/>
      <c r="C72" s="173"/>
      <c r="D72" s="173"/>
      <c r="E72" s="173"/>
      <c r="F72" s="173"/>
      <c r="G72" s="173"/>
      <c r="H72" s="173"/>
      <c r="I72" s="173"/>
      <c r="J72" s="173"/>
      <c r="K72" s="173"/>
      <c r="L72" s="103"/>
    </row>
    <row r="73" spans="1:20" s="7" customFormat="1" ht="14.25" thickBot="1" x14ac:dyDescent="0.2">
      <c r="A73" s="173"/>
      <c r="B73" s="173"/>
      <c r="C73" s="173"/>
      <c r="D73" s="173"/>
      <c r="E73" s="173"/>
      <c r="F73" s="173"/>
      <c r="G73" s="173"/>
      <c r="H73" s="173"/>
      <c r="I73" s="173"/>
      <c r="J73" s="173"/>
      <c r="K73" s="173"/>
      <c r="L73" s="206" t="s">
        <v>0</v>
      </c>
      <c r="M73" s="206"/>
      <c r="N73" s="206"/>
      <c r="O73" s="206"/>
      <c r="P73" s="206"/>
      <c r="Q73" s="206"/>
    </row>
    <row r="74" spans="1:20" x14ac:dyDescent="0.15">
      <c r="A74" s="169" t="s">
        <v>50</v>
      </c>
      <c r="B74" s="170"/>
      <c r="C74" s="174" t="s">
        <v>22</v>
      </c>
      <c r="D74" s="175"/>
      <c r="E74" s="176"/>
      <c r="F74" s="174" t="s">
        <v>23</v>
      </c>
      <c r="G74" s="175"/>
      <c r="H74" s="176"/>
      <c r="I74" s="174" t="s">
        <v>24</v>
      </c>
      <c r="J74" s="175"/>
      <c r="K74" s="176"/>
      <c r="L74" s="174" t="s">
        <v>25</v>
      </c>
      <c r="M74" s="175"/>
      <c r="N74" s="176"/>
      <c r="O74" s="174" t="s">
        <v>5</v>
      </c>
      <c r="P74" s="175"/>
      <c r="Q74" s="207"/>
    </row>
    <row r="75" spans="1:20" ht="12.75" thickBot="1" x14ac:dyDescent="0.2">
      <c r="A75" s="171"/>
      <c r="B75" s="172"/>
      <c r="C75" s="15" t="s">
        <v>6</v>
      </c>
      <c r="D75" s="16" t="s">
        <v>7</v>
      </c>
      <c r="E75" s="17" t="s">
        <v>5</v>
      </c>
      <c r="F75" s="15" t="s">
        <v>6</v>
      </c>
      <c r="G75" s="16" t="s">
        <v>7</v>
      </c>
      <c r="H75" s="17" t="s">
        <v>5</v>
      </c>
      <c r="I75" s="15" t="s">
        <v>6</v>
      </c>
      <c r="J75" s="16" t="s">
        <v>7</v>
      </c>
      <c r="K75" s="17" t="s">
        <v>5</v>
      </c>
      <c r="L75" s="15" t="s">
        <v>6</v>
      </c>
      <c r="M75" s="16" t="s">
        <v>7</v>
      </c>
      <c r="N75" s="17" t="s">
        <v>5</v>
      </c>
      <c r="O75" s="15" t="s">
        <v>6</v>
      </c>
      <c r="P75" s="16" t="s">
        <v>7</v>
      </c>
      <c r="Q75" s="18" t="s">
        <v>5</v>
      </c>
      <c r="R75" s="104"/>
      <c r="S75" s="105"/>
      <c r="T75" s="105"/>
    </row>
    <row r="76" spans="1:20" s="111" customFormat="1" ht="12" customHeight="1" x14ac:dyDescent="0.15">
      <c r="A76" s="184" t="s">
        <v>53</v>
      </c>
      <c r="B76" s="106" t="s">
        <v>18</v>
      </c>
      <c r="C76" s="80">
        <v>42</v>
      </c>
      <c r="D76" s="81">
        <v>220</v>
      </c>
      <c r="E76" s="122">
        <f>SUM(C76:D76)</f>
        <v>262</v>
      </c>
      <c r="F76" s="80">
        <v>44</v>
      </c>
      <c r="G76" s="81">
        <v>240</v>
      </c>
      <c r="H76" s="122">
        <f>SUM(F76:G76)</f>
        <v>284</v>
      </c>
      <c r="I76" s="80">
        <v>76</v>
      </c>
      <c r="J76" s="81">
        <v>278</v>
      </c>
      <c r="K76" s="122">
        <f>SUM(I76:J76)</f>
        <v>354</v>
      </c>
      <c r="L76" s="80">
        <v>299</v>
      </c>
      <c r="M76" s="81">
        <v>334</v>
      </c>
      <c r="N76" s="107">
        <f>SUM(L76:M76)</f>
        <v>633</v>
      </c>
      <c r="O76" s="108">
        <f t="shared" ref="O76:O78" si="31">C76+F76+I76+L76</f>
        <v>461</v>
      </c>
      <c r="P76" s="109">
        <f t="shared" ref="P76:P78" si="32">D76+G76+J76+M76</f>
        <v>1072</v>
      </c>
      <c r="Q76" s="110">
        <f>SUM(O76:P76)</f>
        <v>1533</v>
      </c>
    </row>
    <row r="77" spans="1:20" s="111" customFormat="1" x14ac:dyDescent="0.15">
      <c r="A77" s="184"/>
      <c r="B77" s="112" t="s">
        <v>19</v>
      </c>
      <c r="C77" s="44">
        <v>101</v>
      </c>
      <c r="D77" s="23">
        <v>337</v>
      </c>
      <c r="E77" s="123">
        <f>SUM(C77:D77)</f>
        <v>438</v>
      </c>
      <c r="F77" s="44">
        <v>88</v>
      </c>
      <c r="G77" s="23">
        <v>335</v>
      </c>
      <c r="H77" s="123">
        <f>SUM(F77:G77)</f>
        <v>423</v>
      </c>
      <c r="I77" s="44">
        <v>143</v>
      </c>
      <c r="J77" s="23">
        <v>462</v>
      </c>
      <c r="K77" s="123">
        <f>SUM(I77:J77)</f>
        <v>605</v>
      </c>
      <c r="L77" s="44">
        <v>543</v>
      </c>
      <c r="M77" s="23">
        <v>567</v>
      </c>
      <c r="N77" s="114">
        <f>SUM(L77:M77)</f>
        <v>1110</v>
      </c>
      <c r="O77" s="115">
        <f t="shared" si="31"/>
        <v>875</v>
      </c>
      <c r="P77" s="113">
        <f t="shared" si="32"/>
        <v>1701</v>
      </c>
      <c r="Q77" s="116">
        <f>SUM(O77:P77)</f>
        <v>2576</v>
      </c>
    </row>
    <row r="78" spans="1:20" s="111" customFormat="1" x14ac:dyDescent="0.15">
      <c r="A78" s="184"/>
      <c r="B78" s="112" t="s">
        <v>8</v>
      </c>
      <c r="C78" s="44">
        <v>81</v>
      </c>
      <c r="D78" s="23">
        <v>278</v>
      </c>
      <c r="E78" s="123">
        <f>SUM(C78:D78)</f>
        <v>359</v>
      </c>
      <c r="F78" s="44">
        <v>75</v>
      </c>
      <c r="G78" s="23">
        <v>308</v>
      </c>
      <c r="H78" s="123">
        <f>SUM(F78:G78)</f>
        <v>383</v>
      </c>
      <c r="I78" s="44">
        <v>138</v>
      </c>
      <c r="J78" s="23">
        <v>336</v>
      </c>
      <c r="K78" s="123">
        <f>SUM(I78:J78)</f>
        <v>474</v>
      </c>
      <c r="L78" s="44">
        <v>454</v>
      </c>
      <c r="M78" s="23">
        <v>503</v>
      </c>
      <c r="N78" s="114">
        <f>SUM(L78:M78)</f>
        <v>957</v>
      </c>
      <c r="O78" s="115">
        <f t="shared" si="31"/>
        <v>748</v>
      </c>
      <c r="P78" s="113">
        <f t="shared" si="32"/>
        <v>1425</v>
      </c>
      <c r="Q78" s="116">
        <f>SUM(O78:P78)</f>
        <v>2173</v>
      </c>
    </row>
    <row r="79" spans="1:20" s="111" customFormat="1" ht="12.75" thickBot="1" x14ac:dyDescent="0.2">
      <c r="A79" s="185"/>
      <c r="B79" s="117" t="s">
        <v>5</v>
      </c>
      <c r="C79" s="118">
        <f>SUM(C76:C78)</f>
        <v>224</v>
      </c>
      <c r="D79" s="119">
        <f t="shared" ref="D79:Q79" si="33">SUM(D76:D78)</f>
        <v>835</v>
      </c>
      <c r="E79" s="120">
        <f t="shared" si="33"/>
        <v>1059</v>
      </c>
      <c r="F79" s="118">
        <f t="shared" si="33"/>
        <v>207</v>
      </c>
      <c r="G79" s="119">
        <f t="shared" si="33"/>
        <v>883</v>
      </c>
      <c r="H79" s="120">
        <f t="shared" si="33"/>
        <v>1090</v>
      </c>
      <c r="I79" s="118">
        <f t="shared" si="33"/>
        <v>357</v>
      </c>
      <c r="J79" s="119">
        <f t="shared" si="33"/>
        <v>1076</v>
      </c>
      <c r="K79" s="120">
        <f t="shared" si="33"/>
        <v>1433</v>
      </c>
      <c r="L79" s="118">
        <f t="shared" si="33"/>
        <v>1296</v>
      </c>
      <c r="M79" s="119">
        <f t="shared" si="33"/>
        <v>1404</v>
      </c>
      <c r="N79" s="120">
        <f t="shared" si="33"/>
        <v>2700</v>
      </c>
      <c r="O79" s="118">
        <f t="shared" si="33"/>
        <v>2084</v>
      </c>
      <c r="P79" s="119">
        <f t="shared" si="33"/>
        <v>4198</v>
      </c>
      <c r="Q79" s="121">
        <f t="shared" si="33"/>
        <v>6282</v>
      </c>
    </row>
    <row r="80" spans="1:20" s="111" customFormat="1" x14ac:dyDescent="0.15">
      <c r="A80" s="184" t="s">
        <v>57</v>
      </c>
      <c r="B80" s="106" t="s">
        <v>18</v>
      </c>
      <c r="C80" s="80">
        <v>42</v>
      </c>
      <c r="D80" s="81">
        <v>222</v>
      </c>
      <c r="E80" s="122">
        <f>SUM(C80:D80)</f>
        <v>264</v>
      </c>
      <c r="F80" s="80">
        <v>43</v>
      </c>
      <c r="G80" s="81">
        <v>244</v>
      </c>
      <c r="H80" s="122">
        <f>SUM(F80:G80)</f>
        <v>287</v>
      </c>
      <c r="I80" s="80">
        <v>70</v>
      </c>
      <c r="J80" s="81">
        <v>296</v>
      </c>
      <c r="K80" s="122">
        <f>SUM(I80:J80)</f>
        <v>366</v>
      </c>
      <c r="L80" s="80">
        <v>306</v>
      </c>
      <c r="M80" s="81">
        <v>343</v>
      </c>
      <c r="N80" s="122">
        <f>SUM(L80:M80)</f>
        <v>649</v>
      </c>
      <c r="O80" s="124">
        <f t="shared" ref="O80:O82" si="34">C80+F80+I80+L80</f>
        <v>461</v>
      </c>
      <c r="P80" s="125">
        <f t="shared" ref="P80:P82" si="35">D80+G80+J80+M80</f>
        <v>1105</v>
      </c>
      <c r="Q80" s="126">
        <f>SUM(O80:P80)</f>
        <v>1566</v>
      </c>
    </row>
    <row r="81" spans="1:17" s="111" customFormat="1" x14ac:dyDescent="0.15">
      <c r="A81" s="184"/>
      <c r="B81" s="112" t="s">
        <v>19</v>
      </c>
      <c r="C81" s="44">
        <v>100</v>
      </c>
      <c r="D81" s="23">
        <v>354</v>
      </c>
      <c r="E81" s="123">
        <f>SUM(C81:D81)</f>
        <v>454</v>
      </c>
      <c r="F81" s="44">
        <v>100</v>
      </c>
      <c r="G81" s="23">
        <v>340</v>
      </c>
      <c r="H81" s="123">
        <f>SUM(F81:G81)</f>
        <v>440</v>
      </c>
      <c r="I81" s="44">
        <v>146</v>
      </c>
      <c r="J81" s="23">
        <v>483</v>
      </c>
      <c r="K81" s="123">
        <f>SUM(I81:J81)</f>
        <v>629</v>
      </c>
      <c r="L81" s="44">
        <v>569</v>
      </c>
      <c r="M81" s="23">
        <v>590</v>
      </c>
      <c r="N81" s="123">
        <f>SUM(L81:M81)</f>
        <v>1159</v>
      </c>
      <c r="O81" s="127">
        <f t="shared" si="34"/>
        <v>915</v>
      </c>
      <c r="P81" s="128">
        <f t="shared" si="35"/>
        <v>1767</v>
      </c>
      <c r="Q81" s="129">
        <f>SUM(O81:P81)</f>
        <v>2682</v>
      </c>
    </row>
    <row r="82" spans="1:17" s="111" customFormat="1" x14ac:dyDescent="0.15">
      <c r="A82" s="184"/>
      <c r="B82" s="112" t="s">
        <v>8</v>
      </c>
      <c r="C82" s="44">
        <v>86</v>
      </c>
      <c r="D82" s="23">
        <v>284</v>
      </c>
      <c r="E82" s="123">
        <f>SUM(C82:D82)</f>
        <v>370</v>
      </c>
      <c r="F82" s="44">
        <v>85</v>
      </c>
      <c r="G82" s="23">
        <v>305</v>
      </c>
      <c r="H82" s="123">
        <f>SUM(F82:G82)</f>
        <v>390</v>
      </c>
      <c r="I82" s="44">
        <v>134</v>
      </c>
      <c r="J82" s="23">
        <v>348</v>
      </c>
      <c r="K82" s="123">
        <f>SUM(I82:J82)</f>
        <v>482</v>
      </c>
      <c r="L82" s="44">
        <v>495</v>
      </c>
      <c r="M82" s="23">
        <v>535</v>
      </c>
      <c r="N82" s="123">
        <f>SUM(L82:M82)</f>
        <v>1030</v>
      </c>
      <c r="O82" s="127">
        <f t="shared" si="34"/>
        <v>800</v>
      </c>
      <c r="P82" s="128">
        <f t="shared" si="35"/>
        <v>1472</v>
      </c>
      <c r="Q82" s="129">
        <f>SUM(O82:P82)</f>
        <v>2272</v>
      </c>
    </row>
    <row r="83" spans="1:17" s="111" customFormat="1" ht="12.75" thickBot="1" x14ac:dyDescent="0.2">
      <c r="A83" s="185"/>
      <c r="B83" s="117" t="s">
        <v>5</v>
      </c>
      <c r="C83" s="130">
        <f>SUM(C80:C82)</f>
        <v>228</v>
      </c>
      <c r="D83" s="131">
        <f t="shared" ref="D83:Q83" si="36">SUM(D80:D82)</f>
        <v>860</v>
      </c>
      <c r="E83" s="132">
        <f t="shared" si="36"/>
        <v>1088</v>
      </c>
      <c r="F83" s="130">
        <f t="shared" si="36"/>
        <v>228</v>
      </c>
      <c r="G83" s="131">
        <f t="shared" si="36"/>
        <v>889</v>
      </c>
      <c r="H83" s="132">
        <f t="shared" si="36"/>
        <v>1117</v>
      </c>
      <c r="I83" s="130">
        <f t="shared" si="36"/>
        <v>350</v>
      </c>
      <c r="J83" s="131">
        <f t="shared" si="36"/>
        <v>1127</v>
      </c>
      <c r="K83" s="132">
        <f t="shared" si="36"/>
        <v>1477</v>
      </c>
      <c r="L83" s="130">
        <f t="shared" si="36"/>
        <v>1370</v>
      </c>
      <c r="M83" s="131">
        <f t="shared" si="36"/>
        <v>1468</v>
      </c>
      <c r="N83" s="132">
        <f t="shared" si="36"/>
        <v>2838</v>
      </c>
      <c r="O83" s="130">
        <f t="shared" si="36"/>
        <v>2176</v>
      </c>
      <c r="P83" s="131">
        <f t="shared" si="36"/>
        <v>4344</v>
      </c>
      <c r="Q83" s="133">
        <f t="shared" si="36"/>
        <v>6520</v>
      </c>
    </row>
    <row r="84" spans="1:17" s="111" customFormat="1" x14ac:dyDescent="0.15">
      <c r="A84" s="184" t="s">
        <v>61</v>
      </c>
      <c r="B84" s="106" t="s">
        <v>18</v>
      </c>
      <c r="C84" s="80">
        <v>45</v>
      </c>
      <c r="D84" s="81">
        <v>227</v>
      </c>
      <c r="E84" s="122">
        <f>SUM(C84:D84)</f>
        <v>272</v>
      </c>
      <c r="F84" s="80">
        <v>43</v>
      </c>
      <c r="G84" s="81">
        <v>257</v>
      </c>
      <c r="H84" s="122">
        <f>SUM(F84:G84)</f>
        <v>300</v>
      </c>
      <c r="I84" s="80">
        <v>68</v>
      </c>
      <c r="J84" s="81">
        <v>296</v>
      </c>
      <c r="K84" s="122">
        <f>SUM(I84:J84)</f>
        <v>364</v>
      </c>
      <c r="L84" s="80">
        <v>344</v>
      </c>
      <c r="M84" s="81">
        <v>353</v>
      </c>
      <c r="N84" s="122">
        <f>SUM(L84:M84)</f>
        <v>697</v>
      </c>
      <c r="O84" s="124">
        <f t="shared" ref="O84:O86" si="37">C84+F84+I84+L84</f>
        <v>500</v>
      </c>
      <c r="P84" s="125">
        <f t="shared" ref="P84:P86" si="38">D84+G84+J84+M84</f>
        <v>1133</v>
      </c>
      <c r="Q84" s="126">
        <f>SUM(O84:P84)</f>
        <v>1633</v>
      </c>
    </row>
    <row r="85" spans="1:17" s="111" customFormat="1" x14ac:dyDescent="0.15">
      <c r="A85" s="184"/>
      <c r="B85" s="112" t="s">
        <v>19</v>
      </c>
      <c r="C85" s="44">
        <v>100</v>
      </c>
      <c r="D85" s="23">
        <v>362</v>
      </c>
      <c r="E85" s="123">
        <f>SUM(C85:D85)</f>
        <v>462</v>
      </c>
      <c r="F85" s="44">
        <v>105</v>
      </c>
      <c r="G85" s="23">
        <v>341</v>
      </c>
      <c r="H85" s="123">
        <f>SUM(F85:G85)</f>
        <v>446</v>
      </c>
      <c r="I85" s="44">
        <v>146</v>
      </c>
      <c r="J85" s="23">
        <v>499</v>
      </c>
      <c r="K85" s="123">
        <f>SUM(I85:J85)</f>
        <v>645</v>
      </c>
      <c r="L85" s="44">
        <v>636</v>
      </c>
      <c r="M85" s="23">
        <v>619</v>
      </c>
      <c r="N85" s="123">
        <f>SUM(L85:M85)</f>
        <v>1255</v>
      </c>
      <c r="O85" s="127">
        <f t="shared" si="37"/>
        <v>987</v>
      </c>
      <c r="P85" s="128">
        <f t="shared" si="38"/>
        <v>1821</v>
      </c>
      <c r="Q85" s="129">
        <f>SUM(O85:P85)</f>
        <v>2808</v>
      </c>
    </row>
    <row r="86" spans="1:17" s="111" customFormat="1" x14ac:dyDescent="0.15">
      <c r="A86" s="184"/>
      <c r="B86" s="112" t="s">
        <v>8</v>
      </c>
      <c r="C86" s="44">
        <v>77</v>
      </c>
      <c r="D86" s="23">
        <v>295</v>
      </c>
      <c r="E86" s="123">
        <f>SUM(C86:D86)</f>
        <v>372</v>
      </c>
      <c r="F86" s="44">
        <v>85</v>
      </c>
      <c r="G86" s="23">
        <v>310</v>
      </c>
      <c r="H86" s="123">
        <f>SUM(F86:G86)</f>
        <v>395</v>
      </c>
      <c r="I86" s="44">
        <v>139</v>
      </c>
      <c r="J86" s="23">
        <v>362</v>
      </c>
      <c r="K86" s="123">
        <f>SUM(I86:J86)</f>
        <v>501</v>
      </c>
      <c r="L86" s="44">
        <v>541</v>
      </c>
      <c r="M86" s="23">
        <v>560</v>
      </c>
      <c r="N86" s="123">
        <f>SUM(L86:M86)</f>
        <v>1101</v>
      </c>
      <c r="O86" s="127">
        <f t="shared" si="37"/>
        <v>842</v>
      </c>
      <c r="P86" s="128">
        <f t="shared" si="38"/>
        <v>1527</v>
      </c>
      <c r="Q86" s="129">
        <f>SUM(O86:P86)</f>
        <v>2369</v>
      </c>
    </row>
    <row r="87" spans="1:17" s="111" customFormat="1" ht="12.75" thickBot="1" x14ac:dyDescent="0.2">
      <c r="A87" s="185"/>
      <c r="B87" s="117" t="s">
        <v>5</v>
      </c>
      <c r="C87" s="130">
        <f>SUM(C84:C86)</f>
        <v>222</v>
      </c>
      <c r="D87" s="131">
        <f t="shared" ref="D87:Q87" si="39">SUM(D84:D86)</f>
        <v>884</v>
      </c>
      <c r="E87" s="132">
        <f t="shared" si="39"/>
        <v>1106</v>
      </c>
      <c r="F87" s="130">
        <f t="shared" si="39"/>
        <v>233</v>
      </c>
      <c r="G87" s="131">
        <f t="shared" si="39"/>
        <v>908</v>
      </c>
      <c r="H87" s="132">
        <f t="shared" si="39"/>
        <v>1141</v>
      </c>
      <c r="I87" s="130">
        <f t="shared" si="39"/>
        <v>353</v>
      </c>
      <c r="J87" s="131">
        <f t="shared" si="39"/>
        <v>1157</v>
      </c>
      <c r="K87" s="132">
        <f t="shared" si="39"/>
        <v>1510</v>
      </c>
      <c r="L87" s="130">
        <f t="shared" si="39"/>
        <v>1521</v>
      </c>
      <c r="M87" s="131">
        <f t="shared" si="39"/>
        <v>1532</v>
      </c>
      <c r="N87" s="132">
        <f t="shared" si="39"/>
        <v>3053</v>
      </c>
      <c r="O87" s="130">
        <f t="shared" si="39"/>
        <v>2329</v>
      </c>
      <c r="P87" s="131">
        <f t="shared" si="39"/>
        <v>4481</v>
      </c>
      <c r="Q87" s="133">
        <f t="shared" si="39"/>
        <v>6810</v>
      </c>
    </row>
    <row r="88" spans="1:17" s="111" customFormat="1" x14ac:dyDescent="0.15">
      <c r="A88" s="184" t="s">
        <v>65</v>
      </c>
      <c r="B88" s="106" t="s">
        <v>18</v>
      </c>
      <c r="C88" s="80">
        <v>40</v>
      </c>
      <c r="D88" s="81">
        <v>232</v>
      </c>
      <c r="E88" s="122">
        <f>SUM(C88:D88)</f>
        <v>272</v>
      </c>
      <c r="F88" s="80">
        <v>46</v>
      </c>
      <c r="G88" s="81">
        <v>263</v>
      </c>
      <c r="H88" s="122">
        <f>SUM(F88:G88)</f>
        <v>309</v>
      </c>
      <c r="I88" s="80">
        <v>73</v>
      </c>
      <c r="J88" s="81">
        <v>304</v>
      </c>
      <c r="K88" s="122">
        <f>SUM(I88:J88)</f>
        <v>377</v>
      </c>
      <c r="L88" s="80">
        <v>363</v>
      </c>
      <c r="M88" s="81">
        <v>377</v>
      </c>
      <c r="N88" s="122">
        <f>SUM(L88:M88)</f>
        <v>740</v>
      </c>
      <c r="O88" s="124">
        <f t="shared" ref="O88:O90" si="40">C88+F88+I88+L88</f>
        <v>522</v>
      </c>
      <c r="P88" s="125">
        <f t="shared" ref="P88:P90" si="41">D88+G88+J88+M88</f>
        <v>1176</v>
      </c>
      <c r="Q88" s="126">
        <f>SUM(O88:P88)</f>
        <v>1698</v>
      </c>
    </row>
    <row r="89" spans="1:17" s="111" customFormat="1" x14ac:dyDescent="0.15">
      <c r="A89" s="184"/>
      <c r="B89" s="112" t="s">
        <v>19</v>
      </c>
      <c r="C89" s="44">
        <v>101</v>
      </c>
      <c r="D89" s="23">
        <v>370</v>
      </c>
      <c r="E89" s="123">
        <f>SUM(C89:D89)</f>
        <v>471</v>
      </c>
      <c r="F89" s="44">
        <v>113</v>
      </c>
      <c r="G89" s="23">
        <v>344</v>
      </c>
      <c r="H89" s="123">
        <f>SUM(F89:G89)</f>
        <v>457</v>
      </c>
      <c r="I89" s="44">
        <v>142</v>
      </c>
      <c r="J89" s="23">
        <v>509</v>
      </c>
      <c r="K89" s="123">
        <f>SUM(I89:J89)</f>
        <v>651</v>
      </c>
      <c r="L89" s="44">
        <v>703</v>
      </c>
      <c r="M89" s="23">
        <v>662</v>
      </c>
      <c r="N89" s="123">
        <f>SUM(L89:M89)</f>
        <v>1365</v>
      </c>
      <c r="O89" s="127">
        <f t="shared" si="40"/>
        <v>1059</v>
      </c>
      <c r="P89" s="128">
        <f t="shared" si="41"/>
        <v>1885</v>
      </c>
      <c r="Q89" s="129">
        <f>SUM(O89:P89)</f>
        <v>2944</v>
      </c>
    </row>
    <row r="90" spans="1:17" s="111" customFormat="1" x14ac:dyDescent="0.15">
      <c r="A90" s="184"/>
      <c r="B90" s="112" t="s">
        <v>8</v>
      </c>
      <c r="C90" s="44">
        <v>74</v>
      </c>
      <c r="D90" s="23">
        <v>298</v>
      </c>
      <c r="E90" s="123">
        <f>SUM(C90:D90)</f>
        <v>372</v>
      </c>
      <c r="F90" s="44">
        <v>100</v>
      </c>
      <c r="G90" s="23">
        <v>314</v>
      </c>
      <c r="H90" s="123">
        <f>SUM(F90:G90)</f>
        <v>414</v>
      </c>
      <c r="I90" s="44">
        <v>131</v>
      </c>
      <c r="J90" s="23">
        <v>382</v>
      </c>
      <c r="K90" s="123">
        <f>SUM(I90:J90)</f>
        <v>513</v>
      </c>
      <c r="L90" s="44">
        <v>607</v>
      </c>
      <c r="M90" s="23">
        <v>575</v>
      </c>
      <c r="N90" s="123">
        <f>SUM(L90:M90)</f>
        <v>1182</v>
      </c>
      <c r="O90" s="127">
        <f t="shared" si="40"/>
        <v>912</v>
      </c>
      <c r="P90" s="128">
        <f t="shared" si="41"/>
        <v>1569</v>
      </c>
      <c r="Q90" s="129">
        <f>SUM(O90:P90)</f>
        <v>2481</v>
      </c>
    </row>
    <row r="91" spans="1:17" s="111" customFormat="1" ht="12.75" thickBot="1" x14ac:dyDescent="0.2">
      <c r="A91" s="185"/>
      <c r="B91" s="117" t="s">
        <v>5</v>
      </c>
      <c r="C91" s="130">
        <f>SUM(C88:C90)</f>
        <v>215</v>
      </c>
      <c r="D91" s="131">
        <f t="shared" ref="D91:Q91" si="42">SUM(D88:D90)</f>
        <v>900</v>
      </c>
      <c r="E91" s="132">
        <f t="shared" si="42"/>
        <v>1115</v>
      </c>
      <c r="F91" s="130">
        <f t="shared" si="42"/>
        <v>259</v>
      </c>
      <c r="G91" s="131">
        <f t="shared" si="42"/>
        <v>921</v>
      </c>
      <c r="H91" s="132">
        <f t="shared" si="42"/>
        <v>1180</v>
      </c>
      <c r="I91" s="130">
        <f t="shared" si="42"/>
        <v>346</v>
      </c>
      <c r="J91" s="131">
        <f t="shared" si="42"/>
        <v>1195</v>
      </c>
      <c r="K91" s="132">
        <f t="shared" si="42"/>
        <v>1541</v>
      </c>
      <c r="L91" s="130">
        <f t="shared" si="42"/>
        <v>1673</v>
      </c>
      <c r="M91" s="131">
        <f t="shared" si="42"/>
        <v>1614</v>
      </c>
      <c r="N91" s="132">
        <f t="shared" si="42"/>
        <v>3287</v>
      </c>
      <c r="O91" s="130">
        <f t="shared" si="42"/>
        <v>2493</v>
      </c>
      <c r="P91" s="131">
        <f t="shared" si="42"/>
        <v>4630</v>
      </c>
      <c r="Q91" s="133">
        <f t="shared" si="42"/>
        <v>7123</v>
      </c>
    </row>
    <row r="92" spans="1:17" s="111" customFormat="1" x14ac:dyDescent="0.15">
      <c r="A92" s="184" t="s">
        <v>68</v>
      </c>
      <c r="B92" s="106" t="s">
        <v>18</v>
      </c>
      <c r="C92" s="80">
        <v>46</v>
      </c>
      <c r="D92" s="81">
        <v>232</v>
      </c>
      <c r="E92" s="122">
        <f>SUM(C92:D92)</f>
        <v>278</v>
      </c>
      <c r="F92" s="80">
        <v>47</v>
      </c>
      <c r="G92" s="81">
        <v>259</v>
      </c>
      <c r="H92" s="122">
        <f>SUM(F92:G92)</f>
        <v>306</v>
      </c>
      <c r="I92" s="80">
        <v>80</v>
      </c>
      <c r="J92" s="81">
        <v>311</v>
      </c>
      <c r="K92" s="122">
        <f>SUM(I92:J92)</f>
        <v>391</v>
      </c>
      <c r="L92" s="80">
        <v>400</v>
      </c>
      <c r="M92" s="81">
        <v>377</v>
      </c>
      <c r="N92" s="122">
        <f>SUM(L92:M92)</f>
        <v>777</v>
      </c>
      <c r="O92" s="124">
        <f t="shared" ref="O92:P94" si="43">C92+F92+I92+L92</f>
        <v>573</v>
      </c>
      <c r="P92" s="125">
        <f t="shared" si="43"/>
        <v>1179</v>
      </c>
      <c r="Q92" s="126">
        <f>SUM(O92:P92)</f>
        <v>1752</v>
      </c>
    </row>
    <row r="93" spans="1:17" s="111" customFormat="1" x14ac:dyDescent="0.15">
      <c r="A93" s="184"/>
      <c r="B93" s="112" t="s">
        <v>19</v>
      </c>
      <c r="C93" s="44">
        <v>106</v>
      </c>
      <c r="D93" s="23">
        <v>367</v>
      </c>
      <c r="E93" s="123">
        <f>SUM(C93:D93)</f>
        <v>473</v>
      </c>
      <c r="F93" s="44">
        <v>116</v>
      </c>
      <c r="G93" s="23">
        <v>335</v>
      </c>
      <c r="H93" s="123">
        <f>SUM(F93:G93)</f>
        <v>451</v>
      </c>
      <c r="I93" s="44">
        <v>157</v>
      </c>
      <c r="J93" s="23">
        <v>510</v>
      </c>
      <c r="K93" s="123">
        <f>SUM(I93:J93)</f>
        <v>667</v>
      </c>
      <c r="L93" s="44">
        <v>760</v>
      </c>
      <c r="M93" s="23">
        <v>696</v>
      </c>
      <c r="N93" s="123">
        <f>SUM(L93:M93)</f>
        <v>1456</v>
      </c>
      <c r="O93" s="127">
        <f t="shared" si="43"/>
        <v>1139</v>
      </c>
      <c r="P93" s="128">
        <f t="shared" si="43"/>
        <v>1908</v>
      </c>
      <c r="Q93" s="129">
        <f>SUM(O93:P93)</f>
        <v>3047</v>
      </c>
    </row>
    <row r="94" spans="1:17" s="111" customFormat="1" x14ac:dyDescent="0.15">
      <c r="A94" s="184"/>
      <c r="B94" s="112" t="s">
        <v>8</v>
      </c>
      <c r="C94" s="44">
        <v>82</v>
      </c>
      <c r="D94" s="23">
        <v>298</v>
      </c>
      <c r="E94" s="123">
        <f>SUM(C94:D94)</f>
        <v>380</v>
      </c>
      <c r="F94" s="44">
        <v>105</v>
      </c>
      <c r="G94" s="23">
        <v>304</v>
      </c>
      <c r="H94" s="123">
        <f>SUM(F94:G94)</f>
        <v>409</v>
      </c>
      <c r="I94" s="44">
        <v>133</v>
      </c>
      <c r="J94" s="23">
        <v>391</v>
      </c>
      <c r="K94" s="123">
        <f>SUM(I94:J94)</f>
        <v>524</v>
      </c>
      <c r="L94" s="44">
        <v>697</v>
      </c>
      <c r="M94" s="23">
        <v>591</v>
      </c>
      <c r="N94" s="123">
        <f>SUM(L94:M94)</f>
        <v>1288</v>
      </c>
      <c r="O94" s="127">
        <f t="shared" si="43"/>
        <v>1017</v>
      </c>
      <c r="P94" s="128">
        <f t="shared" si="43"/>
        <v>1584</v>
      </c>
      <c r="Q94" s="129">
        <f>SUM(O94:P94)</f>
        <v>2601</v>
      </c>
    </row>
    <row r="95" spans="1:17" s="111" customFormat="1" ht="12.75" thickBot="1" x14ac:dyDescent="0.2">
      <c r="A95" s="185"/>
      <c r="B95" s="117" t="s">
        <v>5</v>
      </c>
      <c r="C95" s="130">
        <f>SUM(C92:C94)</f>
        <v>234</v>
      </c>
      <c r="D95" s="131">
        <f t="shared" ref="D95:Q95" si="44">SUM(D92:D94)</f>
        <v>897</v>
      </c>
      <c r="E95" s="132">
        <f t="shared" si="44"/>
        <v>1131</v>
      </c>
      <c r="F95" s="130">
        <f t="shared" si="44"/>
        <v>268</v>
      </c>
      <c r="G95" s="131">
        <f t="shared" si="44"/>
        <v>898</v>
      </c>
      <c r="H95" s="132">
        <f t="shared" si="44"/>
        <v>1166</v>
      </c>
      <c r="I95" s="130">
        <f t="shared" si="44"/>
        <v>370</v>
      </c>
      <c r="J95" s="131">
        <f t="shared" si="44"/>
        <v>1212</v>
      </c>
      <c r="K95" s="132">
        <f t="shared" si="44"/>
        <v>1582</v>
      </c>
      <c r="L95" s="130">
        <f t="shared" si="44"/>
        <v>1857</v>
      </c>
      <c r="M95" s="131">
        <f t="shared" si="44"/>
        <v>1664</v>
      </c>
      <c r="N95" s="132">
        <f t="shared" si="44"/>
        <v>3521</v>
      </c>
      <c r="O95" s="130">
        <f t="shared" si="44"/>
        <v>2729</v>
      </c>
      <c r="P95" s="131">
        <f t="shared" si="44"/>
        <v>4671</v>
      </c>
      <c r="Q95" s="133">
        <f t="shared" si="44"/>
        <v>7400</v>
      </c>
    </row>
    <row r="97" spans="1:20" ht="13.5" x14ac:dyDescent="0.15">
      <c r="A97" s="173" t="s">
        <v>26</v>
      </c>
      <c r="B97" s="173"/>
      <c r="C97" s="173"/>
      <c r="D97" s="173"/>
      <c r="E97" s="173"/>
      <c r="F97" s="173"/>
      <c r="G97" s="173"/>
      <c r="H97" s="173"/>
      <c r="I97" s="173"/>
      <c r="J97" s="173"/>
      <c r="K97" s="173"/>
      <c r="L97" s="103"/>
    </row>
    <row r="98" spans="1:20" x14ac:dyDescent="0.15">
      <c r="A98" s="173"/>
      <c r="B98" s="173"/>
      <c r="C98" s="173"/>
      <c r="D98" s="173"/>
      <c r="E98" s="173"/>
      <c r="F98" s="173"/>
      <c r="G98" s="173"/>
      <c r="H98" s="173"/>
      <c r="I98" s="173"/>
      <c r="J98" s="173"/>
      <c r="K98" s="173"/>
    </row>
    <row r="99" spans="1:20" ht="13.5" x14ac:dyDescent="0.15">
      <c r="A99" s="134" t="s">
        <v>33</v>
      </c>
      <c r="B99" s="135"/>
      <c r="C99" s="136"/>
      <c r="D99" s="136"/>
      <c r="E99" s="136"/>
      <c r="F99" s="136"/>
      <c r="I99" s="136"/>
      <c r="J99" s="136"/>
      <c r="K99" s="136"/>
      <c r="L99" s="137" t="s">
        <v>36</v>
      </c>
    </row>
    <row r="100" spans="1:20" ht="13.5" x14ac:dyDescent="0.15">
      <c r="A100" s="136"/>
      <c r="B100" s="216" t="s">
        <v>50</v>
      </c>
      <c r="C100" s="217"/>
      <c r="D100" s="218"/>
      <c r="E100" s="180" t="s">
        <v>18</v>
      </c>
      <c r="F100" s="180"/>
      <c r="G100" s="180" t="s">
        <v>39</v>
      </c>
      <c r="H100" s="180"/>
      <c r="I100" s="180" t="s">
        <v>8</v>
      </c>
      <c r="J100" s="181"/>
      <c r="K100" s="214" t="s">
        <v>5</v>
      </c>
      <c r="L100" s="180"/>
      <c r="M100" s="138"/>
      <c r="N100" s="138"/>
    </row>
    <row r="101" spans="1:20" ht="13.5" x14ac:dyDescent="0.15">
      <c r="A101" s="136"/>
      <c r="B101" s="166" t="s">
        <v>54</v>
      </c>
      <c r="C101" s="167"/>
      <c r="D101" s="168"/>
      <c r="E101" s="182">
        <v>3041</v>
      </c>
      <c r="F101" s="183"/>
      <c r="G101" s="182">
        <v>5861</v>
      </c>
      <c r="H101" s="183"/>
      <c r="I101" s="182">
        <v>5404</v>
      </c>
      <c r="J101" s="189"/>
      <c r="K101" s="215">
        <f t="shared" ref="K101:K104" si="45">SUM(E101:J101)</f>
        <v>14306</v>
      </c>
      <c r="L101" s="183"/>
      <c r="M101" s="139"/>
      <c r="N101" s="140"/>
    </row>
    <row r="102" spans="1:20" ht="13.5" x14ac:dyDescent="0.15">
      <c r="A102" s="136"/>
      <c r="B102" s="166" t="s">
        <v>58</v>
      </c>
      <c r="C102" s="167"/>
      <c r="D102" s="168"/>
      <c r="E102" s="182">
        <f>3007</f>
        <v>3007</v>
      </c>
      <c r="F102" s="183"/>
      <c r="G102" s="182">
        <v>5729</v>
      </c>
      <c r="H102" s="183"/>
      <c r="I102" s="182">
        <v>5274</v>
      </c>
      <c r="J102" s="189"/>
      <c r="K102" s="215">
        <f t="shared" si="45"/>
        <v>14010</v>
      </c>
      <c r="L102" s="183"/>
      <c r="M102" s="139"/>
      <c r="N102" s="140"/>
    </row>
    <row r="103" spans="1:20" ht="13.5" x14ac:dyDescent="0.15">
      <c r="A103" s="136"/>
      <c r="B103" s="166" t="s">
        <v>62</v>
      </c>
      <c r="C103" s="167"/>
      <c r="D103" s="168"/>
      <c r="E103" s="182">
        <f>2351+676</f>
        <v>3027</v>
      </c>
      <c r="F103" s="183"/>
      <c r="G103" s="182">
        <v>5849</v>
      </c>
      <c r="H103" s="183"/>
      <c r="I103" s="182">
        <v>5451</v>
      </c>
      <c r="J103" s="189"/>
      <c r="K103" s="215">
        <f t="shared" si="45"/>
        <v>14327</v>
      </c>
      <c r="L103" s="183"/>
      <c r="M103" s="139"/>
      <c r="N103" s="140"/>
    </row>
    <row r="104" spans="1:20" ht="13.5" x14ac:dyDescent="0.15">
      <c r="A104" s="136"/>
      <c r="B104" s="166" t="s">
        <v>66</v>
      </c>
      <c r="C104" s="167"/>
      <c r="D104" s="168"/>
      <c r="E104" s="182">
        <f>2511+724</f>
        <v>3235</v>
      </c>
      <c r="F104" s="183"/>
      <c r="G104" s="182">
        <v>6342</v>
      </c>
      <c r="H104" s="183"/>
      <c r="I104" s="182">
        <v>5947</v>
      </c>
      <c r="J104" s="189"/>
      <c r="K104" s="215">
        <f t="shared" si="45"/>
        <v>15524</v>
      </c>
      <c r="L104" s="183"/>
      <c r="M104" s="139"/>
      <c r="N104" s="140"/>
    </row>
    <row r="105" spans="1:20" ht="13.5" x14ac:dyDescent="0.15">
      <c r="A105" s="136"/>
      <c r="B105" s="166" t="s">
        <v>69</v>
      </c>
      <c r="C105" s="167"/>
      <c r="D105" s="168"/>
      <c r="E105" s="182">
        <f>2612+765</f>
        <v>3377</v>
      </c>
      <c r="F105" s="183"/>
      <c r="G105" s="182">
        <v>6626</v>
      </c>
      <c r="H105" s="183"/>
      <c r="I105" s="182">
        <v>6200</v>
      </c>
      <c r="J105" s="189"/>
      <c r="K105" s="215">
        <f t="shared" ref="K105" si="46">SUM(E105:J105)</f>
        <v>16203</v>
      </c>
      <c r="L105" s="183"/>
      <c r="M105" s="139"/>
      <c r="N105" s="140"/>
    </row>
    <row r="106" spans="1:20" ht="13.5" x14ac:dyDescent="0.15">
      <c r="A106" s="136"/>
      <c r="B106" s="136"/>
      <c r="C106" s="136"/>
      <c r="D106" s="136"/>
      <c r="E106" s="136"/>
      <c r="F106" s="136"/>
      <c r="G106" s="136"/>
      <c r="H106" s="136"/>
      <c r="I106" s="136"/>
      <c r="J106" s="136"/>
      <c r="K106" s="136"/>
      <c r="L106" s="136"/>
    </row>
    <row r="107" spans="1:20" ht="13.5" x14ac:dyDescent="0.15">
      <c r="A107" s="136" t="s">
        <v>28</v>
      </c>
      <c r="B107" s="136"/>
      <c r="C107" s="136"/>
      <c r="D107" s="136"/>
      <c r="E107" s="136"/>
      <c r="F107" s="136"/>
      <c r="G107" s="136"/>
      <c r="H107" s="141"/>
      <c r="I107" s="136"/>
      <c r="L107" s="136"/>
      <c r="M107" s="136"/>
      <c r="T107" s="137" t="s">
        <v>36</v>
      </c>
    </row>
    <row r="108" spans="1:20" ht="13.5" x14ac:dyDescent="0.15">
      <c r="A108" s="136"/>
      <c r="B108" s="222" t="s">
        <v>29</v>
      </c>
      <c r="C108" s="223"/>
      <c r="D108" s="224"/>
      <c r="E108" s="216" t="s">
        <v>30</v>
      </c>
      <c r="F108" s="217"/>
      <c r="G108" s="217"/>
      <c r="H108" s="218"/>
      <c r="I108" s="216" t="s">
        <v>31</v>
      </c>
      <c r="J108" s="217"/>
      <c r="K108" s="217"/>
      <c r="L108" s="218"/>
      <c r="M108" s="216" t="s">
        <v>32</v>
      </c>
      <c r="N108" s="217"/>
      <c r="O108" s="217"/>
      <c r="P108" s="219"/>
      <c r="Q108" s="217" t="s">
        <v>5</v>
      </c>
      <c r="R108" s="217"/>
      <c r="S108" s="217"/>
      <c r="T108" s="218"/>
    </row>
    <row r="109" spans="1:20" s="10" customFormat="1" ht="13.5" x14ac:dyDescent="0.15">
      <c r="A109" s="142"/>
      <c r="B109" s="225"/>
      <c r="C109" s="226"/>
      <c r="D109" s="227"/>
      <c r="E109" s="143" t="s">
        <v>18</v>
      </c>
      <c r="F109" s="144" t="s">
        <v>39</v>
      </c>
      <c r="G109" s="144" t="s">
        <v>8</v>
      </c>
      <c r="H109" s="145" t="s">
        <v>5</v>
      </c>
      <c r="I109" s="143" t="s">
        <v>18</v>
      </c>
      <c r="J109" s="144" t="s">
        <v>39</v>
      </c>
      <c r="K109" s="144" t="s">
        <v>8</v>
      </c>
      <c r="L109" s="145" t="s">
        <v>5</v>
      </c>
      <c r="M109" s="143" t="s">
        <v>18</v>
      </c>
      <c r="N109" s="144" t="s">
        <v>39</v>
      </c>
      <c r="O109" s="144" t="s">
        <v>8</v>
      </c>
      <c r="P109" s="146" t="s">
        <v>5</v>
      </c>
      <c r="Q109" s="147" t="s">
        <v>18</v>
      </c>
      <c r="R109" s="144" t="s">
        <v>39</v>
      </c>
      <c r="S109" s="144" t="s">
        <v>8</v>
      </c>
      <c r="T109" s="145" t="s">
        <v>5</v>
      </c>
    </row>
    <row r="110" spans="1:20" x14ac:dyDescent="0.15">
      <c r="B110" s="166" t="s">
        <v>54</v>
      </c>
      <c r="C110" s="167"/>
      <c r="D110" s="168"/>
      <c r="E110" s="148">
        <v>261</v>
      </c>
      <c r="F110" s="149">
        <v>403</v>
      </c>
      <c r="G110" s="149">
        <v>411</v>
      </c>
      <c r="H110" s="150">
        <f>SUM(E110:G110)</f>
        <v>1075</v>
      </c>
      <c r="I110" s="148">
        <v>1157</v>
      </c>
      <c r="J110" s="149">
        <v>2183</v>
      </c>
      <c r="K110" s="149">
        <v>2109</v>
      </c>
      <c r="L110" s="150">
        <f>SUM(I110:K110)</f>
        <v>5449</v>
      </c>
      <c r="M110" s="148">
        <v>600</v>
      </c>
      <c r="N110" s="149">
        <v>1150</v>
      </c>
      <c r="O110" s="149">
        <v>1039</v>
      </c>
      <c r="P110" s="151">
        <f>SUM(M110:O110)</f>
        <v>2789</v>
      </c>
      <c r="Q110" s="152">
        <f t="shared" ref="Q110" si="47">E110+I110+M110</f>
        <v>2018</v>
      </c>
      <c r="R110" s="153">
        <f t="shared" ref="R110:R113" si="48">F110+J110+N110</f>
        <v>3736</v>
      </c>
      <c r="S110" s="153">
        <f t="shared" ref="S110:S112" si="49">G110+K110+O110</f>
        <v>3559</v>
      </c>
      <c r="T110" s="150">
        <f t="shared" ref="T110:T113" si="50">H110+L110+P110</f>
        <v>9313</v>
      </c>
    </row>
    <row r="111" spans="1:20" x14ac:dyDescent="0.15">
      <c r="B111" s="166" t="s">
        <v>58</v>
      </c>
      <c r="C111" s="167"/>
      <c r="D111" s="168"/>
      <c r="E111" s="148">
        <v>327</v>
      </c>
      <c r="F111" s="149">
        <v>491</v>
      </c>
      <c r="G111" s="149">
        <v>500</v>
      </c>
      <c r="H111" s="150">
        <f>SUM(E111:G111)</f>
        <v>1318</v>
      </c>
      <c r="I111" s="148">
        <v>1250</v>
      </c>
      <c r="J111" s="149">
        <v>2448</v>
      </c>
      <c r="K111" s="149">
        <v>2280</v>
      </c>
      <c r="L111" s="150">
        <f>SUM(I111:K111)</f>
        <v>5978</v>
      </c>
      <c r="M111" s="148">
        <v>573</v>
      </c>
      <c r="N111" s="149">
        <v>1062</v>
      </c>
      <c r="O111" s="149">
        <v>1025</v>
      </c>
      <c r="P111" s="151">
        <f>SUM(M111:O111)</f>
        <v>2660</v>
      </c>
      <c r="Q111" s="152">
        <f>E111+I111+M111</f>
        <v>2150</v>
      </c>
      <c r="R111" s="153">
        <f t="shared" si="48"/>
        <v>4001</v>
      </c>
      <c r="S111" s="153">
        <f t="shared" si="49"/>
        <v>3805</v>
      </c>
      <c r="T111" s="150">
        <f t="shared" si="50"/>
        <v>9956</v>
      </c>
    </row>
    <row r="112" spans="1:20" x14ac:dyDescent="0.15">
      <c r="B112" s="166" t="s">
        <v>62</v>
      </c>
      <c r="C112" s="167"/>
      <c r="D112" s="168"/>
      <c r="E112" s="148">
        <f>243+113</f>
        <v>356</v>
      </c>
      <c r="F112" s="149">
        <v>566</v>
      </c>
      <c r="G112" s="149">
        <v>552</v>
      </c>
      <c r="H112" s="150">
        <f>SUM(E112:G112)</f>
        <v>1474</v>
      </c>
      <c r="I112" s="148">
        <f>1043+357</f>
        <v>1400</v>
      </c>
      <c r="J112" s="149">
        <v>2728</v>
      </c>
      <c r="K112" s="149">
        <v>2549</v>
      </c>
      <c r="L112" s="150">
        <f>SUM(I112:K112)</f>
        <v>6677</v>
      </c>
      <c r="M112" s="148">
        <f>432+116</f>
        <v>548</v>
      </c>
      <c r="N112" s="149">
        <v>984</v>
      </c>
      <c r="O112" s="149">
        <v>987</v>
      </c>
      <c r="P112" s="151">
        <f>SUM(M112:O112)</f>
        <v>2519</v>
      </c>
      <c r="Q112" s="152">
        <f>E112+I112+M112</f>
        <v>2304</v>
      </c>
      <c r="R112" s="153">
        <f t="shared" si="48"/>
        <v>4278</v>
      </c>
      <c r="S112" s="153">
        <f t="shared" si="49"/>
        <v>4088</v>
      </c>
      <c r="T112" s="150">
        <f t="shared" si="50"/>
        <v>10670</v>
      </c>
    </row>
    <row r="113" spans="1:20" x14ac:dyDescent="0.15">
      <c r="B113" s="166" t="s">
        <v>66</v>
      </c>
      <c r="C113" s="167"/>
      <c r="D113" s="168"/>
      <c r="E113" s="148">
        <f>270+119</f>
        <v>389</v>
      </c>
      <c r="F113" s="149">
        <v>655</v>
      </c>
      <c r="G113" s="149">
        <v>586</v>
      </c>
      <c r="H113" s="150">
        <f>SUM(E113:G113)</f>
        <v>1630</v>
      </c>
      <c r="I113" s="148">
        <f>1167+386</f>
        <v>1553</v>
      </c>
      <c r="J113" s="149">
        <v>3003</v>
      </c>
      <c r="K113" s="149">
        <v>2836</v>
      </c>
      <c r="L113" s="150">
        <f>SUM(I113:K113)</f>
        <v>7392</v>
      </c>
      <c r="M113" s="148">
        <f>414+114</f>
        <v>528</v>
      </c>
      <c r="N113" s="149">
        <v>972</v>
      </c>
      <c r="O113" s="149">
        <v>995</v>
      </c>
      <c r="P113" s="151">
        <f>SUM(M113:O113)</f>
        <v>2495</v>
      </c>
      <c r="Q113" s="152">
        <f>E113+I113+M113</f>
        <v>2470</v>
      </c>
      <c r="R113" s="153">
        <f t="shared" si="48"/>
        <v>4630</v>
      </c>
      <c r="S113" s="153">
        <f>G113+K113+O113</f>
        <v>4417</v>
      </c>
      <c r="T113" s="150">
        <f t="shared" si="50"/>
        <v>11517</v>
      </c>
    </row>
    <row r="114" spans="1:20" x14ac:dyDescent="0.15">
      <c r="B114" s="166" t="s">
        <v>69</v>
      </c>
      <c r="C114" s="167"/>
      <c r="D114" s="168"/>
      <c r="E114" s="148">
        <f>270+131</f>
        <v>401</v>
      </c>
      <c r="F114" s="149">
        <v>658</v>
      </c>
      <c r="G114" s="149">
        <v>571</v>
      </c>
      <c r="H114" s="150">
        <f>SUM(E114:G114)</f>
        <v>1630</v>
      </c>
      <c r="I114" s="148">
        <f>1247+411</f>
        <v>1658</v>
      </c>
      <c r="J114" s="149">
        <v>3225</v>
      </c>
      <c r="K114" s="149">
        <v>3058</v>
      </c>
      <c r="L114" s="150">
        <f>SUM(I114:K114)</f>
        <v>7941</v>
      </c>
      <c r="M114" s="148">
        <f>443+127</f>
        <v>570</v>
      </c>
      <c r="N114" s="149">
        <v>1059</v>
      </c>
      <c r="O114" s="149">
        <v>1096</v>
      </c>
      <c r="P114" s="151">
        <f>SUM(M114:O114)</f>
        <v>2725</v>
      </c>
      <c r="Q114" s="152">
        <f>E114+I114+M114</f>
        <v>2629</v>
      </c>
      <c r="R114" s="153">
        <f t="shared" ref="R114" si="51">F114+J114+N114</f>
        <v>4942</v>
      </c>
      <c r="S114" s="153">
        <f>G114+K114+O114</f>
        <v>4725</v>
      </c>
      <c r="T114" s="150">
        <f t="shared" ref="T114" si="52">H114+L114+P114</f>
        <v>12296</v>
      </c>
    </row>
    <row r="116" spans="1:20" ht="13.5" x14ac:dyDescent="0.15">
      <c r="A116" s="136" t="s">
        <v>40</v>
      </c>
      <c r="B116" s="136"/>
      <c r="N116" s="136"/>
    </row>
    <row r="117" spans="1:20" x14ac:dyDescent="0.15">
      <c r="B117" s="216" t="s">
        <v>50</v>
      </c>
      <c r="C117" s="217"/>
      <c r="D117" s="218"/>
      <c r="E117" s="180" t="s">
        <v>27</v>
      </c>
      <c r="F117" s="180"/>
      <c r="G117" s="220" t="s">
        <v>37</v>
      </c>
      <c r="H117" s="221"/>
    </row>
    <row r="118" spans="1:20" x14ac:dyDescent="0.15">
      <c r="B118" s="166" t="s">
        <v>54</v>
      </c>
      <c r="C118" s="167"/>
      <c r="D118" s="168"/>
      <c r="E118" s="182">
        <f>K101+T110-G118</f>
        <v>16259</v>
      </c>
      <c r="F118" s="183"/>
      <c r="G118" s="182">
        <v>7360</v>
      </c>
      <c r="H118" s="183"/>
    </row>
    <row r="119" spans="1:20" x14ac:dyDescent="0.15">
      <c r="B119" s="166" t="s">
        <v>58</v>
      </c>
      <c r="C119" s="167"/>
      <c r="D119" s="168"/>
      <c r="E119" s="182">
        <f>K102+T111-G119</f>
        <v>16375</v>
      </c>
      <c r="F119" s="183"/>
      <c r="G119" s="182">
        <v>7591</v>
      </c>
      <c r="H119" s="183"/>
    </row>
    <row r="120" spans="1:20" x14ac:dyDescent="0.15">
      <c r="B120" s="166" t="s">
        <v>62</v>
      </c>
      <c r="C120" s="167"/>
      <c r="D120" s="168"/>
      <c r="E120" s="182">
        <f>K103+T112-G120</f>
        <v>17067</v>
      </c>
      <c r="F120" s="183"/>
      <c r="G120" s="182">
        <v>7930</v>
      </c>
      <c r="H120" s="183"/>
    </row>
    <row r="121" spans="1:20" x14ac:dyDescent="0.15">
      <c r="B121" s="166" t="s">
        <v>66</v>
      </c>
      <c r="C121" s="167"/>
      <c r="D121" s="168"/>
      <c r="E121" s="182">
        <f>K104+T113-G121</f>
        <v>18259</v>
      </c>
      <c r="F121" s="183"/>
      <c r="G121" s="182">
        <v>8782</v>
      </c>
      <c r="H121" s="183"/>
    </row>
    <row r="122" spans="1:20" x14ac:dyDescent="0.15">
      <c r="B122" s="166" t="s">
        <v>69</v>
      </c>
      <c r="C122" s="167"/>
      <c r="D122" s="168"/>
      <c r="E122" s="182">
        <f>K105+T114-G122</f>
        <v>19095</v>
      </c>
      <c r="F122" s="183"/>
      <c r="G122" s="182">
        <v>9404</v>
      </c>
      <c r="H122" s="183"/>
    </row>
    <row r="123" spans="1:20" x14ac:dyDescent="0.15">
      <c r="B123" s="49" t="s">
        <v>41</v>
      </c>
    </row>
  </sheetData>
  <mergeCells count="133">
    <mergeCell ref="B122:D122"/>
    <mergeCell ref="B117:D117"/>
    <mergeCell ref="B118:D118"/>
    <mergeCell ref="E118:F118"/>
    <mergeCell ref="G118:H118"/>
    <mergeCell ref="B108:D109"/>
    <mergeCell ref="G122:H122"/>
    <mergeCell ref="E108:H108"/>
    <mergeCell ref="B120:D120"/>
    <mergeCell ref="B121:D121"/>
    <mergeCell ref="M108:P108"/>
    <mergeCell ref="Q108:T108"/>
    <mergeCell ref="G117:H117"/>
    <mergeCell ref="E117:F117"/>
    <mergeCell ref="E122:F122"/>
    <mergeCell ref="E101:F101"/>
    <mergeCell ref="G101:H101"/>
    <mergeCell ref="E120:F120"/>
    <mergeCell ref="G120:H120"/>
    <mergeCell ref="E121:F121"/>
    <mergeCell ref="G121:H121"/>
    <mergeCell ref="B111:D111"/>
    <mergeCell ref="B119:D119"/>
    <mergeCell ref="E119:F119"/>
    <mergeCell ref="G119:H119"/>
    <mergeCell ref="A97:K98"/>
    <mergeCell ref="B112:D112"/>
    <mergeCell ref="B114:D114"/>
    <mergeCell ref="B110:D110"/>
    <mergeCell ref="B113:D113"/>
    <mergeCell ref="I108:L108"/>
    <mergeCell ref="K102:L102"/>
    <mergeCell ref="B103:D103"/>
    <mergeCell ref="E103:F103"/>
    <mergeCell ref="G103:H103"/>
    <mergeCell ref="I103:J103"/>
    <mergeCell ref="K103:L103"/>
    <mergeCell ref="A76:A79"/>
    <mergeCell ref="B101:D101"/>
    <mergeCell ref="K104:L104"/>
    <mergeCell ref="B100:D100"/>
    <mergeCell ref="G100:H100"/>
    <mergeCell ref="A80:A83"/>
    <mergeCell ref="A42:A45"/>
    <mergeCell ref="A46:A49"/>
    <mergeCell ref="A50:A53"/>
    <mergeCell ref="A22:A25"/>
    <mergeCell ref="A34:A37"/>
    <mergeCell ref="A26:A29"/>
    <mergeCell ref="K100:L100"/>
    <mergeCell ref="I74:K74"/>
    <mergeCell ref="A84:A87"/>
    <mergeCell ref="E1:O2"/>
    <mergeCell ref="O15:T15"/>
    <mergeCell ref="R16:T16"/>
    <mergeCell ref="A14:K15"/>
    <mergeCell ref="I16:K16"/>
    <mergeCell ref="O74:Q74"/>
    <mergeCell ref="L74:N74"/>
    <mergeCell ref="L73:Q73"/>
    <mergeCell ref="C74:E74"/>
    <mergeCell ref="A62:A65"/>
    <mergeCell ref="A66:A69"/>
    <mergeCell ref="O16:Q16"/>
    <mergeCell ref="A16:B17"/>
    <mergeCell ref="F16:H16"/>
    <mergeCell ref="C7:D7"/>
    <mergeCell ref="E7:F7"/>
    <mergeCell ref="G7:H7"/>
    <mergeCell ref="O39:T39"/>
    <mergeCell ref="A40:B41"/>
    <mergeCell ref="C40:E40"/>
    <mergeCell ref="I40:K40"/>
    <mergeCell ref="L40:N40"/>
    <mergeCell ref="O40:Q40"/>
    <mergeCell ref="R40:T40"/>
    <mergeCell ref="L16:N16"/>
    <mergeCell ref="C16:E16"/>
    <mergeCell ref="I7:J7"/>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10:B10"/>
    <mergeCell ref="C10:D10"/>
    <mergeCell ref="B105:D105"/>
    <mergeCell ref="A74:B75"/>
    <mergeCell ref="A72:K73"/>
    <mergeCell ref="F74:H74"/>
    <mergeCell ref="A54:A57"/>
    <mergeCell ref="A58:A61"/>
    <mergeCell ref="I100:J100"/>
    <mergeCell ref="E105:F105"/>
    <mergeCell ref="A92:A95"/>
    <mergeCell ref="E100:F100"/>
    <mergeCell ref="A88:A91"/>
    <mergeCell ref="B104:D104"/>
    <mergeCell ref="E104:F104"/>
    <mergeCell ref="G104:H104"/>
    <mergeCell ref="I104:J104"/>
    <mergeCell ref="I101:J101"/>
    <mergeCell ref="G105:H105"/>
    <mergeCell ref="I105:J105"/>
    <mergeCell ref="K101:L101"/>
    <mergeCell ref="K105:L105"/>
    <mergeCell ref="B102:D102"/>
    <mergeCell ref="E102:F102"/>
    <mergeCell ref="G102:H102"/>
    <mergeCell ref="I102:J102"/>
    <mergeCell ref="E10:F10"/>
    <mergeCell ref="G10:H10"/>
    <mergeCell ref="I10:J10"/>
    <mergeCell ref="A4:E5"/>
    <mergeCell ref="A6:B6"/>
    <mergeCell ref="C6:D6"/>
    <mergeCell ref="E6:F6"/>
    <mergeCell ref="G6:H6"/>
    <mergeCell ref="F40:H40"/>
    <mergeCell ref="A30:A33"/>
    <mergeCell ref="I6:J6"/>
    <mergeCell ref="A7:B7"/>
    <mergeCell ref="A18:A21"/>
  </mergeCells>
  <phoneticPr fontId="2"/>
  <printOptions horizontalCentered="1"/>
  <pageMargins left="0.39370078740157483" right="0.39370078740157483" top="0.59055118110236227" bottom="0.55118110236220474" header="0.47244094488188981" footer="0.62992125984251968"/>
  <pageSetup paperSize="9" scale="83" fitToHeight="0" orientation="portrait" verticalDpi="300" r:id="rId1"/>
  <headerFooter alignWithMargins="0"/>
  <rowBreaks count="1" manualBreakCount="1">
    <brk id="7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障害児者数(R7)</vt:lpstr>
      <vt:lpstr>'障害児者数(R7)'!Print_Area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shougaifuku14</dc:creator>
  <cp:lastModifiedBy>恵子</cp:lastModifiedBy>
  <cp:lastPrinted>2020-09-29T01:33:00Z</cp:lastPrinted>
  <dcterms:created xsi:type="dcterms:W3CDTF">2002-03-19T06:03:55Z</dcterms:created>
  <dcterms:modified xsi:type="dcterms:W3CDTF">2025-05-01T05:00:48Z</dcterms:modified>
</cp:coreProperties>
</file>