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産業・雇用対策課\雇用労政班\01 事業別フォルダー\150      勤労者総合福祉センター施設管理運営費\◆施設管理\R3 施設管理\事業計画・月報\年報\"/>
    </mc:Choice>
  </mc:AlternateContent>
  <bookViews>
    <workbookView xWindow="0" yWindow="0" windowWidth="28800" windowHeight="11010"/>
  </bookViews>
  <sheets>
    <sheet name="別紙１（コロナ対応）2021" sheetId="6" r:id="rId1"/>
    <sheet name="別紙２" sheetId="2" r:id="rId2"/>
    <sheet name="別紙３" sheetId="3" r:id="rId3"/>
    <sheet name="別紙４" sheetId="5" r:id="rId4"/>
    <sheet name="別紙５" sheetId="7" r:id="rId5"/>
  </sheets>
  <definedNames>
    <definedName name="_xlnm.Print_Area" localSheetId="0">'別紙１（コロナ対応）2021'!$A$1:$Y$66</definedName>
    <definedName name="_xlnm.Print_Area" localSheetId="2">別紙３!$A$1:$O$21</definedName>
    <definedName name="_xlnm.Print_Area" localSheetId="4">別紙５!$A$1:$I$230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4" i="7" l="1"/>
  <c r="H224" i="7" s="1"/>
  <c r="E224" i="7"/>
  <c r="C224" i="7"/>
  <c r="B224" i="7"/>
  <c r="H222" i="7"/>
  <c r="D222" i="7"/>
  <c r="F222" i="7" s="1"/>
  <c r="H221" i="7"/>
  <c r="F221" i="7"/>
  <c r="D221" i="7"/>
  <c r="H220" i="7"/>
  <c r="H219" i="7"/>
  <c r="H218" i="7"/>
  <c r="D218" i="7"/>
  <c r="D224" i="7" s="1"/>
  <c r="E209" i="7"/>
  <c r="E226" i="7" s="1"/>
  <c r="C209" i="7"/>
  <c r="C226" i="7" s="1"/>
  <c r="F207" i="7"/>
  <c r="D207" i="7"/>
  <c r="G206" i="7"/>
  <c r="G209" i="7" s="1"/>
  <c r="B206" i="7"/>
  <c r="B209" i="7" s="1"/>
  <c r="B226" i="7" s="1"/>
  <c r="F204" i="7"/>
  <c r="D204" i="7"/>
  <c r="H203" i="7"/>
  <c r="D203" i="7"/>
  <c r="F203" i="7" s="1"/>
  <c r="D202" i="7"/>
  <c r="F202" i="7" s="1"/>
  <c r="D201" i="7"/>
  <c r="F201" i="7" s="1"/>
  <c r="H200" i="7"/>
  <c r="F200" i="7"/>
  <c r="D200" i="7"/>
  <c r="J191" i="7"/>
  <c r="J189" i="7"/>
  <c r="J188" i="7"/>
  <c r="J187" i="7"/>
  <c r="J186" i="7"/>
  <c r="H186" i="7"/>
  <c r="F186" i="7"/>
  <c r="D186" i="7"/>
  <c r="J185" i="7"/>
  <c r="J184" i="7"/>
  <c r="J183" i="7"/>
  <c r="J182" i="7"/>
  <c r="J181" i="7"/>
  <c r="J180" i="7"/>
  <c r="J179" i="7"/>
  <c r="J178" i="7"/>
  <c r="J177" i="7"/>
  <c r="J176" i="7"/>
  <c r="J175" i="7"/>
  <c r="J174" i="7"/>
  <c r="J173" i="7"/>
  <c r="J172" i="7"/>
  <c r="J171" i="7"/>
  <c r="J170" i="7"/>
  <c r="J169" i="7"/>
  <c r="H169" i="7"/>
  <c r="F169" i="7"/>
  <c r="F168" i="7" s="1"/>
  <c r="D169" i="7"/>
  <c r="J168" i="7"/>
  <c r="G168" i="7"/>
  <c r="H168" i="7" s="1"/>
  <c r="E168" i="7"/>
  <c r="D168" i="7"/>
  <c r="C168" i="7"/>
  <c r="B168" i="7"/>
  <c r="J167" i="7"/>
  <c r="H167" i="7"/>
  <c r="F167" i="7"/>
  <c r="D167" i="7"/>
  <c r="J166" i="7"/>
  <c r="H166" i="7"/>
  <c r="F166" i="7"/>
  <c r="D166" i="7"/>
  <c r="J165" i="7"/>
  <c r="H165" i="7"/>
  <c r="J164" i="7"/>
  <c r="H164" i="7"/>
  <c r="J163" i="7"/>
  <c r="H163" i="7"/>
  <c r="F163" i="7"/>
  <c r="D163" i="7"/>
  <c r="J162" i="7"/>
  <c r="H162" i="7"/>
  <c r="J161" i="7"/>
  <c r="H161" i="7"/>
  <c r="J160" i="7"/>
  <c r="H160" i="7"/>
  <c r="J159" i="7"/>
  <c r="H159" i="7"/>
  <c r="J158" i="7"/>
  <c r="H158" i="7"/>
  <c r="J157" i="7"/>
  <c r="H157" i="7"/>
  <c r="F157" i="7"/>
  <c r="D157" i="7"/>
  <c r="J156" i="7"/>
  <c r="H156" i="7"/>
  <c r="J155" i="7"/>
  <c r="H155" i="7"/>
  <c r="J154" i="7"/>
  <c r="H154" i="7"/>
  <c r="J153" i="7"/>
  <c r="H153" i="7"/>
  <c r="F153" i="7"/>
  <c r="D153" i="7"/>
  <c r="J152" i="7"/>
  <c r="H152" i="7"/>
  <c r="J151" i="7"/>
  <c r="H151" i="7"/>
  <c r="J150" i="7"/>
  <c r="H150" i="7"/>
  <c r="J149" i="7"/>
  <c r="H149" i="7"/>
  <c r="J148" i="7"/>
  <c r="H148" i="7"/>
  <c r="J147" i="7"/>
  <c r="H147" i="7"/>
  <c r="J146" i="7"/>
  <c r="H146" i="7"/>
  <c r="J145" i="7"/>
  <c r="H145" i="7"/>
  <c r="J144" i="7"/>
  <c r="H144" i="7"/>
  <c r="J143" i="7"/>
  <c r="H143" i="7"/>
  <c r="J142" i="7"/>
  <c r="H142" i="7"/>
  <c r="J141" i="7"/>
  <c r="H141" i="7"/>
  <c r="J140" i="7"/>
  <c r="H140" i="7"/>
  <c r="J139" i="7"/>
  <c r="H139" i="7"/>
  <c r="J138" i="7"/>
  <c r="H138" i="7"/>
  <c r="J137" i="7"/>
  <c r="H137" i="7"/>
  <c r="J136" i="7"/>
  <c r="H136" i="7"/>
  <c r="F136" i="7"/>
  <c r="F135" i="7" s="1"/>
  <c r="D136" i="7"/>
  <c r="J135" i="7"/>
  <c r="G135" i="7"/>
  <c r="H135" i="7" s="1"/>
  <c r="E135" i="7"/>
  <c r="D135" i="7"/>
  <c r="C135" i="7"/>
  <c r="B135" i="7"/>
  <c r="J134" i="7"/>
  <c r="J133" i="7"/>
  <c r="F133" i="7"/>
  <c r="D133" i="7"/>
  <c r="J132" i="7"/>
  <c r="J131" i="7"/>
  <c r="J130" i="7"/>
  <c r="J129" i="7"/>
  <c r="J128" i="7"/>
  <c r="J127" i="7"/>
  <c r="F127" i="7"/>
  <c r="D127" i="7"/>
  <c r="J126" i="7"/>
  <c r="D126" i="7"/>
  <c r="F126" i="7" s="1"/>
  <c r="F125" i="7"/>
  <c r="D125" i="7"/>
  <c r="J125" i="7" s="1"/>
  <c r="D124" i="7"/>
  <c r="J124" i="7" s="1"/>
  <c r="J123" i="7"/>
  <c r="F123" i="7"/>
  <c r="D123" i="7"/>
  <c r="J122" i="7"/>
  <c r="D122" i="7"/>
  <c r="F122" i="7" s="1"/>
  <c r="F121" i="7"/>
  <c r="D121" i="7"/>
  <c r="J121" i="7" s="1"/>
  <c r="D120" i="7"/>
  <c r="J120" i="7" s="1"/>
  <c r="J119" i="7"/>
  <c r="F119" i="7"/>
  <c r="D119" i="7"/>
  <c r="J118" i="7"/>
  <c r="H118" i="7"/>
  <c r="F118" i="7"/>
  <c r="D118" i="7"/>
  <c r="J117" i="7"/>
  <c r="H117" i="7"/>
  <c r="F117" i="7"/>
  <c r="D117" i="7"/>
  <c r="J116" i="7"/>
  <c r="H116" i="7"/>
  <c r="F116" i="7"/>
  <c r="D116" i="7"/>
  <c r="J115" i="7"/>
  <c r="H115" i="7"/>
  <c r="F115" i="7"/>
  <c r="D115" i="7"/>
  <c r="J114" i="7"/>
  <c r="H114" i="7"/>
  <c r="F114" i="7"/>
  <c r="D114" i="7"/>
  <c r="J113" i="7"/>
  <c r="H113" i="7"/>
  <c r="F113" i="7"/>
  <c r="D113" i="7"/>
  <c r="J112" i="7"/>
  <c r="H112" i="7"/>
  <c r="F112" i="7"/>
  <c r="D112" i="7"/>
  <c r="J111" i="7"/>
  <c r="H111" i="7"/>
  <c r="F111" i="7"/>
  <c r="D111" i="7"/>
  <c r="J110" i="7"/>
  <c r="H110" i="7"/>
  <c r="F110" i="7"/>
  <c r="D110" i="7"/>
  <c r="J109" i="7"/>
  <c r="H109" i="7"/>
  <c r="F109" i="7"/>
  <c r="D109" i="7"/>
  <c r="J108" i="7"/>
  <c r="H108" i="7"/>
  <c r="F108" i="7"/>
  <c r="D108" i="7"/>
  <c r="J107" i="7"/>
  <c r="H107" i="7"/>
  <c r="F107" i="7"/>
  <c r="D107" i="7"/>
  <c r="J106" i="7"/>
  <c r="H106" i="7"/>
  <c r="F106" i="7"/>
  <c r="D106" i="7"/>
  <c r="J105" i="7"/>
  <c r="H105" i="7"/>
  <c r="F105" i="7"/>
  <c r="D105" i="7"/>
  <c r="J104" i="7"/>
  <c r="H104" i="7"/>
  <c r="F104" i="7"/>
  <c r="D104" i="7"/>
  <c r="J103" i="7"/>
  <c r="H103" i="7"/>
  <c r="F103" i="7"/>
  <c r="D103" i="7"/>
  <c r="J102" i="7"/>
  <c r="H102" i="7"/>
  <c r="F102" i="7"/>
  <c r="D102" i="7"/>
  <c r="J101" i="7"/>
  <c r="H101" i="7"/>
  <c r="F101" i="7"/>
  <c r="D101" i="7"/>
  <c r="J100" i="7"/>
  <c r="H100" i="7"/>
  <c r="F100" i="7"/>
  <c r="D100" i="7"/>
  <c r="J99" i="7"/>
  <c r="H99" i="7"/>
  <c r="F99" i="7"/>
  <c r="D99" i="7"/>
  <c r="J98" i="7"/>
  <c r="H98" i="7"/>
  <c r="F98" i="7"/>
  <c r="D98" i="7"/>
  <c r="J97" i="7"/>
  <c r="H97" i="7"/>
  <c r="F97" i="7"/>
  <c r="D97" i="7"/>
  <c r="J96" i="7"/>
  <c r="H96" i="7"/>
  <c r="F96" i="7"/>
  <c r="D96" i="7"/>
  <c r="J95" i="7"/>
  <c r="H95" i="7"/>
  <c r="F95" i="7"/>
  <c r="D95" i="7"/>
  <c r="J94" i="7"/>
  <c r="H94" i="7"/>
  <c r="F94" i="7"/>
  <c r="D94" i="7"/>
  <c r="J93" i="7"/>
  <c r="H93" i="7"/>
  <c r="F93" i="7"/>
  <c r="D93" i="7"/>
  <c r="J92" i="7"/>
  <c r="H92" i="7"/>
  <c r="F92" i="7"/>
  <c r="D92" i="7"/>
  <c r="J91" i="7"/>
  <c r="H91" i="7"/>
  <c r="F91" i="7"/>
  <c r="D91" i="7"/>
  <c r="J90" i="7"/>
  <c r="H90" i="7"/>
  <c r="F90" i="7"/>
  <c r="D90" i="7"/>
  <c r="J89" i="7"/>
  <c r="H89" i="7"/>
  <c r="F89" i="7"/>
  <c r="D89" i="7"/>
  <c r="J88" i="7"/>
  <c r="H88" i="7"/>
  <c r="F88" i="7"/>
  <c r="D88" i="7"/>
  <c r="J87" i="7"/>
  <c r="H87" i="7"/>
  <c r="F87" i="7"/>
  <c r="D87" i="7"/>
  <c r="J86" i="7"/>
  <c r="H86" i="7"/>
  <c r="F86" i="7"/>
  <c r="D86" i="7"/>
  <c r="J85" i="7"/>
  <c r="H85" i="7"/>
  <c r="F85" i="7"/>
  <c r="D85" i="7"/>
  <c r="J84" i="7"/>
  <c r="H84" i="7"/>
  <c r="F84" i="7"/>
  <c r="D84" i="7"/>
  <c r="J83" i="7"/>
  <c r="H83" i="7"/>
  <c r="F83" i="7"/>
  <c r="D83" i="7"/>
  <c r="J82" i="7"/>
  <c r="H82" i="7"/>
  <c r="F82" i="7"/>
  <c r="D82" i="7"/>
  <c r="J81" i="7"/>
  <c r="H81" i="7"/>
  <c r="F81" i="7"/>
  <c r="D81" i="7"/>
  <c r="J80" i="7"/>
  <c r="H80" i="7"/>
  <c r="F80" i="7"/>
  <c r="D80" i="7"/>
  <c r="J79" i="7"/>
  <c r="H79" i="7"/>
  <c r="F79" i="7"/>
  <c r="D79" i="7"/>
  <c r="J78" i="7"/>
  <c r="H78" i="7"/>
  <c r="F78" i="7"/>
  <c r="D78" i="7"/>
  <c r="J77" i="7"/>
  <c r="H77" i="7"/>
  <c r="F77" i="7"/>
  <c r="D77" i="7"/>
  <c r="J76" i="7"/>
  <c r="H76" i="7"/>
  <c r="F76" i="7"/>
  <c r="D76" i="7"/>
  <c r="J75" i="7"/>
  <c r="H75" i="7"/>
  <c r="F75" i="7"/>
  <c r="D75" i="7"/>
  <c r="J74" i="7"/>
  <c r="H74" i="7"/>
  <c r="F74" i="7"/>
  <c r="D74" i="7"/>
  <c r="J73" i="7"/>
  <c r="H73" i="7"/>
  <c r="F73" i="7"/>
  <c r="D73" i="7"/>
  <c r="J72" i="7"/>
  <c r="H72" i="7"/>
  <c r="F72" i="7"/>
  <c r="D72" i="7"/>
  <c r="J71" i="7"/>
  <c r="H71" i="7"/>
  <c r="F71" i="7"/>
  <c r="D71" i="7"/>
  <c r="J70" i="7"/>
  <c r="H70" i="7"/>
  <c r="F70" i="7"/>
  <c r="D70" i="7"/>
  <c r="J69" i="7"/>
  <c r="H69" i="7"/>
  <c r="F69" i="7"/>
  <c r="D69" i="7"/>
  <c r="J68" i="7"/>
  <c r="H68" i="7"/>
  <c r="F68" i="7"/>
  <c r="D68" i="7"/>
  <c r="J67" i="7"/>
  <c r="H67" i="7"/>
  <c r="F67" i="7"/>
  <c r="D67" i="7"/>
  <c r="J66" i="7"/>
  <c r="H66" i="7"/>
  <c r="F66" i="7"/>
  <c r="D66" i="7"/>
  <c r="J65" i="7"/>
  <c r="H65" i="7"/>
  <c r="F65" i="7"/>
  <c r="D65" i="7"/>
  <c r="J64" i="7"/>
  <c r="H64" i="7"/>
  <c r="F64" i="7"/>
  <c r="D64" i="7"/>
  <c r="J63" i="7"/>
  <c r="H63" i="7"/>
  <c r="J62" i="7"/>
  <c r="H62" i="7"/>
  <c r="J61" i="7"/>
  <c r="H61" i="7"/>
  <c r="J60" i="7"/>
  <c r="H60" i="7"/>
  <c r="J59" i="7"/>
  <c r="H59" i="7"/>
  <c r="J58" i="7"/>
  <c r="H58" i="7"/>
  <c r="F58" i="7"/>
  <c r="D58" i="7"/>
  <c r="J57" i="7"/>
  <c r="H57" i="7"/>
  <c r="J56" i="7"/>
  <c r="H56" i="7"/>
  <c r="J55" i="7"/>
  <c r="H55" i="7"/>
  <c r="J54" i="7"/>
  <c r="H54" i="7"/>
  <c r="F54" i="7"/>
  <c r="D54" i="7"/>
  <c r="J53" i="7"/>
  <c r="H53" i="7"/>
  <c r="J52" i="7"/>
  <c r="H52" i="7"/>
  <c r="J51" i="7"/>
  <c r="H51" i="7"/>
  <c r="J50" i="7"/>
  <c r="H50" i="7"/>
  <c r="J49" i="7"/>
  <c r="H49" i="7"/>
  <c r="F49" i="7"/>
  <c r="F48" i="7" s="1"/>
  <c r="D49" i="7"/>
  <c r="J48" i="7"/>
  <c r="G48" i="7"/>
  <c r="H48" i="7" s="1"/>
  <c r="E48" i="7"/>
  <c r="D48" i="7"/>
  <c r="C48" i="7"/>
  <c r="B48" i="7"/>
  <c r="J47" i="7"/>
  <c r="J46" i="7"/>
  <c r="J45" i="7"/>
  <c r="J44" i="7"/>
  <c r="J43" i="7"/>
  <c r="H43" i="7"/>
  <c r="F43" i="7"/>
  <c r="D43" i="7"/>
  <c r="J42" i="7"/>
  <c r="H42" i="7"/>
  <c r="J41" i="7"/>
  <c r="H41" i="7"/>
  <c r="J40" i="7"/>
  <c r="H40" i="7"/>
  <c r="J39" i="7"/>
  <c r="H39" i="7"/>
  <c r="J38" i="7"/>
  <c r="H38" i="7"/>
  <c r="F38" i="7"/>
  <c r="D38" i="7"/>
  <c r="J37" i="7"/>
  <c r="H37" i="7"/>
  <c r="J36" i="7"/>
  <c r="H36" i="7"/>
  <c r="J35" i="7"/>
  <c r="H35" i="7"/>
  <c r="J34" i="7"/>
  <c r="H34" i="7"/>
  <c r="J33" i="7"/>
  <c r="H33" i="7"/>
  <c r="F33" i="7"/>
  <c r="D33" i="7"/>
  <c r="H32" i="7"/>
  <c r="G32" i="7"/>
  <c r="G190" i="7" s="1"/>
  <c r="F32" i="7"/>
  <c r="E32" i="7"/>
  <c r="E190" i="7" s="1"/>
  <c r="D32" i="7"/>
  <c r="D190" i="7" s="1"/>
  <c r="C32" i="7"/>
  <c r="C190" i="7" s="1"/>
  <c r="B32" i="7"/>
  <c r="B190" i="7" s="1"/>
  <c r="H26" i="7"/>
  <c r="G26" i="7"/>
  <c r="J26" i="7" s="1"/>
  <c r="E26" i="7"/>
  <c r="D26" i="7"/>
  <c r="C26" i="7"/>
  <c r="B26" i="7"/>
  <c r="B27" i="7" s="1"/>
  <c r="B192" i="7" s="1"/>
  <c r="B230" i="7" s="1"/>
  <c r="J25" i="7"/>
  <c r="H25" i="7"/>
  <c r="F25" i="7"/>
  <c r="J24" i="7"/>
  <c r="H24" i="7"/>
  <c r="F24" i="7"/>
  <c r="D24" i="7"/>
  <c r="J23" i="7"/>
  <c r="H23" i="7"/>
  <c r="J22" i="7"/>
  <c r="H22" i="7"/>
  <c r="F22" i="7"/>
  <c r="J21" i="7"/>
  <c r="H21" i="7"/>
  <c r="F21" i="7"/>
  <c r="J20" i="7"/>
  <c r="H20" i="7"/>
  <c r="F20" i="7"/>
  <c r="D20" i="7"/>
  <c r="J19" i="7"/>
  <c r="H19" i="7"/>
  <c r="F19" i="7"/>
  <c r="D19" i="7"/>
  <c r="J18" i="7"/>
  <c r="H18" i="7"/>
  <c r="F18" i="7"/>
  <c r="D18" i="7"/>
  <c r="J17" i="7"/>
  <c r="H17" i="7"/>
  <c r="F17" i="7"/>
  <c r="F26" i="7" s="1"/>
  <c r="D17" i="7"/>
  <c r="G16" i="7"/>
  <c r="J16" i="7" s="1"/>
  <c r="E16" i="7"/>
  <c r="C16" i="7"/>
  <c r="B16" i="7"/>
  <c r="J15" i="7"/>
  <c r="H15" i="7"/>
  <c r="F15" i="7"/>
  <c r="D15" i="7"/>
  <c r="J14" i="7"/>
  <c r="H14" i="7"/>
  <c r="F14" i="7"/>
  <c r="F16" i="7" s="1"/>
  <c r="D14" i="7"/>
  <c r="D16" i="7" s="1"/>
  <c r="G13" i="7"/>
  <c r="G27" i="7" s="1"/>
  <c r="E13" i="7"/>
  <c r="E27" i="7" s="1"/>
  <c r="E192" i="7" s="1"/>
  <c r="E230" i="7" s="1"/>
  <c r="C13" i="7"/>
  <c r="C27" i="7" s="1"/>
  <c r="B13" i="7"/>
  <c r="H12" i="7"/>
  <c r="D12" i="7"/>
  <c r="J12" i="7" s="1"/>
  <c r="H11" i="7"/>
  <c r="D11" i="7"/>
  <c r="J11" i="7" s="1"/>
  <c r="H10" i="7"/>
  <c r="D10" i="7"/>
  <c r="J10" i="7" s="1"/>
  <c r="H9" i="7"/>
  <c r="D9" i="7"/>
  <c r="J9" i="7" s="1"/>
  <c r="J8" i="7"/>
  <c r="H8" i="7"/>
  <c r="D8" i="7"/>
  <c r="J7" i="7"/>
  <c r="H7" i="7"/>
  <c r="F7" i="7"/>
  <c r="D7" i="7"/>
  <c r="D13" i="7" s="1"/>
  <c r="D27" i="7" s="1"/>
  <c r="J190" i="7" l="1"/>
  <c r="H190" i="7"/>
  <c r="G192" i="7"/>
  <c r="H27" i="7"/>
  <c r="J27" i="7"/>
  <c r="G226" i="7"/>
  <c r="H226" i="7" s="1"/>
  <c r="H209" i="7"/>
  <c r="F206" i="7"/>
  <c r="F209" i="7" s="1"/>
  <c r="D192" i="7"/>
  <c r="D230" i="7" s="1"/>
  <c r="C192" i="7"/>
  <c r="C230" i="7" s="1"/>
  <c r="F190" i="7"/>
  <c r="D206" i="7"/>
  <c r="D209" i="7" s="1"/>
  <c r="D226" i="7" s="1"/>
  <c r="F9" i="7"/>
  <c r="F10" i="7"/>
  <c r="F11" i="7"/>
  <c r="F13" i="7" s="1"/>
  <c r="F27" i="7" s="1"/>
  <c r="F192" i="7" s="1"/>
  <c r="H13" i="7"/>
  <c r="H16" i="7"/>
  <c r="F120" i="7"/>
  <c r="F124" i="7"/>
  <c r="F218" i="7"/>
  <c r="F224" i="7" s="1"/>
  <c r="J13" i="7"/>
  <c r="H192" i="7" l="1"/>
  <c r="G230" i="7"/>
  <c r="H230" i="7" s="1"/>
  <c r="G193" i="7"/>
  <c r="G195" i="7" s="1"/>
  <c r="J192" i="7"/>
  <c r="F226" i="7"/>
  <c r="F230" i="7" s="1"/>
  <c r="L21" i="3" l="1"/>
  <c r="H21" i="3"/>
  <c r="D21" i="3"/>
  <c r="O20" i="3"/>
  <c r="O21" i="3" s="1"/>
  <c r="N19" i="3"/>
  <c r="N21" i="3" s="1"/>
  <c r="M19" i="3"/>
  <c r="M21" i="3" s="1"/>
  <c r="L19" i="3"/>
  <c r="K19" i="3"/>
  <c r="K21" i="3" s="1"/>
  <c r="J19" i="3"/>
  <c r="J21" i="3" s="1"/>
  <c r="I19" i="3"/>
  <c r="I21" i="3" s="1"/>
  <c r="H19" i="3"/>
  <c r="G19" i="3"/>
  <c r="G21" i="3" s="1"/>
  <c r="F19" i="3"/>
  <c r="F21" i="3" s="1"/>
  <c r="E19" i="3"/>
  <c r="E21" i="3" s="1"/>
  <c r="D19" i="3"/>
  <c r="C19" i="3"/>
  <c r="C21" i="3" s="1"/>
  <c r="O18" i="3"/>
  <c r="O17" i="3"/>
  <c r="O19" i="3" s="1"/>
  <c r="N16" i="3"/>
  <c r="M16" i="3"/>
  <c r="L16" i="3"/>
  <c r="K16" i="3"/>
  <c r="J16" i="3"/>
  <c r="I16" i="3"/>
  <c r="H16" i="3"/>
  <c r="G16" i="3"/>
  <c r="F16" i="3"/>
  <c r="E16" i="3"/>
  <c r="D16" i="3"/>
  <c r="C16" i="3"/>
  <c r="O16" i="3" s="1"/>
  <c r="O15" i="3"/>
  <c r="O14" i="3"/>
  <c r="O13" i="3"/>
  <c r="O12" i="3"/>
  <c r="O11" i="3"/>
  <c r="O10" i="3"/>
  <c r="O9" i="3"/>
  <c r="O8" i="3"/>
  <c r="O7" i="3"/>
  <c r="O6" i="3"/>
  <c r="N33" i="2"/>
  <c r="M33" i="2"/>
  <c r="L33" i="2"/>
  <c r="K33" i="2"/>
  <c r="J33" i="2"/>
  <c r="I33" i="2"/>
  <c r="G33" i="2"/>
  <c r="F33" i="2"/>
  <c r="E33" i="2"/>
  <c r="D33" i="2"/>
  <c r="C33" i="2"/>
  <c r="O32" i="2"/>
  <c r="O33" i="2" s="1"/>
  <c r="O31" i="2"/>
  <c r="N28" i="2"/>
  <c r="N29" i="2" s="1"/>
  <c r="M28" i="2"/>
  <c r="M29" i="2" s="1"/>
  <c r="L28" i="2"/>
  <c r="L29" i="2" s="1"/>
  <c r="K28" i="2"/>
  <c r="K29" i="2" s="1"/>
  <c r="J28" i="2"/>
  <c r="J29" i="2" s="1"/>
  <c r="I28" i="2"/>
  <c r="I29" i="2" s="1"/>
  <c r="G28" i="2"/>
  <c r="G29" i="2" s="1"/>
  <c r="F28" i="2"/>
  <c r="F29" i="2" s="1"/>
  <c r="E28" i="2"/>
  <c r="E29" i="2" s="1"/>
  <c r="D28" i="2"/>
  <c r="D29" i="2" s="1"/>
  <c r="C28" i="2"/>
  <c r="C29" i="2" s="1"/>
  <c r="N27" i="2"/>
  <c r="M27" i="2"/>
  <c r="L27" i="2"/>
  <c r="K27" i="2"/>
  <c r="J27" i="2"/>
  <c r="I27" i="2"/>
  <c r="G27" i="2"/>
  <c r="F27" i="2"/>
  <c r="E27" i="2"/>
  <c r="D27" i="2"/>
  <c r="C27" i="2"/>
  <c r="O26" i="2"/>
  <c r="O27" i="2" s="1"/>
  <c r="N25" i="2"/>
  <c r="M25" i="2"/>
  <c r="L25" i="2"/>
  <c r="K25" i="2"/>
  <c r="J25" i="2"/>
  <c r="I25" i="2"/>
  <c r="G25" i="2"/>
  <c r="F25" i="2"/>
  <c r="E25" i="2"/>
  <c r="D25" i="2"/>
  <c r="C25" i="2"/>
  <c r="O24" i="2"/>
  <c r="O25" i="2" s="1"/>
  <c r="N23" i="2"/>
  <c r="M23" i="2"/>
  <c r="L23" i="2"/>
  <c r="K23" i="2"/>
  <c r="J23" i="2"/>
  <c r="I23" i="2"/>
  <c r="G23" i="2"/>
  <c r="F23" i="2"/>
  <c r="E23" i="2"/>
  <c r="D23" i="2"/>
  <c r="C23" i="2"/>
  <c r="O22" i="2"/>
  <c r="O23" i="2" s="1"/>
  <c r="N21" i="2"/>
  <c r="M21" i="2"/>
  <c r="L21" i="2"/>
  <c r="K21" i="2"/>
  <c r="J21" i="2"/>
  <c r="I21" i="2"/>
  <c r="G21" i="2"/>
  <c r="F21" i="2"/>
  <c r="E21" i="2"/>
  <c r="D21" i="2"/>
  <c r="C21" i="2"/>
  <c r="O20" i="2"/>
  <c r="O21" i="2" s="1"/>
  <c r="N19" i="2"/>
  <c r="M19" i="2"/>
  <c r="L19" i="2"/>
  <c r="K19" i="2"/>
  <c r="J19" i="2"/>
  <c r="I19" i="2"/>
  <c r="G19" i="2"/>
  <c r="F19" i="2"/>
  <c r="E19" i="2"/>
  <c r="D19" i="2"/>
  <c r="C19" i="2"/>
  <c r="O18" i="2"/>
  <c r="O19" i="2" s="1"/>
  <c r="N17" i="2"/>
  <c r="M17" i="2"/>
  <c r="L17" i="2"/>
  <c r="K17" i="2"/>
  <c r="J17" i="2"/>
  <c r="I17" i="2"/>
  <c r="G17" i="2"/>
  <c r="F17" i="2"/>
  <c r="E17" i="2"/>
  <c r="D17" i="2"/>
  <c r="C17" i="2"/>
  <c r="O16" i="2"/>
  <c r="O17" i="2" s="1"/>
  <c r="N15" i="2"/>
  <c r="M15" i="2"/>
  <c r="L15" i="2"/>
  <c r="K15" i="2"/>
  <c r="J15" i="2"/>
  <c r="I15" i="2"/>
  <c r="G15" i="2"/>
  <c r="F15" i="2"/>
  <c r="E15" i="2"/>
  <c r="D15" i="2"/>
  <c r="C15" i="2"/>
  <c r="O14" i="2"/>
  <c r="O15" i="2" s="1"/>
  <c r="N13" i="2"/>
  <c r="M13" i="2"/>
  <c r="L13" i="2"/>
  <c r="K13" i="2"/>
  <c r="J13" i="2"/>
  <c r="I13" i="2"/>
  <c r="G13" i="2"/>
  <c r="F13" i="2"/>
  <c r="E13" i="2"/>
  <c r="D13" i="2"/>
  <c r="C13" i="2"/>
  <c r="O12" i="2"/>
  <c r="O13" i="2" s="1"/>
  <c r="N11" i="2"/>
  <c r="M11" i="2"/>
  <c r="L11" i="2"/>
  <c r="K11" i="2"/>
  <c r="J11" i="2"/>
  <c r="I11" i="2"/>
  <c r="G11" i="2"/>
  <c r="F11" i="2"/>
  <c r="E11" i="2"/>
  <c r="D11" i="2"/>
  <c r="C11" i="2"/>
  <c r="O10" i="2"/>
  <c r="O11" i="2" s="1"/>
  <c r="N9" i="2"/>
  <c r="M9" i="2"/>
  <c r="L9" i="2"/>
  <c r="K9" i="2"/>
  <c r="J9" i="2"/>
  <c r="I9" i="2"/>
  <c r="G9" i="2"/>
  <c r="F9" i="2"/>
  <c r="E9" i="2"/>
  <c r="D9" i="2"/>
  <c r="C9" i="2"/>
  <c r="O8" i="2"/>
  <c r="O28" i="2" s="1"/>
  <c r="O29" i="2" s="1"/>
  <c r="O7" i="2"/>
  <c r="O9" i="2" l="1"/>
  <c r="F25" i="5" l="1"/>
  <c r="K17" i="5" l="1"/>
  <c r="J17" i="5"/>
  <c r="I17" i="5"/>
  <c r="F22" i="5" s="1"/>
  <c r="G17" i="5"/>
  <c r="E17" i="5"/>
  <c r="C17" i="5"/>
  <c r="B17" i="5"/>
  <c r="D16" i="5"/>
  <c r="F16" i="5" s="1"/>
  <c r="H16" i="5" s="1"/>
  <c r="D15" i="5"/>
  <c r="F15" i="5" s="1"/>
  <c r="H15" i="5" s="1"/>
  <c r="D14" i="5"/>
  <c r="F14" i="5" s="1"/>
  <c r="H14" i="5" s="1"/>
  <c r="D13" i="5"/>
  <c r="F13" i="5" s="1"/>
  <c r="H13" i="5" s="1"/>
  <c r="D12" i="5"/>
  <c r="F12" i="5" s="1"/>
  <c r="H12" i="5" s="1"/>
  <c r="D11" i="5"/>
  <c r="F11" i="5" s="1"/>
  <c r="H11" i="5" s="1"/>
  <c r="D10" i="5"/>
  <c r="F10" i="5" s="1"/>
  <c r="H10" i="5" s="1"/>
  <c r="D9" i="5"/>
  <c r="F9" i="5" s="1"/>
  <c r="H9" i="5" s="1"/>
  <c r="D8" i="5"/>
  <c r="F8" i="5" s="1"/>
  <c r="H8" i="5" s="1"/>
  <c r="D7" i="5"/>
  <c r="F7" i="5" s="1"/>
  <c r="H7" i="5" s="1"/>
  <c r="D6" i="5"/>
  <c r="F6" i="5" s="1"/>
  <c r="H6" i="5" s="1"/>
  <c r="D5" i="5"/>
  <c r="F5" i="5" s="1"/>
  <c r="F17" i="5" l="1"/>
  <c r="H5" i="5"/>
  <c r="H17" i="5" s="1"/>
  <c r="D17" i="5"/>
  <c r="G38" i="5"/>
  <c r="G37" i="5"/>
  <c r="F31" i="5" l="1"/>
  <c r="F26" i="5"/>
  <c r="F29" i="5" s="1"/>
  <c r="G44" i="5"/>
  <c r="F44" i="5"/>
  <c r="E44" i="5"/>
  <c r="D44" i="5"/>
  <c r="I43" i="5"/>
  <c r="H43" i="5"/>
  <c r="I42" i="5"/>
  <c r="H42" i="5"/>
  <c r="I41" i="5"/>
  <c r="H41" i="5"/>
  <c r="I40" i="5"/>
  <c r="H40" i="5"/>
  <c r="I39" i="5"/>
  <c r="H39" i="5"/>
  <c r="I38" i="5"/>
  <c r="H38" i="5"/>
  <c r="I37" i="5"/>
  <c r="H37" i="5"/>
  <c r="I44" i="5" l="1"/>
  <c r="H44" i="5"/>
  <c r="H29" i="5" l="1"/>
  <c r="F30" i="5"/>
</calcChain>
</file>

<file path=xl/sharedStrings.xml><?xml version="1.0" encoding="utf-8"?>
<sst xmlns="http://schemas.openxmlformats.org/spreadsheetml/2006/main" count="551" uniqueCount="423">
  <si>
    <t>（1）休止期間</t>
    <rPh sb="3" eb="5">
      <t>キュウシ</t>
    </rPh>
    <rPh sb="5" eb="7">
      <t>キカン</t>
    </rPh>
    <phoneticPr fontId="3"/>
  </si>
  <si>
    <t>　　　　　　※ 休止中の休業手当については、緊急雇用安定助成金を適用</t>
    <rPh sb="12" eb="14">
      <t>キュウギョウ</t>
    </rPh>
    <rPh sb="14" eb="16">
      <t>テアテ</t>
    </rPh>
    <rPh sb="22" eb="24">
      <t>キンキュウ</t>
    </rPh>
    <rPh sb="24" eb="26">
      <t>コヨウ</t>
    </rPh>
    <rPh sb="26" eb="28">
      <t>アンテイ</t>
    </rPh>
    <rPh sb="28" eb="31">
      <t>ジョセイキン</t>
    </rPh>
    <rPh sb="32" eb="34">
      <t>テキヨウ</t>
    </rPh>
    <phoneticPr fontId="3"/>
  </si>
  <si>
    <t>（2）休止中の窓口対応及び施設管理について</t>
    <rPh sb="3" eb="5">
      <t>キュウシ</t>
    </rPh>
    <phoneticPr fontId="3"/>
  </si>
  <si>
    <t>　　 ・ 休止期間中の利用料金については、条例施行規則第13条第1項の規程により100％還
　　　　付した。
　　 ・ 予約済の利用者全員に電話連絡し、休止期間と還付対応について説明した。
　　 ・ 施設の維持管理については、常駐維持管理委託事業者により通常の管理業務に加
　　　　え、必要に応じて清掃を実施した。また、日頃手の届かない箇所の清掃や小規模修
　　　　繕、設備点検等を実施した。</t>
    <rPh sb="5" eb="7">
      <t>キュウシ</t>
    </rPh>
    <rPh sb="7" eb="10">
      <t>キカンチュウ</t>
    </rPh>
    <rPh sb="11" eb="15">
      <t>リヨウリョウキン</t>
    </rPh>
    <rPh sb="21" eb="23">
      <t>ジョウレイ</t>
    </rPh>
    <rPh sb="23" eb="27">
      <t>セコウキソク</t>
    </rPh>
    <rPh sb="27" eb="28">
      <t>ダイ</t>
    </rPh>
    <rPh sb="30" eb="31">
      <t>ジョウ</t>
    </rPh>
    <rPh sb="31" eb="32">
      <t>ダイ</t>
    </rPh>
    <rPh sb="33" eb="34">
      <t>コウ</t>
    </rPh>
    <rPh sb="35" eb="37">
      <t>キテイ</t>
    </rPh>
    <rPh sb="89" eb="91">
      <t>セツメイ</t>
    </rPh>
    <rPh sb="130" eb="132">
      <t>カンリ</t>
    </rPh>
    <rPh sb="171" eb="173">
      <t>セイソウ</t>
    </rPh>
    <phoneticPr fontId="3"/>
  </si>
  <si>
    <t>　　①各施設の利用人数は、定員の半数以下とし、社会的距離を確保する</t>
    <phoneticPr fontId="3"/>
  </si>
  <si>
    <t>　　②利用時間の延長及び繰上げ利用の場合は、利用者による換気・消毒作業の実施を条件
　　　とする</t>
    <rPh sb="3" eb="7">
      <t>リヨウジカン</t>
    </rPh>
    <rPh sb="18" eb="20">
      <t>バアイ</t>
    </rPh>
    <rPh sb="22" eb="25">
      <t>リヨウシャ</t>
    </rPh>
    <rPh sb="31" eb="33">
      <t>ショウドク</t>
    </rPh>
    <rPh sb="33" eb="35">
      <t>サギョウ</t>
    </rPh>
    <rPh sb="36" eb="38">
      <t>ジッシ</t>
    </rPh>
    <rPh sb="39" eb="41">
      <t>ジョウケン</t>
    </rPh>
    <phoneticPr fontId="3"/>
  </si>
  <si>
    <t>　　⑤更衣室及びシャワーの利用を不可とする</t>
    <phoneticPr fontId="3"/>
  </si>
  <si>
    <t>　　⑥明らかに発熱がある方、咳などの風邪症状がある方の利用を不可とする</t>
    <phoneticPr fontId="3"/>
  </si>
  <si>
    <t>　　⑦来館時は必ずマスクを着用し、入室する前に手洗いと手指の消毒を徹底する</t>
    <phoneticPr fontId="3"/>
  </si>
  <si>
    <t>　　⑧机を利用する際は、1テーブル1名または隣席との間隔を1メートル以上確保する</t>
    <rPh sb="36" eb="38">
      <t>カクホ</t>
    </rPh>
    <phoneticPr fontId="3"/>
  </si>
  <si>
    <t>　　⑪個人利用の際は、受付において「利用前チェックシート」を提出していただき、利用</t>
    <rPh sb="39" eb="41">
      <t>リヨウ</t>
    </rPh>
    <phoneticPr fontId="3"/>
  </si>
  <si>
    <t>　　　後は利用者が機器等の消毒清掃を行うこととする</t>
    <rPh sb="5" eb="8">
      <t>リヨウシャ</t>
    </rPh>
    <rPh sb="18" eb="19">
      <t>オコナ</t>
    </rPh>
    <phoneticPr fontId="3"/>
  </si>
  <si>
    <t>　　  期間：2021年3月22日から4月19日までの間、利用時間を午後9時までとする</t>
    <rPh sb="4" eb="6">
      <t>キカン</t>
    </rPh>
    <rPh sb="27" eb="28">
      <t>アイダ</t>
    </rPh>
    <phoneticPr fontId="3"/>
  </si>
  <si>
    <t>　　　　　※ 措置期間中の時短分休業手当については、緊急雇用安定助成金を適用</t>
    <rPh sb="7" eb="11">
      <t>ソチキカン</t>
    </rPh>
    <rPh sb="13" eb="16">
      <t>ジタンブン</t>
    </rPh>
    <rPh sb="16" eb="18">
      <t>キュウギョウ</t>
    </rPh>
    <rPh sb="18" eb="20">
      <t>テアテ</t>
    </rPh>
    <rPh sb="26" eb="28">
      <t>キンキュウ</t>
    </rPh>
    <rPh sb="28" eb="30">
      <t>コヨウ</t>
    </rPh>
    <rPh sb="30" eb="32">
      <t>アンテイ</t>
    </rPh>
    <rPh sb="32" eb="35">
      <t>ジョセイキン</t>
    </rPh>
    <rPh sb="36" eb="38">
      <t>テキヨウ</t>
    </rPh>
    <phoneticPr fontId="3"/>
  </si>
  <si>
    <t>　</t>
    <phoneticPr fontId="3"/>
  </si>
  <si>
    <t>上段･･･利用回数（回）</t>
    <rPh sb="0" eb="2">
      <t>ジョウダン</t>
    </rPh>
    <rPh sb="5" eb="7">
      <t>リヨウ</t>
    </rPh>
    <rPh sb="7" eb="9">
      <t>カイスウ</t>
    </rPh>
    <rPh sb="10" eb="11">
      <t>カイ</t>
    </rPh>
    <phoneticPr fontId="3"/>
  </si>
  <si>
    <t>下段･･･利用率（％）</t>
    <rPh sb="0" eb="2">
      <t>ゲダン</t>
    </rPh>
    <rPh sb="5" eb="8">
      <t>リヨウリツ</t>
    </rPh>
    <phoneticPr fontId="3"/>
  </si>
  <si>
    <t>４月</t>
    <rPh sb="0" eb="2">
      <t>４ツキ</t>
    </rPh>
    <phoneticPr fontId="3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</si>
  <si>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</si>
  <si>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</si>
  <si>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</si>
  <si>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</si>
  <si>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</si>
  <si>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</si>
  <si>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</si>
  <si>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</si>
  <si>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</si>
  <si>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</si>
  <si>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</si>
  <si>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合　計</t>
    <rPh sb="0" eb="1">
      <t>ゴウ</t>
    </rPh>
    <rPh sb="2" eb="3">
      <t>ケイ</t>
    </rPh>
    <phoneticPr fontId="3"/>
  </si>
  <si>
    <t>利用可能回数(回）</t>
    <rPh sb="0" eb="2">
      <t>リヨウ</t>
    </rPh>
    <rPh sb="2" eb="4">
      <t>カノウ</t>
    </rPh>
    <rPh sb="4" eb="6">
      <t>カイスウ</t>
    </rPh>
    <rPh sb="7" eb="8">
      <t>カイ</t>
    </rPh>
    <phoneticPr fontId="3"/>
  </si>
  <si>
    <t>施　　設　　名</t>
    <rPh sb="0" eb="1">
      <t>ホドコ</t>
    </rPh>
    <rPh sb="3" eb="4">
      <t>セツ</t>
    </rPh>
    <rPh sb="6" eb="7">
      <t>メイ</t>
    </rPh>
    <phoneticPr fontId="3"/>
  </si>
  <si>
    <t>ホール</t>
    <phoneticPr fontId="3"/>
  </si>
  <si>
    <t>多目的室</t>
    <rPh sb="0" eb="3">
      <t>タモクテキ</t>
    </rPh>
    <rPh sb="3" eb="4">
      <t>シツ</t>
    </rPh>
    <phoneticPr fontId="3"/>
  </si>
  <si>
    <t>第１研修室</t>
    <rPh sb="2" eb="5">
      <t>ケンシュウシツ</t>
    </rPh>
    <phoneticPr fontId="3"/>
  </si>
  <si>
    <t>第２研修室</t>
    <rPh sb="2" eb="5">
      <t>ケンシュウシツ</t>
    </rPh>
    <phoneticPr fontId="3"/>
  </si>
  <si>
    <t>第１会議室</t>
    <rPh sb="2" eb="5">
      <t>カイギシツ</t>
    </rPh>
    <phoneticPr fontId="3"/>
  </si>
  <si>
    <t>第２会議室</t>
    <rPh sb="2" eb="5">
      <t>カイギシツ</t>
    </rPh>
    <phoneticPr fontId="3"/>
  </si>
  <si>
    <t>工芸室</t>
    <rPh sb="0" eb="2">
      <t>コウゲイ</t>
    </rPh>
    <rPh sb="2" eb="3">
      <t>シツ</t>
    </rPh>
    <phoneticPr fontId="3"/>
  </si>
  <si>
    <t>教養文化室</t>
    <rPh sb="0" eb="2">
      <t>キョウヨウ</t>
    </rPh>
    <rPh sb="2" eb="4">
      <t>ブンカ</t>
    </rPh>
    <rPh sb="4" eb="5">
      <t>シツ</t>
    </rPh>
    <phoneticPr fontId="3"/>
  </si>
  <si>
    <t>音楽練習室</t>
    <rPh sb="0" eb="2">
      <t>オンガク</t>
    </rPh>
    <rPh sb="2" eb="5">
      <t>レンシュウシツ</t>
    </rPh>
    <phoneticPr fontId="3"/>
  </si>
  <si>
    <t>リハーサル室</t>
    <rPh sb="5" eb="6">
      <t>シツ</t>
    </rPh>
    <phoneticPr fontId="3"/>
  </si>
  <si>
    <t>合　　計</t>
    <rPh sb="0" eb="1">
      <t>ゴウ</t>
    </rPh>
    <rPh sb="3" eb="4">
      <t>ケイ</t>
    </rPh>
    <phoneticPr fontId="3"/>
  </si>
  <si>
    <t>利用可能日数(日）</t>
    <rPh sb="0" eb="2">
      <t>リヨウ</t>
    </rPh>
    <rPh sb="2" eb="4">
      <t>カノウ</t>
    </rPh>
    <rPh sb="4" eb="6">
      <t>ニッスウ</t>
    </rPh>
    <rPh sb="7" eb="8">
      <t>ニチ</t>
    </rPh>
    <phoneticPr fontId="3"/>
  </si>
  <si>
    <t>利用日数（日）</t>
    <rPh sb="0" eb="2">
      <t>リヨウ</t>
    </rPh>
    <rPh sb="2" eb="3">
      <t>ニチ</t>
    </rPh>
    <rPh sb="3" eb="4">
      <t>スウ</t>
    </rPh>
    <rPh sb="5" eb="6">
      <t>ニチ</t>
    </rPh>
    <phoneticPr fontId="3"/>
  </si>
  <si>
    <t>利用率（％）</t>
    <rPh sb="0" eb="3">
      <t>リヨウリツ</t>
    </rPh>
    <phoneticPr fontId="3"/>
  </si>
  <si>
    <t>＊利用可能回数＝１ヶ月の開所日数　　×　貸出施設数　×　区分（午前、午後、夜間）　－　打ち合わせ及び保守件数
　　　　　　　　　　 　(２７日間～３０日間)　　　　(１０施設)　　　　(３区分)</t>
    <rPh sb="1" eb="3">
      <t>リヨウ</t>
    </rPh>
    <rPh sb="3" eb="5">
      <t>カノウ</t>
    </rPh>
    <rPh sb="5" eb="7">
      <t>カイスウ</t>
    </rPh>
    <rPh sb="8" eb="11">
      <t>イッカゲツ</t>
    </rPh>
    <rPh sb="12" eb="14">
      <t>カイショ</t>
    </rPh>
    <rPh sb="14" eb="15">
      <t>ニチ</t>
    </rPh>
    <rPh sb="15" eb="16">
      <t>スウ</t>
    </rPh>
    <rPh sb="20" eb="21">
      <t>カ</t>
    </rPh>
    <rPh sb="21" eb="22">
      <t>ダ</t>
    </rPh>
    <rPh sb="22" eb="24">
      <t>シセツ</t>
    </rPh>
    <rPh sb="24" eb="25">
      <t>スウ</t>
    </rPh>
    <rPh sb="28" eb="30">
      <t>クブン</t>
    </rPh>
    <rPh sb="31" eb="33">
      <t>ゴゼン</t>
    </rPh>
    <rPh sb="34" eb="36">
      <t>ゴゴ</t>
    </rPh>
    <rPh sb="37" eb="39">
      <t>ヤカン</t>
    </rPh>
    <rPh sb="43" eb="44">
      <t>ウ</t>
    </rPh>
    <rPh sb="45" eb="46">
      <t>ア</t>
    </rPh>
    <rPh sb="48" eb="49">
      <t>オヨ</t>
    </rPh>
    <rPh sb="50" eb="52">
      <t>ホシュ</t>
    </rPh>
    <rPh sb="52" eb="54">
      <t>ケンスウ</t>
    </rPh>
    <rPh sb="85" eb="87">
      <t>シセツ</t>
    </rPh>
    <rPh sb="94" eb="96">
      <t>クブン</t>
    </rPh>
    <phoneticPr fontId="3"/>
  </si>
  <si>
    <t>＊利用可能日数＝１ヶ月の開所日数（暦－閉所日数）　　×　貸出施設数
　　　　　　　　　　　　　(２７日間～３０日間)　　　　　　　　　　　　　(１０施設)</t>
    <rPh sb="1" eb="3">
      <t>リヨウ</t>
    </rPh>
    <rPh sb="3" eb="5">
      <t>カノウ</t>
    </rPh>
    <rPh sb="5" eb="7">
      <t>ニッスウ</t>
    </rPh>
    <rPh sb="8" eb="11">
      <t>イッカゲツ</t>
    </rPh>
    <rPh sb="12" eb="14">
      <t>カイショ</t>
    </rPh>
    <rPh sb="14" eb="15">
      <t>ニチ</t>
    </rPh>
    <rPh sb="15" eb="16">
      <t>スウ</t>
    </rPh>
    <rPh sb="17" eb="18">
      <t>コヨミ</t>
    </rPh>
    <rPh sb="19" eb="21">
      <t>ヘイショ</t>
    </rPh>
    <rPh sb="21" eb="22">
      <t>ビ</t>
    </rPh>
    <rPh sb="22" eb="23">
      <t>スウ</t>
    </rPh>
    <rPh sb="28" eb="29">
      <t>カ</t>
    </rPh>
    <rPh sb="29" eb="30">
      <t>ダ</t>
    </rPh>
    <rPh sb="30" eb="32">
      <t>シセツ</t>
    </rPh>
    <rPh sb="32" eb="33">
      <t>スウ</t>
    </rPh>
    <rPh sb="74" eb="76">
      <t>シセツ</t>
    </rPh>
    <phoneticPr fontId="3"/>
  </si>
  <si>
    <t>＊利用日数は、午前、午後、夜間のうち１回でも利用があればカウント</t>
    <rPh sb="7" eb="9">
      <t>ゴゼン</t>
    </rPh>
    <rPh sb="10" eb="12">
      <t>ゴゴ</t>
    </rPh>
    <rPh sb="13" eb="15">
      <t>ヤカン</t>
    </rPh>
    <rPh sb="19" eb="20">
      <t>カイ</t>
    </rPh>
    <rPh sb="22" eb="24">
      <t>リヨウ</t>
    </rPh>
    <phoneticPr fontId="3"/>
  </si>
  <si>
    <t>別紙２</t>
    <rPh sb="0" eb="2">
      <t>ベッシ</t>
    </rPh>
    <phoneticPr fontId="3"/>
  </si>
  <si>
    <t>（単位　人）</t>
    <rPh sb="1" eb="3">
      <t>タンイ</t>
    </rPh>
    <rPh sb="4" eb="5">
      <t>ヒト</t>
    </rPh>
    <phoneticPr fontId="3"/>
  </si>
  <si>
    <t>施設名</t>
    <rPh sb="0" eb="2">
      <t>シセツ</t>
    </rPh>
    <rPh sb="2" eb="3">
      <t>メイ</t>
    </rPh>
    <phoneticPr fontId="3"/>
  </si>
  <si>
    <t>専　　用　　利　　用</t>
    <rPh sb="0" eb="1">
      <t>セン</t>
    </rPh>
    <rPh sb="3" eb="4">
      <t>ヨウ</t>
    </rPh>
    <rPh sb="6" eb="7">
      <t>リ</t>
    </rPh>
    <rPh sb="9" eb="10">
      <t>ヨウ</t>
    </rPh>
    <phoneticPr fontId="3"/>
  </si>
  <si>
    <t>第２会議室</t>
    <rPh sb="2" eb="4">
      <t>カイギ</t>
    </rPh>
    <rPh sb="4" eb="5">
      <t>シツ</t>
    </rPh>
    <phoneticPr fontId="3"/>
  </si>
  <si>
    <t>計</t>
    <rPh sb="0" eb="1">
      <t>ケイ</t>
    </rPh>
    <phoneticPr fontId="3"/>
  </si>
  <si>
    <t>個人利用</t>
    <rPh sb="0" eb="2">
      <t>コジン</t>
    </rPh>
    <rPh sb="2" eb="4">
      <t>リヨウ</t>
    </rPh>
    <phoneticPr fontId="3"/>
  </si>
  <si>
    <t>トレーニング
室</t>
    <rPh sb="7" eb="8">
      <t>シツ</t>
    </rPh>
    <phoneticPr fontId="3"/>
  </si>
  <si>
    <t xml:space="preserve"> </t>
    <phoneticPr fontId="3"/>
  </si>
  <si>
    <t>卓球
(多目的室)</t>
    <rPh sb="0" eb="2">
      <t>タッキュウ</t>
    </rPh>
    <rPh sb="4" eb="7">
      <t>タモクテキ</t>
    </rPh>
    <rPh sb="7" eb="8">
      <t>シツ</t>
    </rPh>
    <phoneticPr fontId="3"/>
  </si>
  <si>
    <t>レストラン</t>
    <phoneticPr fontId="3"/>
  </si>
  <si>
    <t>別紙３</t>
    <rPh sb="0" eb="2">
      <t>ベッシ</t>
    </rPh>
    <phoneticPr fontId="3"/>
  </si>
  <si>
    <t>（単位　円）</t>
    <rPh sb="1" eb="3">
      <t>タンイ</t>
    </rPh>
    <rPh sb="4" eb="5">
      <t>エン</t>
    </rPh>
    <phoneticPr fontId="3"/>
  </si>
  <si>
    <t>施設利用料
(ａ)</t>
    <rPh sb="0" eb="2">
      <t>シセツ</t>
    </rPh>
    <rPh sb="2" eb="5">
      <t>リヨウリョウ</t>
    </rPh>
    <phoneticPr fontId="3"/>
  </si>
  <si>
    <t>付属設備
(ｂ)</t>
    <rPh sb="0" eb="2">
      <t>フゾク</t>
    </rPh>
    <rPh sb="2" eb="4">
      <t>セツビ</t>
    </rPh>
    <phoneticPr fontId="3"/>
  </si>
  <si>
    <t>施設･付属計
(c)=(a)+(b)</t>
    <rPh sb="0" eb="2">
      <t>シセツ</t>
    </rPh>
    <rPh sb="3" eb="5">
      <t>フゾク</t>
    </rPh>
    <rPh sb="5" eb="6">
      <t>ケイ</t>
    </rPh>
    <phoneticPr fontId="3"/>
  </si>
  <si>
    <t>還付金
(d)</t>
    <rPh sb="0" eb="3">
      <t>カンプキン</t>
    </rPh>
    <phoneticPr fontId="3"/>
  </si>
  <si>
    <t>専用利用合計
(e)=(c)-(d)</t>
    <rPh sb="0" eb="2">
      <t>センヨウ</t>
    </rPh>
    <rPh sb="2" eb="4">
      <t>リヨウ</t>
    </rPh>
    <rPh sb="4" eb="6">
      <t>ゴウケイ</t>
    </rPh>
    <phoneticPr fontId="3"/>
  </si>
  <si>
    <t>総合計
(g)=(e)+(f)</t>
    <rPh sb="0" eb="1">
      <t>ソウ</t>
    </rPh>
    <rPh sb="1" eb="3">
      <t>ゴウケイ</t>
    </rPh>
    <phoneticPr fontId="3"/>
  </si>
  <si>
    <t>今年度
専用利用
利用料金</t>
    <rPh sb="0" eb="3">
      <t>コンネンド</t>
    </rPh>
    <rPh sb="4" eb="6">
      <t>センヨウ</t>
    </rPh>
    <rPh sb="6" eb="8">
      <t>リヨウ</t>
    </rPh>
    <rPh sb="9" eb="11">
      <t>リヨウ</t>
    </rPh>
    <rPh sb="11" eb="13">
      <t>リョウキン</t>
    </rPh>
    <phoneticPr fontId="3"/>
  </si>
  <si>
    <t>4月</t>
    <rPh sb="1" eb="2">
      <t>ツキ</t>
    </rPh>
    <phoneticPr fontId="3"/>
  </si>
  <si>
    <t>5月</t>
    <rPh sb="1" eb="2">
      <t>ツキ</t>
    </rPh>
    <phoneticPr fontId="3"/>
  </si>
  <si>
    <t>6月</t>
    <rPh sb="1" eb="2">
      <t>ツキ</t>
    </rPh>
    <phoneticPr fontId="3"/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</si>
  <si>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</si>
  <si>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</si>
  <si>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</si>
  <si>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</si>
  <si>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</si>
  <si>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</si>
  <si>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</si>
  <si>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</si>
  <si>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  <rPh sb="1" eb="2">
      <t>ツキ</t>
    </rPh>
    <phoneticPr fontId="3"/>
  </si>
  <si>
    <t>合計</t>
    <rPh sb="0" eb="2">
      <t>ゴウケイ</t>
    </rPh>
    <phoneticPr fontId="3"/>
  </si>
  <si>
    <t>○予算金額、決算金額の比較</t>
    <rPh sb="1" eb="3">
      <t>ヨサン</t>
    </rPh>
    <rPh sb="3" eb="5">
      <t>キンガク</t>
    </rPh>
    <rPh sb="6" eb="8">
      <t>ケッサン</t>
    </rPh>
    <rPh sb="8" eb="10">
      <t>キンガク</t>
    </rPh>
    <rPh sb="11" eb="13">
      <t>ヒカク</t>
    </rPh>
    <phoneticPr fontId="3"/>
  </si>
  <si>
    <t>A</t>
    <phoneticPr fontId="3"/>
  </si>
  <si>
    <t>B</t>
    <phoneticPr fontId="3"/>
  </si>
  <si>
    <t>C</t>
    <phoneticPr fontId="3"/>
  </si>
  <si>
    <t>E</t>
    <phoneticPr fontId="3"/>
  </si>
  <si>
    <t>（予算充足率）</t>
    <rPh sb="1" eb="3">
      <t>ヨサン</t>
    </rPh>
    <rPh sb="3" eb="5">
      <t>ジュウソク</t>
    </rPh>
    <rPh sb="5" eb="6">
      <t>リツ</t>
    </rPh>
    <phoneticPr fontId="3"/>
  </si>
  <si>
    <t>規則</t>
    <rPh sb="0" eb="2">
      <t>キソク</t>
    </rPh>
    <phoneticPr fontId="3"/>
  </si>
  <si>
    <t>減免率</t>
    <rPh sb="0" eb="2">
      <t>ゲンメン</t>
    </rPh>
    <rPh sb="2" eb="3">
      <t>リツ</t>
    </rPh>
    <phoneticPr fontId="3"/>
  </si>
  <si>
    <t>専用利用</t>
    <rPh sb="0" eb="2">
      <t>センヨウ</t>
    </rPh>
    <rPh sb="2" eb="4">
      <t>リヨウ</t>
    </rPh>
    <phoneticPr fontId="3"/>
  </si>
  <si>
    <t>合　　　計</t>
    <rPh sb="0" eb="1">
      <t>ゴウ</t>
    </rPh>
    <rPh sb="4" eb="5">
      <t>ケイ</t>
    </rPh>
    <phoneticPr fontId="3"/>
  </si>
  <si>
    <t>件　数</t>
    <rPh sb="0" eb="1">
      <t>ケン</t>
    </rPh>
    <rPh sb="2" eb="3">
      <t>カズ</t>
    </rPh>
    <phoneticPr fontId="3"/>
  </si>
  <si>
    <t>金　額 (円)</t>
    <rPh sb="0" eb="1">
      <t>キン</t>
    </rPh>
    <rPh sb="2" eb="3">
      <t>ガク</t>
    </rPh>
    <rPh sb="5" eb="6">
      <t>エン</t>
    </rPh>
    <phoneticPr fontId="3"/>
  </si>
  <si>
    <t>１号</t>
    <rPh sb="1" eb="2">
      <t>ゴウ</t>
    </rPh>
    <phoneticPr fontId="3"/>
  </si>
  <si>
    <t>１００％</t>
    <phoneticPr fontId="3"/>
  </si>
  <si>
    <t>２号</t>
    <rPh sb="1" eb="2">
      <t>ゴウ</t>
    </rPh>
    <phoneticPr fontId="3"/>
  </si>
  <si>
    <t>５０％</t>
    <phoneticPr fontId="3"/>
  </si>
  <si>
    <t>３号</t>
    <rPh sb="1" eb="2">
      <t>ゴウ</t>
    </rPh>
    <phoneticPr fontId="3"/>
  </si>
  <si>
    <t>４号</t>
    <rPh sb="1" eb="2">
      <t>ゴウ</t>
    </rPh>
    <phoneticPr fontId="3"/>
  </si>
  <si>
    <t>５号</t>
    <rPh sb="1" eb="2">
      <t>ゴウ</t>
    </rPh>
    <phoneticPr fontId="3"/>
  </si>
  <si>
    <t>６号</t>
    <rPh sb="1" eb="2">
      <t>ゴウ</t>
    </rPh>
    <phoneticPr fontId="3"/>
  </si>
  <si>
    <t>７号</t>
    <rPh sb="1" eb="2">
      <t>ゴウ</t>
    </rPh>
    <phoneticPr fontId="3"/>
  </si>
  <si>
    <t>－－－</t>
    <phoneticPr fontId="3"/>
  </si>
  <si>
    <t>合 計</t>
    <rPh sb="0" eb="1">
      <t>ゴウ</t>
    </rPh>
    <rPh sb="2" eb="3">
      <t>ケイ</t>
    </rPh>
    <phoneticPr fontId="3"/>
  </si>
  <si>
    <t>別紙４</t>
    <rPh sb="0" eb="2">
      <t>ベッシ</t>
    </rPh>
    <phoneticPr fontId="3"/>
  </si>
  <si>
    <t>D</t>
    <phoneticPr fontId="3"/>
  </si>
  <si>
    <t>F</t>
    <phoneticPr fontId="3"/>
  </si>
  <si>
    <t>○利用料金減免分（規則第１２条）適用別内訳表</t>
    <rPh sb="1" eb="3">
      <t>リヨウ</t>
    </rPh>
    <rPh sb="3" eb="5">
      <t>リョウキン</t>
    </rPh>
    <rPh sb="5" eb="7">
      <t>ゲンメン</t>
    </rPh>
    <rPh sb="7" eb="8">
      <t>ブン</t>
    </rPh>
    <rPh sb="9" eb="11">
      <t>キソク</t>
    </rPh>
    <rPh sb="11" eb="12">
      <t>ダイ</t>
    </rPh>
    <rPh sb="14" eb="15">
      <t>ジョウ</t>
    </rPh>
    <rPh sb="16" eb="18">
      <t>テキヨウ</t>
    </rPh>
    <rPh sb="18" eb="19">
      <t>ベツ</t>
    </rPh>
    <rPh sb="19" eb="21">
      <t>ウチワケ</t>
    </rPh>
    <rPh sb="21" eb="22">
      <t>ヒョウ</t>
    </rPh>
    <phoneticPr fontId="3"/>
  </si>
  <si>
    <t>２０２１年度　利用料金収入月別内訳表</t>
    <rPh sb="4" eb="6">
      <t>ネンド</t>
    </rPh>
    <rPh sb="6" eb="8">
      <t>ヘイネンド</t>
    </rPh>
    <rPh sb="7" eb="9">
      <t>リヨウ</t>
    </rPh>
    <rPh sb="9" eb="11">
      <t>リョウキン</t>
    </rPh>
    <rPh sb="11" eb="13">
      <t>シュウニュウ</t>
    </rPh>
    <rPh sb="13" eb="15">
      <t>ツキベツ</t>
    </rPh>
    <rPh sb="15" eb="17">
      <t>ウチワケ</t>
    </rPh>
    <rPh sb="17" eb="18">
      <t>ヒョウ</t>
    </rPh>
    <phoneticPr fontId="3"/>
  </si>
  <si>
    <t>個人利用料
(f)</t>
    <rPh sb="0" eb="2">
      <t>コジン</t>
    </rPh>
    <rPh sb="2" eb="5">
      <t>リヨウリョウ</t>
    </rPh>
    <phoneticPr fontId="3"/>
  </si>
  <si>
    <t>次年度
専用利用
前受金</t>
    <rPh sb="0" eb="3">
      <t>ジネンド</t>
    </rPh>
    <rPh sb="4" eb="6">
      <t>センヨウ</t>
    </rPh>
    <rPh sb="6" eb="8">
      <t>リヨウ</t>
    </rPh>
    <rPh sb="9" eb="12">
      <t>マエウケキン</t>
    </rPh>
    <phoneticPr fontId="3"/>
  </si>
  <si>
    <t>前年度
専用利用
還付金（※）</t>
    <rPh sb="0" eb="3">
      <t>ゼンネンド</t>
    </rPh>
    <rPh sb="4" eb="6">
      <t>センヨウ</t>
    </rPh>
    <rPh sb="6" eb="8">
      <t>リヨウ</t>
    </rPh>
    <rPh sb="9" eb="12">
      <t>カンプキン</t>
    </rPh>
    <phoneticPr fontId="3"/>
  </si>
  <si>
    <t>2020年度からの前受金額</t>
    <rPh sb="4" eb="6">
      <t>ネンド</t>
    </rPh>
    <rPh sb="9" eb="11">
      <t>マエウ</t>
    </rPh>
    <rPh sb="11" eb="12">
      <t>キン</t>
    </rPh>
    <rPh sb="12" eb="13">
      <t>ガク</t>
    </rPh>
    <phoneticPr fontId="3"/>
  </si>
  <si>
    <t>2021年度専用利用料金収入金額</t>
    <rPh sb="4" eb="6">
      <t>ネンド</t>
    </rPh>
    <rPh sb="6" eb="8">
      <t>センヨウ</t>
    </rPh>
    <rPh sb="8" eb="10">
      <t>リヨウ</t>
    </rPh>
    <rPh sb="10" eb="11">
      <t>リョウ</t>
    </rPh>
    <rPh sb="11" eb="12">
      <t>キン</t>
    </rPh>
    <rPh sb="12" eb="14">
      <t>シュウニュウ</t>
    </rPh>
    <rPh sb="14" eb="16">
      <t>キンガク</t>
    </rPh>
    <phoneticPr fontId="3"/>
  </si>
  <si>
    <t>2021年度個人利用料金収入金額</t>
    <rPh sb="4" eb="6">
      <t>ネンド</t>
    </rPh>
    <rPh sb="6" eb="8">
      <t>コジン</t>
    </rPh>
    <rPh sb="8" eb="10">
      <t>リヨウ</t>
    </rPh>
    <rPh sb="10" eb="11">
      <t>リョウ</t>
    </rPh>
    <rPh sb="11" eb="12">
      <t>キン</t>
    </rPh>
    <rPh sb="12" eb="14">
      <t>シュウニュウ</t>
    </rPh>
    <rPh sb="14" eb="16">
      <t>キンガク</t>
    </rPh>
    <phoneticPr fontId="3"/>
  </si>
  <si>
    <t>2021年度分コロナ還付準備金</t>
    <rPh sb="4" eb="6">
      <t>ネンド</t>
    </rPh>
    <rPh sb="6" eb="7">
      <t>ブン</t>
    </rPh>
    <rPh sb="10" eb="12">
      <t>カンプ</t>
    </rPh>
    <rPh sb="12" eb="15">
      <t>ジュンビキン</t>
    </rPh>
    <phoneticPr fontId="3"/>
  </si>
  <si>
    <t>2020年度コロナ還付準備金残金 ※</t>
    <rPh sb="4" eb="6">
      <t>ネンド</t>
    </rPh>
    <rPh sb="9" eb="11">
      <t>カンプ</t>
    </rPh>
    <rPh sb="11" eb="14">
      <t>ジュンビキン</t>
    </rPh>
    <rPh sb="14" eb="16">
      <t>ザンキン</t>
    </rPh>
    <phoneticPr fontId="3"/>
  </si>
  <si>
    <t>2021年度決算金額</t>
    <rPh sb="4" eb="6">
      <t>ネンド</t>
    </rPh>
    <rPh sb="6" eb="8">
      <t>ケッサン</t>
    </rPh>
    <rPh sb="8" eb="10">
      <t>キンガク</t>
    </rPh>
    <phoneticPr fontId="3"/>
  </si>
  <si>
    <t>2021年度予算と決算の比較</t>
    <rPh sb="4" eb="6">
      <t>ネンド</t>
    </rPh>
    <rPh sb="6" eb="8">
      <t>ヨサン</t>
    </rPh>
    <rPh sb="9" eb="11">
      <t>ケッサン</t>
    </rPh>
    <rPh sb="12" eb="14">
      <t>ヒカク</t>
    </rPh>
    <phoneticPr fontId="3"/>
  </si>
  <si>
    <t>2022年度への前受金額</t>
    <rPh sb="4" eb="6">
      <t>ネンド</t>
    </rPh>
    <rPh sb="8" eb="10">
      <t>マエウケ</t>
    </rPh>
    <rPh sb="10" eb="11">
      <t>キン</t>
    </rPh>
    <rPh sb="11" eb="12">
      <t>ガク</t>
    </rPh>
    <phoneticPr fontId="3"/>
  </si>
  <si>
    <t>大規模修繕延長に係る補償額</t>
    <rPh sb="0" eb="3">
      <t>ダイキボ</t>
    </rPh>
    <rPh sb="3" eb="5">
      <t>シュウゼン</t>
    </rPh>
    <rPh sb="5" eb="7">
      <t>エンチョウ</t>
    </rPh>
    <rPh sb="8" eb="9">
      <t>カカ</t>
    </rPh>
    <rPh sb="10" eb="13">
      <t>ホショウガク</t>
    </rPh>
    <phoneticPr fontId="3"/>
  </si>
  <si>
    <t>2021年度専用利用料金収入金額合計</t>
    <rPh sb="4" eb="6">
      <t>ネンド</t>
    </rPh>
    <rPh sb="6" eb="8">
      <t>センヨウ</t>
    </rPh>
    <rPh sb="8" eb="10">
      <t>リヨウ</t>
    </rPh>
    <rPh sb="10" eb="11">
      <t>リョウ</t>
    </rPh>
    <rPh sb="11" eb="12">
      <t>キン</t>
    </rPh>
    <rPh sb="12" eb="14">
      <t>シュウニュウ</t>
    </rPh>
    <rPh sb="14" eb="16">
      <t>キンガク</t>
    </rPh>
    <rPh sb="16" eb="18">
      <t>ゴウケイ</t>
    </rPh>
    <phoneticPr fontId="3"/>
  </si>
  <si>
    <t>2021年度当初予算金額</t>
    <rPh sb="4" eb="6">
      <t>ネンド</t>
    </rPh>
    <rPh sb="6" eb="8">
      <t>トウショ</t>
    </rPh>
    <rPh sb="8" eb="10">
      <t>ヨサン</t>
    </rPh>
    <rPh sb="10" eb="12">
      <t>キンガク</t>
    </rPh>
    <phoneticPr fontId="3"/>
  </si>
  <si>
    <t>未収金（市後納分）</t>
    <rPh sb="0" eb="3">
      <t>ミシュウキン</t>
    </rPh>
    <rPh sb="4" eb="5">
      <t>シ</t>
    </rPh>
    <rPh sb="5" eb="7">
      <t>コウノウ</t>
    </rPh>
    <rPh sb="7" eb="8">
      <t>ブン</t>
    </rPh>
    <phoneticPr fontId="3"/>
  </si>
  <si>
    <t>F=C＋D＋E</t>
    <phoneticPr fontId="3"/>
  </si>
  <si>
    <t>G</t>
    <phoneticPr fontId="3"/>
  </si>
  <si>
    <t>　　H=B＋F＋G</t>
    <phoneticPr fontId="3"/>
  </si>
  <si>
    <t>I=H-A</t>
    <phoneticPr fontId="3"/>
  </si>
  <si>
    <t>J</t>
    <phoneticPr fontId="3"/>
  </si>
  <si>
    <t>２０２１年度 施設別利用回数・利用率</t>
    <rPh sb="4" eb="6">
      <t>ネンド</t>
    </rPh>
    <rPh sb="7" eb="9">
      <t>シセツ</t>
    </rPh>
    <rPh sb="9" eb="10">
      <t>ベツ</t>
    </rPh>
    <rPh sb="10" eb="12">
      <t>リヨウ</t>
    </rPh>
    <rPh sb="12" eb="14">
      <t>カイスウ</t>
    </rPh>
    <rPh sb="15" eb="18">
      <t>リヨウリツ</t>
    </rPh>
    <phoneticPr fontId="3"/>
  </si>
  <si>
    <t>２０２１年度　施設別利用者数</t>
    <rPh sb="4" eb="6">
      <t>ネンド</t>
    </rPh>
    <rPh sb="6" eb="8">
      <t>ヘイネンド</t>
    </rPh>
    <rPh sb="7" eb="8">
      <t>ホドコ</t>
    </rPh>
    <rPh sb="8" eb="9">
      <t>セツ</t>
    </rPh>
    <rPh sb="9" eb="10">
      <t>ベツ</t>
    </rPh>
    <rPh sb="10" eb="11">
      <t>リ</t>
    </rPh>
    <rPh sb="11" eb="12">
      <t>ヨウ</t>
    </rPh>
    <rPh sb="12" eb="13">
      <t>シャ</t>
    </rPh>
    <rPh sb="13" eb="14">
      <t>スウ</t>
    </rPh>
    <phoneticPr fontId="3"/>
  </si>
  <si>
    <t>相模原市立勤労者総合福祉センター
２０２１年度新型コロナウィルス感染症拡大防止に係る対応　</t>
    <rPh sb="0" eb="5">
      <t>サガミハラシリツ</t>
    </rPh>
    <rPh sb="5" eb="8">
      <t>キンロウシャ</t>
    </rPh>
    <rPh sb="8" eb="12">
      <t>ソウゴウフクシ</t>
    </rPh>
    <rPh sb="21" eb="23">
      <t>ネンド</t>
    </rPh>
    <rPh sb="23" eb="25">
      <t>シンガタ</t>
    </rPh>
    <rPh sb="32" eb="37">
      <t>カンセンショウカクダイ</t>
    </rPh>
    <rPh sb="37" eb="39">
      <t>ボウシ</t>
    </rPh>
    <rPh sb="40" eb="41">
      <t>カカ</t>
    </rPh>
    <rPh sb="42" eb="44">
      <t>タイオウ</t>
    </rPh>
    <phoneticPr fontId="3"/>
  </si>
  <si>
    <t>１ 施設の時短開設について</t>
    <rPh sb="2" eb="4">
      <t>シセツ</t>
    </rPh>
    <rPh sb="7" eb="9">
      <t>カイセツ</t>
    </rPh>
    <phoneticPr fontId="3"/>
  </si>
  <si>
    <r>
      <t>（1）緊急事態宣言解除に伴う施設の時短開設</t>
    </r>
    <r>
      <rPr>
        <u/>
        <sz val="11"/>
        <rFont val="ＭＳ 明朝"/>
        <family val="1"/>
        <charset val="128"/>
      </rPr>
      <t>（午後9時まで）</t>
    </r>
    <rPh sb="3" eb="9">
      <t>キンキュウジタイセンゲン</t>
    </rPh>
    <rPh sb="9" eb="11">
      <t>カイジョ</t>
    </rPh>
    <rPh sb="12" eb="13">
      <t>トモナ</t>
    </rPh>
    <rPh sb="14" eb="16">
      <t>シセツ</t>
    </rPh>
    <rPh sb="17" eb="19">
      <t>ジタン</t>
    </rPh>
    <rPh sb="19" eb="21">
      <t>カイセツ</t>
    </rPh>
    <rPh sb="22" eb="24">
      <t>ゴゴ</t>
    </rPh>
    <rPh sb="25" eb="26">
      <t>ジ</t>
    </rPh>
    <phoneticPr fontId="3"/>
  </si>
  <si>
    <r>
      <t>（2）まん延防止等重点措置に伴う施設の時短開設</t>
    </r>
    <r>
      <rPr>
        <u/>
        <sz val="11"/>
        <rFont val="ＭＳ 明朝"/>
        <family val="1"/>
        <charset val="128"/>
      </rPr>
      <t>（午後8時まで）</t>
    </r>
    <rPh sb="5" eb="13">
      <t>エンボウシトウジュウテンソチ</t>
    </rPh>
    <rPh sb="14" eb="15">
      <t>トモナ</t>
    </rPh>
    <rPh sb="16" eb="18">
      <t>シセツ</t>
    </rPh>
    <rPh sb="19" eb="23">
      <t>ジタンカイセツ</t>
    </rPh>
    <rPh sb="24" eb="26">
      <t>ゴゴ</t>
    </rPh>
    <rPh sb="27" eb="28">
      <t>ジ</t>
    </rPh>
    <phoneticPr fontId="3"/>
  </si>
  <si>
    <t xml:space="preserve">      期間：2021年4月20日から8月5日までの間、利用時間を午後8時までとする</t>
    <phoneticPr fontId="3"/>
  </si>
  <si>
    <r>
      <t>（3）市長判断の施設の時短開設</t>
    </r>
    <r>
      <rPr>
        <u/>
        <sz val="11"/>
        <rFont val="ＭＳ 明朝"/>
        <family val="1"/>
        <charset val="128"/>
      </rPr>
      <t>（午後9時まで）</t>
    </r>
    <rPh sb="3" eb="7">
      <t>シチョウハンダン</t>
    </rPh>
    <rPh sb="8" eb="10">
      <t>シセツ</t>
    </rPh>
    <rPh sb="11" eb="15">
      <t>ジタンカイセツ</t>
    </rPh>
    <rPh sb="16" eb="18">
      <t>ゴゴ</t>
    </rPh>
    <rPh sb="19" eb="20">
      <t>ジ</t>
    </rPh>
    <phoneticPr fontId="3"/>
  </si>
  <si>
    <t xml:space="preserve">      期間：2021年10月1日から10月24日までの間、利用時間を午後9時までとする</t>
    <phoneticPr fontId="3"/>
  </si>
  <si>
    <r>
      <t>（4）まん延防止等重点措置の適用</t>
    </r>
    <r>
      <rPr>
        <u/>
        <sz val="11"/>
        <rFont val="ＭＳ 明朝"/>
        <family val="1"/>
        <charset val="128"/>
      </rPr>
      <t>（通常開設）</t>
    </r>
    <rPh sb="5" eb="13">
      <t>エンボウシトウジュウテンソチ</t>
    </rPh>
    <rPh sb="14" eb="16">
      <t>テキヨウ</t>
    </rPh>
    <rPh sb="17" eb="21">
      <t>ツウジョウカイセツ</t>
    </rPh>
    <phoneticPr fontId="3"/>
  </si>
  <si>
    <t xml:space="preserve">      期間：2022年1月21日から3月21日まで</t>
    <phoneticPr fontId="3"/>
  </si>
  <si>
    <t>（5）時短開設中の窓口対応及び施設管理について</t>
    <rPh sb="3" eb="5">
      <t>ジタン</t>
    </rPh>
    <rPh sb="5" eb="7">
      <t>カイセツ</t>
    </rPh>
    <rPh sb="7" eb="8">
      <t>ナカ</t>
    </rPh>
    <phoneticPr fontId="3"/>
  </si>
  <si>
    <t>　　 時短によりできなくなった時間帯の利用料金については、時間単位で按分して還付
　 金額を算出し、条例施行規則第13条第1項の規程により100％還付した。なお、夜間
　 区分を予約済の利用者全員に電話連絡し、時短開設と還付対応について説明した。</t>
    <rPh sb="5" eb="7">
      <t>ジタン</t>
    </rPh>
    <rPh sb="17" eb="20">
      <t>ジカンタイ</t>
    </rPh>
    <rPh sb="21" eb="24">
      <t>リヨウリョウ</t>
    </rPh>
    <rPh sb="24" eb="25">
      <t>キン</t>
    </rPh>
    <rPh sb="31" eb="35">
      <t>ジカンタンイ</t>
    </rPh>
    <rPh sb="36" eb="38">
      <t>アンブン</t>
    </rPh>
    <rPh sb="43" eb="44">
      <t>キン</t>
    </rPh>
    <rPh sb="44" eb="47">
      <t>ソウトウガク</t>
    </rPh>
    <rPh sb="48" eb="50">
      <t>サンシュツ</t>
    </rPh>
    <rPh sb="52" eb="54">
      <t>ジョウレイ</t>
    </rPh>
    <rPh sb="54" eb="58">
      <t>セコウキソク</t>
    </rPh>
    <rPh sb="58" eb="59">
      <t>ダイ</t>
    </rPh>
    <rPh sb="61" eb="62">
      <t>ジョウ</t>
    </rPh>
    <rPh sb="62" eb="63">
      <t>ダイ</t>
    </rPh>
    <rPh sb="64" eb="65">
      <t>コウ</t>
    </rPh>
    <rPh sb="66" eb="68">
      <t>キテイ</t>
    </rPh>
    <phoneticPr fontId="3"/>
  </si>
  <si>
    <t>２ 施設の休止について</t>
    <rPh sb="2" eb="4">
      <t>シセツ</t>
    </rPh>
    <rPh sb="5" eb="7">
      <t>キュウシ</t>
    </rPh>
    <phoneticPr fontId="3"/>
  </si>
  <si>
    <t>　　  期間：2021年8月6日から9月30日まで</t>
    <rPh sb="4" eb="6">
      <t>キカン</t>
    </rPh>
    <phoneticPr fontId="3"/>
  </si>
  <si>
    <t>　　 ・ 窓口対応及び電話応答は、午前9時から午後5時までの時間帯で対応した。</t>
    <rPh sb="7" eb="9">
      <t>タイオウ</t>
    </rPh>
    <rPh sb="13" eb="15">
      <t>オウトウ</t>
    </rPh>
    <rPh sb="17" eb="19">
      <t>ゴゼン</t>
    </rPh>
    <rPh sb="20" eb="21">
      <t>ジ</t>
    </rPh>
    <rPh sb="23" eb="25">
      <t>ゴゴ</t>
    </rPh>
    <rPh sb="26" eb="27">
      <t>ジ</t>
    </rPh>
    <rPh sb="30" eb="33">
      <t>ジカンタイ</t>
    </rPh>
    <rPh sb="34" eb="36">
      <t>タイオウ</t>
    </rPh>
    <phoneticPr fontId="3"/>
  </si>
  <si>
    <t>３ 施設管理者としての感染防止対策について（職員による対応）　　</t>
    <rPh sb="2" eb="7">
      <t>シセツカンリシャ</t>
    </rPh>
    <rPh sb="22" eb="24">
      <t>ショクイン</t>
    </rPh>
    <rPh sb="27" eb="29">
      <t>タイオウ</t>
    </rPh>
    <phoneticPr fontId="3"/>
  </si>
  <si>
    <t>　　①１階出入口２か所への非接触型サーマルカメラ検温器の設置　　　　　　　　　　　　　　　　　　　　　　　　　　　　　　　　　　　　　　　　　　　　　　　　　　　　　　　　　　　　
　　　　</t>
    <rPh sb="4" eb="5">
      <t>カイ</t>
    </rPh>
    <rPh sb="5" eb="8">
      <t>デイリグチ</t>
    </rPh>
    <rPh sb="10" eb="11">
      <t>ショ</t>
    </rPh>
    <rPh sb="13" eb="17">
      <t>ヒセッショクガタ</t>
    </rPh>
    <rPh sb="24" eb="27">
      <t>ケンオンキ</t>
    </rPh>
    <phoneticPr fontId="3"/>
  </si>
  <si>
    <t>　　②窓口における飛沫防止用パーテーションの設置　　　　　　　　　　　　　　　　　　　　　　　　　　　　　　　　　　　　　　　　　　　　　　　　　　　　　　　　　　　　
　　　　</t>
    <phoneticPr fontId="3"/>
  </si>
  <si>
    <t>　　③窓口カウンターテーブル、椅子、筆記用具等の消毒（一日の業務開始前及び適宜
　　　実施）　　　　　　　</t>
    <phoneticPr fontId="3"/>
  </si>
  <si>
    <t>　　④窓口における社会的距離の確保と手指消毒用アルコールの設置及び貸出し　　</t>
    <rPh sb="31" eb="32">
      <t>オヨ</t>
    </rPh>
    <rPh sb="33" eb="35">
      <t>カシダ</t>
    </rPh>
    <phoneticPr fontId="3"/>
  </si>
  <si>
    <t>　　⑤当面の間、当日の会場責任者の氏名、連絡先、利用人数を確認</t>
    <phoneticPr fontId="3"/>
  </si>
  <si>
    <t>　　⑥参加者名簿等で利用者全員を特定できない場合の利用自粛の要請</t>
    <rPh sb="22" eb="24">
      <t>バアイ</t>
    </rPh>
    <phoneticPr fontId="3"/>
  </si>
  <si>
    <t>　　⑦ロビー、情報コーナー等での社会的距離の確保（座席の使用制限など）</t>
    <phoneticPr fontId="3"/>
  </si>
  <si>
    <t>　　⑧施設の利用状況に合わせた適時適切な清掃・消毒</t>
    <rPh sb="15" eb="17">
      <t>テキジ</t>
    </rPh>
    <rPh sb="17" eb="19">
      <t>テキセツ</t>
    </rPh>
    <phoneticPr fontId="3"/>
  </si>
  <si>
    <t>　　⑨貸出区分間における十分な換気</t>
    <phoneticPr fontId="3"/>
  </si>
  <si>
    <t>　　⑩ドアノブ、エレベータースイッチ、手摺など不特定多数接触箇所の1日1回以上の消毒</t>
    <rPh sb="19" eb="21">
      <t>テスリ</t>
    </rPh>
    <phoneticPr fontId="3"/>
  </si>
  <si>
    <t>　　⑪施設入口、窓口及びピロティへの手指消毒用アルコールの配置</t>
    <rPh sb="10" eb="11">
      <t>オヨ</t>
    </rPh>
    <phoneticPr fontId="3"/>
  </si>
  <si>
    <t>　　⑫来館中のマスク着用、咳エチケット、社会的距離の保持など配慮すべき事項の掲示</t>
    <rPh sb="3" eb="5">
      <t>ライカン</t>
    </rPh>
    <rPh sb="5" eb="6">
      <t>チュウ</t>
    </rPh>
    <rPh sb="10" eb="12">
      <t>チャクヨウ</t>
    </rPh>
    <phoneticPr fontId="3"/>
  </si>
  <si>
    <t>　　⑬職員のマスク着用及び事務室等の定期的な換気の実施　　　</t>
    <rPh sb="13" eb="16">
      <t>ジムシツ</t>
    </rPh>
    <rPh sb="16" eb="17">
      <t>トウ</t>
    </rPh>
    <rPh sb="25" eb="27">
      <t>ジッシ</t>
    </rPh>
    <phoneticPr fontId="3"/>
  </si>
  <si>
    <t>　　⑭職員の体調管理（手洗い等感染症対策についての啓発）の徹底</t>
    <rPh sb="25" eb="27">
      <t>ケイハツ</t>
    </rPh>
    <rPh sb="29" eb="31">
      <t>テッテイ</t>
    </rPh>
    <phoneticPr fontId="3"/>
  </si>
  <si>
    <t>　　⑮トレーニング室における機器間の距離の確保及びパーテーションの設置</t>
    <rPh sb="21" eb="23">
      <t>カクホ</t>
    </rPh>
    <rPh sb="23" eb="24">
      <t>オヨ</t>
    </rPh>
    <phoneticPr fontId="3"/>
  </si>
  <si>
    <t>　　⑯トレーニング室・第２研修室・音楽練習室への空気清浄機の設置</t>
    <rPh sb="9" eb="10">
      <t>シツ</t>
    </rPh>
    <rPh sb="11" eb="12">
      <t>ダイ</t>
    </rPh>
    <rPh sb="13" eb="16">
      <t>ケンシュウシツ</t>
    </rPh>
    <rPh sb="17" eb="22">
      <t>オンガクレンシュウシツ</t>
    </rPh>
    <rPh sb="24" eb="29">
      <t>クウキセイジョウキ</t>
    </rPh>
    <rPh sb="30" eb="32">
      <t>セッチ</t>
    </rPh>
    <phoneticPr fontId="3"/>
  </si>
  <si>
    <t>４ 施設利用に係る運用基準について（対利用者）</t>
    <rPh sb="18" eb="22">
      <t>タイリヨウシャ</t>
    </rPh>
    <phoneticPr fontId="3"/>
  </si>
  <si>
    <t>　　　</t>
    <phoneticPr fontId="3"/>
  </si>
  <si>
    <t>　※多目的室の利用人数は、社会的距離を考慮し、延床面積から算出した５０名までと
　　する（11/30まで）</t>
    <phoneticPr fontId="3"/>
  </si>
  <si>
    <t>　　③利用時間中は、毎時２回５分程度の室内換気を徹底する</t>
    <rPh sb="24" eb="26">
      <t>テッテイ</t>
    </rPh>
    <phoneticPr fontId="3"/>
  </si>
  <si>
    <t>　　④ケータリング等の多人数での飲食を伴う利用及び共有スペースでの飲食を不可とする</t>
    <phoneticPr fontId="3"/>
  </si>
  <si>
    <t>　　⑨トレーニング室の定員は、半数の１０名までとし、利用時間は１回あたり２時間以内
　　　とする</t>
    <rPh sb="15" eb="17">
      <t>ハンスウ</t>
    </rPh>
    <phoneticPr fontId="3"/>
  </si>
  <si>
    <t>　　⑩卓球個人利用の定員は、１２名までとし、卓球台は３台使用することとする</t>
    <phoneticPr fontId="3"/>
  </si>
  <si>
    <t>以 上</t>
    <rPh sb="0" eb="1">
      <t>イ</t>
    </rPh>
    <rPh sb="2" eb="3">
      <t>ウエ</t>
    </rPh>
    <phoneticPr fontId="3"/>
  </si>
  <si>
    <r>
      <t>　※</t>
    </r>
    <r>
      <rPr>
        <u/>
        <sz val="11"/>
        <rFont val="ＭＳ 明朝"/>
        <family val="1"/>
        <charset val="128"/>
      </rPr>
      <t xml:space="preserve">12/1から各施設の定員は、「新型コロナウィルス感染症対策の神奈川県対処方針」
</t>
    </r>
    <r>
      <rPr>
        <sz val="11"/>
        <rFont val="ＭＳ 明朝"/>
        <family val="1"/>
        <charset val="128"/>
      </rPr>
      <t>　　</t>
    </r>
    <r>
      <rPr>
        <u/>
        <sz val="11"/>
        <rFont val="ＭＳ 明朝"/>
        <family val="1"/>
        <charset val="128"/>
      </rPr>
      <t>に基づき、下記のとおり運用した</t>
    </r>
    <r>
      <rPr>
        <sz val="11"/>
        <rFont val="ＭＳ 明朝"/>
        <family val="1"/>
        <charset val="128"/>
      </rPr>
      <t>。 
　　　歓声・声援等が想定されないもの：１００％（席がない場合は適切な間隔）
　　　歓声・声援等が想定されるもの：５０％以内（席がない場合は十分な間隔）</t>
    </r>
    <rPh sb="49" eb="51">
      <t>カキ</t>
    </rPh>
    <phoneticPr fontId="3"/>
  </si>
  <si>
    <r>
      <t>　※</t>
    </r>
    <r>
      <rPr>
        <u/>
        <sz val="11"/>
        <rFont val="ＭＳ 明朝"/>
        <family val="1"/>
        <charset val="128"/>
      </rPr>
      <t>12/1から共有スペースでの飲食は可とした</t>
    </r>
    <rPh sb="8" eb="10">
      <t>キョウユウ</t>
    </rPh>
    <rPh sb="16" eb="18">
      <t>インショク</t>
    </rPh>
    <rPh sb="19" eb="20">
      <t>カ</t>
    </rPh>
    <phoneticPr fontId="3"/>
  </si>
  <si>
    <r>
      <t>　※</t>
    </r>
    <r>
      <rPr>
        <u/>
        <sz val="11"/>
        <rFont val="ＭＳ 明朝"/>
        <family val="1"/>
        <charset val="128"/>
      </rPr>
      <t>12/1から更衣室及びシャワーの利用を可とした</t>
    </r>
    <rPh sb="21" eb="22">
      <t>カ</t>
    </rPh>
    <phoneticPr fontId="3"/>
  </si>
  <si>
    <r>
      <t>　※</t>
    </r>
    <r>
      <rPr>
        <u/>
        <sz val="11"/>
        <rFont val="ＭＳ 明朝"/>
        <family val="1"/>
        <charset val="128"/>
      </rPr>
      <t>12/1から定員１００％とした</t>
    </r>
    <rPh sb="8" eb="10">
      <t>テイイン</t>
    </rPh>
    <phoneticPr fontId="3"/>
  </si>
  <si>
    <r>
      <t>　※</t>
    </r>
    <r>
      <rPr>
        <u/>
        <sz val="11"/>
        <rFont val="ＭＳ 明朝"/>
        <family val="1"/>
        <charset val="128"/>
      </rPr>
      <t>12/1から定員１００％（２０名）、利用時間の制限なしとした</t>
    </r>
    <rPh sb="8" eb="10">
      <t>テイイン</t>
    </rPh>
    <rPh sb="17" eb="18">
      <t>メイ</t>
    </rPh>
    <rPh sb="20" eb="24">
      <t>リヨウジカン</t>
    </rPh>
    <rPh sb="25" eb="27">
      <t>セイゲン</t>
    </rPh>
    <phoneticPr fontId="3"/>
  </si>
  <si>
    <r>
      <t>　※</t>
    </r>
    <r>
      <rPr>
        <u/>
        <sz val="11"/>
        <rFont val="ＭＳ 明朝"/>
        <family val="1"/>
        <charset val="128"/>
      </rPr>
      <t>12/1から定員１００％（２４名）、卓球台４台とした</t>
    </r>
    <rPh sb="8" eb="10">
      <t>テイイン</t>
    </rPh>
    <rPh sb="17" eb="18">
      <t>ナ</t>
    </rPh>
    <rPh sb="20" eb="22">
      <t>タッキュウ</t>
    </rPh>
    <rPh sb="22" eb="23">
      <t>ダイ</t>
    </rPh>
    <rPh sb="24" eb="25">
      <t>ダイ</t>
    </rPh>
    <phoneticPr fontId="3"/>
  </si>
  <si>
    <r>
      <t>　※</t>
    </r>
    <r>
      <rPr>
        <u/>
        <sz val="11"/>
        <rFont val="ＭＳ 明朝"/>
        <family val="1"/>
        <charset val="128"/>
      </rPr>
      <t>12/1から「利用前チェックシート」の提出を求めないこととした</t>
    </r>
    <rPh sb="9" eb="12">
      <t>リヨウマエ</t>
    </rPh>
    <rPh sb="21" eb="23">
      <t>テイシュツ</t>
    </rPh>
    <rPh sb="24" eb="25">
      <t>モト</t>
    </rPh>
    <phoneticPr fontId="3"/>
  </si>
  <si>
    <t>別紙５</t>
    <phoneticPr fontId="3"/>
  </si>
  <si>
    <t>2021年度 施設の管理に係る経費の決算書</t>
    <rPh sb="4" eb="6">
      <t>ネンド</t>
    </rPh>
    <rPh sb="7" eb="9">
      <t>シセツ</t>
    </rPh>
    <rPh sb="10" eb="12">
      <t>カンリ</t>
    </rPh>
    <rPh sb="13" eb="14">
      <t>カカ</t>
    </rPh>
    <rPh sb="15" eb="17">
      <t>ケイヒ</t>
    </rPh>
    <rPh sb="18" eb="21">
      <t>ケッサンショ</t>
    </rPh>
    <phoneticPr fontId="3"/>
  </si>
  <si>
    <t>（2021年4月1日から2022年3月31日まで）</t>
    <rPh sb="5" eb="6">
      <t>ネン</t>
    </rPh>
    <rPh sb="7" eb="8">
      <t>ガツ</t>
    </rPh>
    <rPh sb="9" eb="10">
      <t>ニチ</t>
    </rPh>
    <rPh sb="16" eb="17">
      <t>ネン</t>
    </rPh>
    <rPh sb="18" eb="19">
      <t>ガツ</t>
    </rPh>
    <rPh sb="21" eb="22">
      <t>ニチ</t>
    </rPh>
    <phoneticPr fontId="3"/>
  </si>
  <si>
    <t>【指定管理業務に関するもの】</t>
    <rPh sb="1" eb="3">
      <t>シテイ</t>
    </rPh>
    <rPh sb="3" eb="5">
      <t>カンリ</t>
    </rPh>
    <rPh sb="5" eb="7">
      <t>ギョウム</t>
    </rPh>
    <rPh sb="8" eb="9">
      <t>カン</t>
    </rPh>
    <phoneticPr fontId="3"/>
  </si>
  <si>
    <t>〔収入の部〕</t>
    <rPh sb="1" eb="3">
      <t>シュウニュウ</t>
    </rPh>
    <rPh sb="4" eb="5">
      <t>ブ</t>
    </rPh>
    <phoneticPr fontId="3"/>
  </si>
  <si>
    <t>項　　目</t>
    <rPh sb="0" eb="1">
      <t>コウ</t>
    </rPh>
    <rPh sb="3" eb="4">
      <t>メ</t>
    </rPh>
    <phoneticPr fontId="3"/>
  </si>
  <si>
    <t>当初予算額</t>
    <rPh sb="0" eb="2">
      <t>トウショ</t>
    </rPh>
    <rPh sb="2" eb="4">
      <t>ヨサン</t>
    </rPh>
    <rPh sb="4" eb="5">
      <t>ガク</t>
    </rPh>
    <phoneticPr fontId="3"/>
  </si>
  <si>
    <t>11月補正額</t>
    <rPh sb="2" eb="3">
      <t>ガツ</t>
    </rPh>
    <rPh sb="3" eb="5">
      <t>ホセイ</t>
    </rPh>
    <rPh sb="5" eb="6">
      <t>ガク</t>
    </rPh>
    <phoneticPr fontId="3"/>
  </si>
  <si>
    <t>11月補正後予算</t>
    <rPh sb="2" eb="3">
      <t>ガツ</t>
    </rPh>
    <rPh sb="3" eb="6">
      <t>ホセイゴ</t>
    </rPh>
    <rPh sb="6" eb="8">
      <t>ヨサン</t>
    </rPh>
    <phoneticPr fontId="3"/>
  </si>
  <si>
    <t>3月補正額</t>
    <rPh sb="1" eb="2">
      <t>ガツ</t>
    </rPh>
    <rPh sb="2" eb="4">
      <t>ホセイ</t>
    </rPh>
    <rPh sb="4" eb="5">
      <t>ガク</t>
    </rPh>
    <phoneticPr fontId="3"/>
  </si>
  <si>
    <t>補正後予算額</t>
    <rPh sb="0" eb="3">
      <t>ホセイゴ</t>
    </rPh>
    <rPh sb="3" eb="5">
      <t>ヨサン</t>
    </rPh>
    <rPh sb="5" eb="6">
      <t>ガク</t>
    </rPh>
    <phoneticPr fontId="3"/>
  </si>
  <si>
    <t>決算額</t>
    <rPh sb="0" eb="2">
      <t>ケッサン</t>
    </rPh>
    <rPh sb="2" eb="3">
      <t>ガク</t>
    </rPh>
    <phoneticPr fontId="3"/>
  </si>
  <si>
    <t>当初予算との
差額</t>
    <rPh sb="0" eb="4">
      <t>トウショヨサン</t>
    </rPh>
    <rPh sb="7" eb="9">
      <t>サガク</t>
    </rPh>
    <phoneticPr fontId="3"/>
  </si>
  <si>
    <t>備　　考</t>
    <rPh sb="0" eb="1">
      <t>ソナエ</t>
    </rPh>
    <rPh sb="3" eb="4">
      <t>コウ</t>
    </rPh>
    <phoneticPr fontId="3"/>
  </si>
  <si>
    <t>指定管理料</t>
    <rPh sb="0" eb="2">
      <t>シテイ</t>
    </rPh>
    <rPh sb="2" eb="4">
      <t>カンリ</t>
    </rPh>
    <rPh sb="4" eb="5">
      <t>リョウ</t>
    </rPh>
    <phoneticPr fontId="3"/>
  </si>
  <si>
    <r>
      <t>指定管理料</t>
    </r>
    <r>
      <rPr>
        <sz val="10"/>
        <color rgb="FF0000FF"/>
        <rFont val="ＭＳ ゴシック"/>
        <family val="3"/>
        <charset val="128"/>
      </rPr>
      <t>57,561,430</t>
    </r>
    <r>
      <rPr>
        <sz val="10"/>
        <rFont val="ＭＳ ゴシック"/>
        <family val="3"/>
        <charset val="128"/>
      </rPr>
      <t xml:space="preserve"> から実績影響額精算額「０」</t>
    </r>
    <rPh sb="0" eb="5">
      <t>シテイカンリリョウ</t>
    </rPh>
    <rPh sb="18" eb="23">
      <t>ジッセキエイキョウガク</t>
    </rPh>
    <rPh sb="23" eb="26">
      <t>セイサンガク</t>
    </rPh>
    <phoneticPr fontId="3"/>
  </si>
  <si>
    <t>受託料収入</t>
    <rPh sb="0" eb="2">
      <t>ジュタク</t>
    </rPh>
    <rPh sb="2" eb="3">
      <t>リョウ</t>
    </rPh>
    <rPh sb="3" eb="5">
      <t>シュウニュウ</t>
    </rPh>
    <phoneticPr fontId="3"/>
  </si>
  <si>
    <t>冷却塔薬剤注入受託料（市から）</t>
    <rPh sb="0" eb="3">
      <t>レイキャクトウ</t>
    </rPh>
    <rPh sb="3" eb="5">
      <t>ヤクザイ</t>
    </rPh>
    <rPh sb="5" eb="7">
      <t>チュウニュウ</t>
    </rPh>
    <rPh sb="7" eb="10">
      <t>ジュタクリョウ</t>
    </rPh>
    <rPh sb="11" eb="12">
      <t>シ</t>
    </rPh>
    <phoneticPr fontId="3"/>
  </si>
  <si>
    <t>冷却塔薬剤注入受託料 52,800</t>
    <rPh sb="0" eb="3">
      <t>レイキャクトウ</t>
    </rPh>
    <rPh sb="3" eb="5">
      <t>ヤクザイ</t>
    </rPh>
    <rPh sb="5" eb="7">
      <t>チュウニュウ</t>
    </rPh>
    <rPh sb="7" eb="10">
      <t>ジュタクリョウ</t>
    </rPh>
    <phoneticPr fontId="3"/>
  </si>
  <si>
    <t>利用料金収入</t>
    <rPh sb="0" eb="2">
      <t>リヨウ</t>
    </rPh>
    <rPh sb="2" eb="3">
      <t>リョウ</t>
    </rPh>
    <rPh sb="3" eb="4">
      <t>キン</t>
    </rPh>
    <rPh sb="4" eb="6">
      <t>シュウニュウ</t>
    </rPh>
    <phoneticPr fontId="3"/>
  </si>
  <si>
    <t>施設利用料金、個人利用料金</t>
    <rPh sb="0" eb="2">
      <t>シセツ</t>
    </rPh>
    <rPh sb="2" eb="6">
      <t>リヨウリョウキン</t>
    </rPh>
    <rPh sb="7" eb="9">
      <t>コジン</t>
    </rPh>
    <rPh sb="9" eb="11">
      <t>リヨウ</t>
    </rPh>
    <rPh sb="11" eb="13">
      <t>リョウキン</t>
    </rPh>
    <phoneticPr fontId="3"/>
  </si>
  <si>
    <r>
      <rPr>
        <sz val="10"/>
        <color rgb="FF0000FF"/>
        <rFont val="ＭＳ ゴシック"/>
        <family val="3"/>
        <charset val="128"/>
      </rPr>
      <t>21,629,508</t>
    </r>
    <r>
      <rPr>
        <sz val="10"/>
        <rFont val="ＭＳ ゴシック"/>
        <family val="3"/>
        <charset val="128"/>
      </rPr>
      <t>＋営利加算</t>
    </r>
    <r>
      <rPr>
        <sz val="10"/>
        <color rgb="FF0000FF"/>
        <rFont val="ＭＳ ゴシック"/>
        <family val="3"/>
        <charset val="128"/>
      </rPr>
      <t>218,670</t>
    </r>
    <rPh sb="11" eb="15">
      <t>エイリカサン</t>
    </rPh>
    <phoneticPr fontId="3"/>
  </si>
  <si>
    <t>事業収入</t>
    <rPh sb="0" eb="2">
      <t>ジギョウ</t>
    </rPh>
    <rPh sb="2" eb="4">
      <t>シュウニュウ</t>
    </rPh>
    <phoneticPr fontId="3"/>
  </si>
  <si>
    <t>企画提案事業参加費、公衆電話収入等</t>
    <rPh sb="0" eb="2">
      <t>キカク</t>
    </rPh>
    <rPh sb="2" eb="4">
      <t>テイアン</t>
    </rPh>
    <rPh sb="4" eb="6">
      <t>ジギョウ</t>
    </rPh>
    <rPh sb="6" eb="9">
      <t>サンカヒ</t>
    </rPh>
    <rPh sb="10" eb="12">
      <t>コウシュウ</t>
    </rPh>
    <rPh sb="12" eb="14">
      <t>デンワ</t>
    </rPh>
    <rPh sb="14" eb="16">
      <t>シュウニュウ</t>
    </rPh>
    <rPh sb="16" eb="17">
      <t>トウ</t>
    </rPh>
    <phoneticPr fontId="3"/>
  </si>
  <si>
    <t>負担金収入</t>
    <rPh sb="0" eb="3">
      <t>フタンキン</t>
    </rPh>
    <rPh sb="3" eb="5">
      <t>シュウニュウ</t>
    </rPh>
    <phoneticPr fontId="3"/>
  </si>
  <si>
    <t>財団・レストラン光熱水費等</t>
    <rPh sb="0" eb="2">
      <t>ザイダン</t>
    </rPh>
    <rPh sb="8" eb="12">
      <t>コウネツスイヒ</t>
    </rPh>
    <rPh sb="12" eb="13">
      <t>トウ</t>
    </rPh>
    <phoneticPr fontId="3"/>
  </si>
  <si>
    <r>
      <t>メイツ事務室負担金</t>
    </r>
    <r>
      <rPr>
        <sz val="10"/>
        <color rgb="FF0000FF"/>
        <rFont val="ＭＳ ゴシック"/>
        <family val="3"/>
        <charset val="128"/>
      </rPr>
      <t>572,824</t>
    </r>
    <r>
      <rPr>
        <sz val="10"/>
        <rFont val="ＭＳ ゴシック"/>
        <family val="3"/>
        <charset val="128"/>
      </rPr>
      <t>、ｵｷﾞﾉ光熱水費</t>
    </r>
    <r>
      <rPr>
        <sz val="10"/>
        <color rgb="FF0000FF"/>
        <rFont val="ＭＳ ゴシック"/>
        <family val="3"/>
        <charset val="128"/>
      </rPr>
      <t>718,411</t>
    </r>
    <r>
      <rPr>
        <sz val="10"/>
        <rFont val="ＭＳ ゴシック"/>
        <family val="3"/>
        <charset val="128"/>
      </rPr>
      <t>(光熱水</t>
    </r>
    <r>
      <rPr>
        <sz val="10"/>
        <color rgb="FF0000FF"/>
        <rFont val="ＭＳ ゴシック"/>
        <family val="3"/>
        <charset val="128"/>
      </rPr>
      <t>664,303</t>
    </r>
    <r>
      <rPr>
        <sz val="10"/>
        <rFont val="ＭＳ ゴシック"/>
        <family val="3"/>
        <charset val="128"/>
      </rPr>
      <t xml:space="preserve">＋ Wi－Fi </t>
    </r>
    <r>
      <rPr>
        <sz val="10"/>
        <color rgb="FF0000FF"/>
        <rFont val="ＭＳ ゴシック"/>
        <family val="3"/>
        <charset val="128"/>
      </rPr>
      <t>54,108)</t>
    </r>
    <rPh sb="3" eb="6">
      <t>ジムシツ</t>
    </rPh>
    <rPh sb="6" eb="9">
      <t>フタンキン</t>
    </rPh>
    <rPh sb="21" eb="25">
      <t>コウネツスイヒ</t>
    </rPh>
    <rPh sb="35" eb="36">
      <t>６</t>
    </rPh>
    <phoneticPr fontId="3"/>
  </si>
  <si>
    <t>雑収入</t>
    <rPh sb="0" eb="3">
      <t>ザツシュウニュウ</t>
    </rPh>
    <phoneticPr fontId="3"/>
  </si>
  <si>
    <t>利息収入</t>
    <rPh sb="0" eb="4">
      <t>リソクシュウニュウ</t>
    </rPh>
    <phoneticPr fontId="3"/>
  </si>
  <si>
    <t>小計</t>
    <rPh sb="0" eb="2">
      <t>ショウケイ</t>
    </rPh>
    <phoneticPr fontId="3"/>
  </si>
  <si>
    <t>管理運営事業基金
取崩収入</t>
    <rPh sb="0" eb="2">
      <t>カンリ</t>
    </rPh>
    <rPh sb="2" eb="4">
      <t>ウンエイ</t>
    </rPh>
    <rPh sb="4" eb="6">
      <t>ジギョウ</t>
    </rPh>
    <rPh sb="6" eb="8">
      <t>キキン</t>
    </rPh>
    <rPh sb="9" eb="13">
      <t>トリクズシシュウニュウ</t>
    </rPh>
    <phoneticPr fontId="3"/>
  </si>
  <si>
    <t>利益還元（適切な管理運営のため補填）</t>
    <rPh sb="0" eb="2">
      <t>リエキ</t>
    </rPh>
    <rPh sb="2" eb="4">
      <t>カンゲン</t>
    </rPh>
    <rPh sb="5" eb="7">
      <t>テキセツ</t>
    </rPh>
    <rPh sb="8" eb="10">
      <t>カンリ</t>
    </rPh>
    <rPh sb="10" eb="12">
      <t>ウンエイ</t>
    </rPh>
    <rPh sb="15" eb="17">
      <t>ホテン</t>
    </rPh>
    <phoneticPr fontId="3"/>
  </si>
  <si>
    <t>利益還元（Wi-Fi設置関連費）</t>
    <rPh sb="0" eb="2">
      <t>リエキ</t>
    </rPh>
    <rPh sb="2" eb="4">
      <t>カンゲン</t>
    </rPh>
    <rPh sb="10" eb="12">
      <t>セッチ</t>
    </rPh>
    <rPh sb="12" eb="15">
      <t>カンレンヒ</t>
    </rPh>
    <phoneticPr fontId="3"/>
  </si>
  <si>
    <t>ﾘｰｽ240,996、通信費83,736</t>
    <rPh sb="11" eb="14">
      <t>ツウシンヒ</t>
    </rPh>
    <phoneticPr fontId="3"/>
  </si>
  <si>
    <t>前期繰越金</t>
    <rPh sb="0" eb="5">
      <t>ゼンキクリコシキン</t>
    </rPh>
    <phoneticPr fontId="3"/>
  </si>
  <si>
    <t>前期繰越収支差額</t>
    <rPh sb="0" eb="4">
      <t>ゼンキクリコシ</t>
    </rPh>
    <rPh sb="4" eb="8">
      <t>シュウシサガク</t>
    </rPh>
    <phoneticPr fontId="3"/>
  </si>
  <si>
    <t>緊急雇用安定助成金</t>
    <rPh sb="0" eb="4">
      <t>キンキュウコヨウ</t>
    </rPh>
    <rPh sb="4" eb="9">
      <t>アンテイジョセイキン</t>
    </rPh>
    <phoneticPr fontId="3"/>
  </si>
  <si>
    <t>コロナ関連休業補償</t>
    <rPh sb="3" eb="5">
      <t>カンレン</t>
    </rPh>
    <rPh sb="5" eb="9">
      <t>キュウギョウホショウ</t>
    </rPh>
    <phoneticPr fontId="3"/>
  </si>
  <si>
    <t>2020年度協力金</t>
    <rPh sb="4" eb="5">
      <t>ネン</t>
    </rPh>
    <rPh sb="5" eb="6">
      <t>ド</t>
    </rPh>
    <rPh sb="6" eb="9">
      <t>キョウリョクキン</t>
    </rPh>
    <phoneticPr fontId="3"/>
  </si>
  <si>
    <t>2020年度コロナ協力金（2020年度内に入金）</t>
    <rPh sb="4" eb="6">
      <t>ネンド</t>
    </rPh>
    <rPh sb="9" eb="12">
      <t>キョウリョクキン</t>
    </rPh>
    <rPh sb="17" eb="19">
      <t>ネンド</t>
    </rPh>
    <rPh sb="19" eb="20">
      <t>ナイ</t>
    </rPh>
    <rPh sb="21" eb="23">
      <t>ニュウキン</t>
    </rPh>
    <phoneticPr fontId="3"/>
  </si>
  <si>
    <t>2021年度協力金①</t>
    <rPh sb="4" eb="6">
      <t>ネンド</t>
    </rPh>
    <rPh sb="6" eb="9">
      <t>キョウリョクキン</t>
    </rPh>
    <phoneticPr fontId="3"/>
  </si>
  <si>
    <t>2021年度上半期コロナ協力金</t>
    <rPh sb="4" eb="6">
      <t>ネンド</t>
    </rPh>
    <rPh sb="6" eb="9">
      <t>カミハンキ</t>
    </rPh>
    <rPh sb="12" eb="15">
      <t>キョウリョクキン</t>
    </rPh>
    <phoneticPr fontId="3"/>
  </si>
  <si>
    <t>2021年度協力金②</t>
    <rPh sb="4" eb="6">
      <t>ネンド</t>
    </rPh>
    <rPh sb="6" eb="9">
      <t>キョウリョクキン</t>
    </rPh>
    <phoneticPr fontId="3"/>
  </si>
  <si>
    <t>2021年度下半期コロナ協力金1回目</t>
    <rPh sb="4" eb="6">
      <t>ネンド</t>
    </rPh>
    <rPh sb="6" eb="7">
      <t>シモ</t>
    </rPh>
    <rPh sb="12" eb="15">
      <t>キョウリョクキン</t>
    </rPh>
    <rPh sb="16" eb="18">
      <t>カイメ</t>
    </rPh>
    <phoneticPr fontId="3"/>
  </si>
  <si>
    <t>2021年度協力金③</t>
    <rPh sb="4" eb="6">
      <t>ネンド</t>
    </rPh>
    <rPh sb="6" eb="9">
      <t>キョウリョクキン</t>
    </rPh>
    <phoneticPr fontId="3"/>
  </si>
  <si>
    <t>2021年度下半期コロナ協力金2回目</t>
    <rPh sb="4" eb="6">
      <t>ネンド</t>
    </rPh>
    <rPh sb="6" eb="7">
      <t>シモ</t>
    </rPh>
    <rPh sb="12" eb="15">
      <t>キョウリョクキン</t>
    </rPh>
    <rPh sb="16" eb="18">
      <t>カイメ</t>
    </rPh>
    <phoneticPr fontId="3"/>
  </si>
  <si>
    <t>2021年度協力金④</t>
    <rPh sb="4" eb="6">
      <t>ネンド</t>
    </rPh>
    <rPh sb="6" eb="9">
      <t>キョウリョクキン</t>
    </rPh>
    <phoneticPr fontId="3"/>
  </si>
  <si>
    <t>2021年度コロナ協力金（拡充）</t>
    <rPh sb="4" eb="6">
      <t>ネンド</t>
    </rPh>
    <rPh sb="9" eb="12">
      <t>キョウリョクキン</t>
    </rPh>
    <rPh sb="13" eb="15">
      <t>カクジュウ</t>
    </rPh>
    <phoneticPr fontId="3"/>
  </si>
  <si>
    <t>ｺﾛﾅ対策事業補助金①</t>
    <rPh sb="3" eb="5">
      <t>タイサク</t>
    </rPh>
    <rPh sb="5" eb="7">
      <t>ジギョウ</t>
    </rPh>
    <rPh sb="7" eb="10">
      <t>ホジョキン</t>
    </rPh>
    <phoneticPr fontId="3"/>
  </si>
  <si>
    <t>感染症防止対策のための補助金1回目</t>
    <rPh sb="0" eb="3">
      <t>カンセンショウ</t>
    </rPh>
    <rPh sb="3" eb="5">
      <t>ボウシ</t>
    </rPh>
    <rPh sb="5" eb="7">
      <t>タイサク</t>
    </rPh>
    <rPh sb="11" eb="14">
      <t>ホジョキン</t>
    </rPh>
    <rPh sb="15" eb="17">
      <t>カイメ</t>
    </rPh>
    <phoneticPr fontId="3"/>
  </si>
  <si>
    <t>ｺﾛﾅ対策事業補助金②</t>
    <rPh sb="3" eb="5">
      <t>タイサク</t>
    </rPh>
    <rPh sb="5" eb="7">
      <t>ジギョウ</t>
    </rPh>
    <rPh sb="7" eb="10">
      <t>ホジョキン</t>
    </rPh>
    <phoneticPr fontId="3"/>
  </si>
  <si>
    <t>感染症防止対策のための補助金2回目</t>
    <rPh sb="0" eb="5">
      <t>カンセンショウボウシ</t>
    </rPh>
    <rPh sb="5" eb="7">
      <t>タイサク</t>
    </rPh>
    <rPh sb="11" eb="14">
      <t>ホジョキン</t>
    </rPh>
    <rPh sb="15" eb="17">
      <t>カイメ</t>
    </rPh>
    <phoneticPr fontId="3"/>
  </si>
  <si>
    <t>収入合計</t>
    <rPh sb="0" eb="2">
      <t>シュウニュウ</t>
    </rPh>
    <rPh sb="2" eb="4">
      <t>ゴウケイ</t>
    </rPh>
    <phoneticPr fontId="3"/>
  </si>
  <si>
    <t>（Ａ）</t>
    <phoneticPr fontId="3"/>
  </si>
  <si>
    <t>〔支出の部〕</t>
    <rPh sb="1" eb="3">
      <t>シシュツ</t>
    </rPh>
    <rPh sb="4" eb="5">
      <t>ブ</t>
    </rPh>
    <phoneticPr fontId="3"/>
  </si>
  <si>
    <t>備　　考</t>
    <phoneticPr fontId="3"/>
  </si>
  <si>
    <t>〈人件費〉</t>
    <rPh sb="1" eb="4">
      <t>ジンケンヒ</t>
    </rPh>
    <phoneticPr fontId="3"/>
  </si>
  <si>
    <t>給与・手当</t>
    <rPh sb="0" eb="2">
      <t>キュウヨ</t>
    </rPh>
    <rPh sb="3" eb="5">
      <t>テアテ</t>
    </rPh>
    <phoneticPr fontId="3"/>
  </si>
  <si>
    <t>給与、賞与、諸手当</t>
    <rPh sb="0" eb="2">
      <t>キュウヨ</t>
    </rPh>
    <rPh sb="3" eb="5">
      <t>ショウヨ</t>
    </rPh>
    <rPh sb="6" eb="9">
      <t>ショテアテ</t>
    </rPh>
    <phoneticPr fontId="3"/>
  </si>
  <si>
    <t>・職員(局長按分)給与・賞与・手当</t>
    <rPh sb="1" eb="3">
      <t>ショクイン</t>
    </rPh>
    <rPh sb="4" eb="6">
      <t>キョクチョウ</t>
    </rPh>
    <rPh sb="6" eb="8">
      <t>アンブン</t>
    </rPh>
    <rPh sb="9" eb="11">
      <t>キュウヨ</t>
    </rPh>
    <rPh sb="12" eb="14">
      <t>ショウヨ</t>
    </rPh>
    <rPh sb="15" eb="17">
      <t>テアテ</t>
    </rPh>
    <phoneticPr fontId="3"/>
  </si>
  <si>
    <t>・職員（係長）給与・賞与・手当</t>
    <rPh sb="1" eb="3">
      <t>ショクイン</t>
    </rPh>
    <rPh sb="4" eb="6">
      <t>カカリチョウ</t>
    </rPh>
    <rPh sb="7" eb="9">
      <t>キュウヨ</t>
    </rPh>
    <rPh sb="10" eb="12">
      <t>ショウヨ</t>
    </rPh>
    <rPh sb="13" eb="15">
      <t>テアテ</t>
    </rPh>
    <phoneticPr fontId="3"/>
  </si>
  <si>
    <t xml:space="preserve">・職員（次長按分）給与・賞与・手当     </t>
    <rPh sb="1" eb="3">
      <t>ショクイン</t>
    </rPh>
    <rPh sb="4" eb="6">
      <t>ジチョウ</t>
    </rPh>
    <rPh sb="6" eb="8">
      <t>アンブン</t>
    </rPh>
    <rPh sb="9" eb="11">
      <t>キュウヨ</t>
    </rPh>
    <rPh sb="12" eb="14">
      <t>ショウヨ</t>
    </rPh>
    <rPh sb="15" eb="17">
      <t>テアテ</t>
    </rPh>
    <phoneticPr fontId="3"/>
  </si>
  <si>
    <t>・嘱託職員給与・賞与・手当</t>
    <rPh sb="1" eb="3">
      <t>ショクタク</t>
    </rPh>
    <rPh sb="3" eb="5">
      <t>ショクイン</t>
    </rPh>
    <rPh sb="5" eb="7">
      <t>キュウヨ</t>
    </rPh>
    <rPh sb="8" eb="10">
      <t>ショウヨ</t>
    </rPh>
    <rPh sb="11" eb="13">
      <t>テアテ</t>
    </rPh>
    <phoneticPr fontId="3"/>
  </si>
  <si>
    <t>福利厚生費</t>
    <rPh sb="0" eb="2">
      <t>フクリ</t>
    </rPh>
    <rPh sb="2" eb="5">
      <t>コウセイヒ</t>
    </rPh>
    <phoneticPr fontId="3"/>
  </si>
  <si>
    <t>社会保険、雇用保険等</t>
    <rPh sb="0" eb="2">
      <t>シャカイ</t>
    </rPh>
    <rPh sb="2" eb="4">
      <t>ホケン</t>
    </rPh>
    <rPh sb="5" eb="7">
      <t>コヨウ</t>
    </rPh>
    <rPh sb="7" eb="9">
      <t>ホケン</t>
    </rPh>
    <rPh sb="9" eb="10">
      <t>トウ</t>
    </rPh>
    <phoneticPr fontId="3"/>
  </si>
  <si>
    <t>・嘱託職員</t>
    <rPh sb="1" eb="3">
      <t>ショクタク</t>
    </rPh>
    <rPh sb="3" eb="5">
      <t>ショクイン</t>
    </rPh>
    <phoneticPr fontId="3"/>
  </si>
  <si>
    <t>・プロパー職員（係長）</t>
    <rPh sb="5" eb="7">
      <t>ショクイン</t>
    </rPh>
    <rPh sb="8" eb="10">
      <t>カカリチョウ</t>
    </rPh>
    <phoneticPr fontId="3"/>
  </si>
  <si>
    <t>・嘱託職員（局長会館分）</t>
    <rPh sb="1" eb="3">
      <t>ショクタク</t>
    </rPh>
    <rPh sb="3" eb="5">
      <t>ショクイン</t>
    </rPh>
    <rPh sb="6" eb="8">
      <t>キョクチョウ</t>
    </rPh>
    <rPh sb="8" eb="10">
      <t>カイカン</t>
    </rPh>
    <rPh sb="10" eb="11">
      <t>ブン</t>
    </rPh>
    <phoneticPr fontId="3"/>
  </si>
  <si>
    <t>・プロパー職員（次長会館分）</t>
    <rPh sb="5" eb="7">
      <t>ショクイン</t>
    </rPh>
    <rPh sb="8" eb="10">
      <t>ジチョウ</t>
    </rPh>
    <rPh sb="10" eb="12">
      <t>カイカン</t>
    </rPh>
    <rPh sb="12" eb="13">
      <t>ブン</t>
    </rPh>
    <phoneticPr fontId="3"/>
  </si>
  <si>
    <t>賃金</t>
    <rPh sb="0" eb="2">
      <t>チンギン</t>
    </rPh>
    <phoneticPr fontId="3"/>
  </si>
  <si>
    <t>賃金、手当</t>
    <rPh sb="0" eb="2">
      <t>チンギン</t>
    </rPh>
    <rPh sb="3" eb="5">
      <t>テアテ</t>
    </rPh>
    <phoneticPr fontId="3"/>
  </si>
  <si>
    <r>
      <t>・職員（次長按分）給与・賞与・手当</t>
    </r>
    <r>
      <rPr>
        <sz val="10"/>
        <color indexed="8"/>
        <rFont val="Century"/>
        <family val="1"/>
      </rPr>
      <t xml:space="preserve">     </t>
    </r>
    <rPh sb="1" eb="3">
      <t>ショクイン</t>
    </rPh>
    <rPh sb="4" eb="6">
      <t>ジチョウ</t>
    </rPh>
    <rPh sb="6" eb="8">
      <t>アンブン</t>
    </rPh>
    <rPh sb="9" eb="11">
      <t>キュウヨ</t>
    </rPh>
    <rPh sb="12" eb="14">
      <t>ショウヨ</t>
    </rPh>
    <rPh sb="15" eb="17">
      <t>テアテ</t>
    </rPh>
    <phoneticPr fontId="3"/>
  </si>
  <si>
    <t>〈施設管理経費〉</t>
    <rPh sb="1" eb="3">
      <t>シセツ</t>
    </rPh>
    <rPh sb="3" eb="5">
      <t>カンリ</t>
    </rPh>
    <rPh sb="5" eb="7">
      <t>ケイヒ</t>
    </rPh>
    <phoneticPr fontId="3"/>
  </si>
  <si>
    <t>旅費交通費</t>
    <rPh sb="0" eb="2">
      <t>リョヒ</t>
    </rPh>
    <rPh sb="2" eb="5">
      <t>コウツウヒ</t>
    </rPh>
    <phoneticPr fontId="3"/>
  </si>
  <si>
    <t>会議・研修等出張旅費</t>
    <rPh sb="0" eb="2">
      <t>カイギ</t>
    </rPh>
    <rPh sb="3" eb="5">
      <t>ケンシュウ</t>
    </rPh>
    <rPh sb="5" eb="6">
      <t>トウ</t>
    </rPh>
    <rPh sb="6" eb="8">
      <t>シュッチョウ</t>
    </rPh>
    <rPh sb="8" eb="10">
      <t>リョヒ</t>
    </rPh>
    <phoneticPr fontId="3"/>
  </si>
  <si>
    <t>通信運搬費</t>
    <rPh sb="0" eb="2">
      <t>ツウシン</t>
    </rPh>
    <rPh sb="2" eb="4">
      <t>ウンパン</t>
    </rPh>
    <rPh sb="4" eb="5">
      <t>ヒ</t>
    </rPh>
    <phoneticPr fontId="3"/>
  </si>
  <si>
    <t>電話通話料、郵便代等</t>
    <rPh sb="0" eb="2">
      <t>デンワ</t>
    </rPh>
    <rPh sb="2" eb="4">
      <t>ツウワ</t>
    </rPh>
    <rPh sb="4" eb="5">
      <t>リョウ</t>
    </rPh>
    <rPh sb="6" eb="8">
      <t>ユウビン</t>
    </rPh>
    <rPh sb="8" eb="9">
      <t>ダイ</t>
    </rPh>
    <rPh sb="9" eb="10">
      <t>トウ</t>
    </rPh>
    <phoneticPr fontId="3"/>
  </si>
  <si>
    <t>自主事業と財団Wi－Fi分83,736含まず。ｵｷﾞﾉWi－Fi分 13,944は含む</t>
    <rPh sb="0" eb="4">
      <t>ジシュジギョウ</t>
    </rPh>
    <rPh sb="5" eb="7">
      <t>ザイダン</t>
    </rPh>
    <rPh sb="12" eb="13">
      <t>ブン</t>
    </rPh>
    <rPh sb="19" eb="20">
      <t>フク</t>
    </rPh>
    <rPh sb="32" eb="33">
      <t>ブン</t>
    </rPh>
    <rPh sb="41" eb="42">
      <t>フク</t>
    </rPh>
    <phoneticPr fontId="3"/>
  </si>
  <si>
    <t>・臨時職員賃金・手当</t>
    <rPh sb="1" eb="3">
      <t>リンジ</t>
    </rPh>
    <rPh sb="3" eb="5">
      <t>ショクイン</t>
    </rPh>
    <rPh sb="5" eb="7">
      <t>チンギン</t>
    </rPh>
    <rPh sb="8" eb="10">
      <t>テアテ</t>
    </rPh>
    <phoneticPr fontId="3"/>
  </si>
  <si>
    <t>・臨時職員（夜間）賃金・手当</t>
    <rPh sb="1" eb="3">
      <t>リンジ</t>
    </rPh>
    <rPh sb="3" eb="5">
      <t>ショクイン</t>
    </rPh>
    <rPh sb="6" eb="8">
      <t>ヤカン</t>
    </rPh>
    <rPh sb="9" eb="11">
      <t>チンギン</t>
    </rPh>
    <rPh sb="12" eb="14">
      <t>テアテ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</si>
  <si>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</si>
  <si>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施設パンフレット、チラシ印刷代等</t>
    <rPh sb="0" eb="2">
      <t>シセツ</t>
    </rPh>
    <rPh sb="12" eb="14">
      <t>インサツ</t>
    </rPh>
    <rPh sb="14" eb="15">
      <t>ダイ</t>
    </rPh>
    <rPh sb="15" eb="16">
      <t>トウ</t>
    </rPh>
    <phoneticPr fontId="3"/>
  </si>
  <si>
    <t>・事務用品・館内ディスプレイ用品代　　           　</t>
    <rPh sb="1" eb="4">
      <t>ジムヨウ</t>
    </rPh>
    <rPh sb="4" eb="5">
      <t>ヒン</t>
    </rPh>
    <rPh sb="6" eb="7">
      <t>カン</t>
    </rPh>
    <rPh sb="7" eb="8">
      <t>ナイ</t>
    </rPh>
    <rPh sb="14" eb="16">
      <t>ヨウヒン</t>
    </rPh>
    <rPh sb="16" eb="17">
      <t>ダイ</t>
    </rPh>
    <phoneticPr fontId="3"/>
  </si>
  <si>
    <t>・小田急ＤＳ分消耗品費</t>
    <rPh sb="1" eb="4">
      <t>オダキュウ</t>
    </rPh>
    <rPh sb="6" eb="7">
      <t>ブン</t>
    </rPh>
    <rPh sb="7" eb="9">
      <t>ショウモウ</t>
    </rPh>
    <rPh sb="9" eb="10">
      <t>ヒン</t>
    </rPh>
    <rPh sb="10" eb="11">
      <t>ヒ</t>
    </rPh>
    <phoneticPr fontId="3"/>
  </si>
  <si>
    <t>・年間購読新聞代                      　</t>
    <rPh sb="1" eb="3">
      <t>ネンカン</t>
    </rPh>
    <rPh sb="3" eb="5">
      <t>コウドク</t>
    </rPh>
    <rPh sb="5" eb="7">
      <t>シンブン</t>
    </rPh>
    <rPh sb="7" eb="8">
      <t>ダイ</t>
    </rPh>
    <phoneticPr fontId="3"/>
  </si>
  <si>
    <t>・リソグラフ及びインク代</t>
    <rPh sb="6" eb="7">
      <t>オヨ</t>
    </rPh>
    <rPh sb="11" eb="12">
      <t>ダイ</t>
    </rPh>
    <phoneticPr fontId="3"/>
  </si>
  <si>
    <t>・その他館内維持部品等</t>
    <rPh sb="3" eb="4">
      <t>タ</t>
    </rPh>
    <rPh sb="4" eb="6">
      <t>カンナイ</t>
    </rPh>
    <rPh sb="6" eb="8">
      <t>イジ</t>
    </rPh>
    <rPh sb="8" eb="10">
      <t>ブヒン</t>
    </rPh>
    <rPh sb="10" eb="11">
      <t>トウ</t>
    </rPh>
    <phoneticPr fontId="3"/>
  </si>
  <si>
    <t>光熱水費</t>
    <rPh sb="0" eb="4">
      <t>コウネツスイヒ</t>
    </rPh>
    <phoneticPr fontId="3"/>
  </si>
  <si>
    <t>電気・ガス・水道代</t>
    <rPh sb="0" eb="2">
      <t>デンキ</t>
    </rPh>
    <rPh sb="6" eb="8">
      <t>スイドウ</t>
    </rPh>
    <rPh sb="8" eb="9">
      <t>ダイ</t>
    </rPh>
    <phoneticPr fontId="3"/>
  </si>
  <si>
    <r>
      <t>メイツ光熱水</t>
    </r>
    <r>
      <rPr>
        <sz val="10"/>
        <color rgb="FF0000FF"/>
        <rFont val="ＭＳ ゴシック"/>
        <family val="3"/>
        <charset val="128"/>
      </rPr>
      <t>550,876</t>
    </r>
    <r>
      <rPr>
        <sz val="10"/>
        <rFont val="ＭＳ ゴシック"/>
        <family val="3"/>
        <charset val="128"/>
      </rPr>
      <t>、ｵｷﾞﾉ光熱水費</t>
    </r>
    <r>
      <rPr>
        <sz val="10"/>
        <color rgb="FF0000FF"/>
        <rFont val="ＭＳ ゴシック"/>
        <family val="3"/>
        <charset val="128"/>
      </rPr>
      <t>652,431</t>
    </r>
    <r>
      <rPr>
        <sz val="10"/>
        <rFont val="ＭＳ ゴシック"/>
        <family val="3"/>
        <charset val="128"/>
      </rPr>
      <t>（合計</t>
    </r>
    <r>
      <rPr>
        <sz val="10"/>
        <color rgb="FF0000FF"/>
        <rFont val="ＭＳ ゴシック"/>
        <family val="3"/>
        <charset val="128"/>
      </rPr>
      <t>1,203,307</t>
    </r>
    <r>
      <rPr>
        <sz val="10"/>
        <rFont val="ＭＳ ゴシック"/>
        <family val="3"/>
        <charset val="128"/>
      </rPr>
      <t>）自販機電気代</t>
    </r>
    <r>
      <rPr>
        <sz val="10"/>
        <color rgb="FF0000FF"/>
        <rFont val="ＭＳ ゴシック"/>
        <family val="3"/>
        <charset val="128"/>
      </rPr>
      <t>116,649</t>
    </r>
    <r>
      <rPr>
        <sz val="10"/>
        <rFont val="ＭＳ ゴシック"/>
        <family val="3"/>
        <charset val="128"/>
      </rPr>
      <t>含まず</t>
    </r>
    <rPh sb="3" eb="6">
      <t>コウネツスイ</t>
    </rPh>
    <rPh sb="18" eb="22">
      <t>コウネツスイヒ</t>
    </rPh>
    <rPh sb="30" eb="32">
      <t>ゴウケイ</t>
    </rPh>
    <rPh sb="42" eb="45">
      <t>ジハンキ</t>
    </rPh>
    <rPh sb="45" eb="48">
      <t>デンキダイ</t>
    </rPh>
    <rPh sb="55" eb="56">
      <t>フク</t>
    </rPh>
    <phoneticPr fontId="3"/>
  </si>
  <si>
    <t>・車両ガソリン代</t>
    <rPh sb="1" eb="3">
      <t>シャリョウ</t>
    </rPh>
    <rPh sb="7" eb="8">
      <t>ダイ</t>
    </rPh>
    <phoneticPr fontId="3"/>
  </si>
  <si>
    <t>・軽油代</t>
    <rPh sb="1" eb="3">
      <t>ケイユ</t>
    </rPh>
    <rPh sb="3" eb="4">
      <t>ダイ</t>
    </rPh>
    <phoneticPr fontId="3"/>
  </si>
  <si>
    <t>燃料費</t>
    <rPh sb="0" eb="3">
      <t>ネンリョウヒ</t>
    </rPh>
    <phoneticPr fontId="3"/>
  </si>
  <si>
    <t>車両用ガソリン代、非常用電源用軽油代</t>
    <rPh sb="0" eb="3">
      <t>シャリョウヨウ</t>
    </rPh>
    <rPh sb="7" eb="8">
      <t>ダイ</t>
    </rPh>
    <rPh sb="9" eb="12">
      <t>ヒジョウヨウ</t>
    </rPh>
    <rPh sb="12" eb="14">
      <t>デンゲン</t>
    </rPh>
    <rPh sb="14" eb="15">
      <t>ヨウ</t>
    </rPh>
    <rPh sb="15" eb="17">
      <t>ケイユ</t>
    </rPh>
    <rPh sb="17" eb="18">
      <t>ダイ</t>
    </rPh>
    <phoneticPr fontId="3"/>
  </si>
  <si>
    <t>・職員研修等出張旅費</t>
    <rPh sb="1" eb="3">
      <t>ショクイン</t>
    </rPh>
    <rPh sb="3" eb="5">
      <t>ケンシュウ</t>
    </rPh>
    <rPh sb="5" eb="6">
      <t>トウ</t>
    </rPh>
    <rPh sb="6" eb="8">
      <t>シュッチョウ</t>
    </rPh>
    <rPh sb="8" eb="10">
      <t>リョヒ</t>
    </rPh>
    <phoneticPr fontId="3"/>
  </si>
  <si>
    <t>・嘱託職員研修等出張旅費</t>
    <rPh sb="1" eb="3">
      <t>ショクタク</t>
    </rPh>
    <rPh sb="3" eb="5">
      <t>ショクイン</t>
    </rPh>
    <rPh sb="5" eb="7">
      <t>ケンシュウ</t>
    </rPh>
    <rPh sb="7" eb="8">
      <t>トウ</t>
    </rPh>
    <rPh sb="8" eb="10">
      <t>シュッチョウ</t>
    </rPh>
    <rPh sb="10" eb="12">
      <t>リョヒ</t>
    </rPh>
    <phoneticPr fontId="3"/>
  </si>
  <si>
    <t>委託費</t>
    <rPh sb="0" eb="2">
      <t>イタク</t>
    </rPh>
    <rPh sb="2" eb="3">
      <t>ヒ</t>
    </rPh>
    <phoneticPr fontId="3"/>
  </si>
  <si>
    <t>設備保守管理委託料等</t>
    <rPh sb="0" eb="2">
      <t>セツビ</t>
    </rPh>
    <rPh sb="2" eb="4">
      <t>ホシュ</t>
    </rPh>
    <rPh sb="4" eb="6">
      <t>カンリ</t>
    </rPh>
    <rPh sb="6" eb="8">
      <t>イタク</t>
    </rPh>
    <rPh sb="8" eb="9">
      <t>リョウ</t>
    </rPh>
    <rPh sb="9" eb="10">
      <t>トウ</t>
    </rPh>
    <phoneticPr fontId="3"/>
  </si>
  <si>
    <t>・会館パンフレット印刷費</t>
    <rPh sb="1" eb="3">
      <t>カイカン</t>
    </rPh>
    <rPh sb="9" eb="11">
      <t>インサツ</t>
    </rPh>
    <rPh sb="11" eb="12">
      <t>ヒ</t>
    </rPh>
    <phoneticPr fontId="3"/>
  </si>
  <si>
    <t>・会館案内チラシ印刷費</t>
    <rPh sb="1" eb="3">
      <t>カイカン</t>
    </rPh>
    <rPh sb="3" eb="5">
      <t>アンナイ</t>
    </rPh>
    <rPh sb="8" eb="10">
      <t>インサツ</t>
    </rPh>
    <rPh sb="10" eb="11">
      <t>ヒ</t>
    </rPh>
    <phoneticPr fontId="3"/>
  </si>
  <si>
    <t>・名刺印刷費</t>
    <rPh sb="1" eb="3">
      <t>メイシ</t>
    </rPh>
    <rPh sb="3" eb="5">
      <t>インサツ</t>
    </rPh>
    <rPh sb="5" eb="6">
      <t>ヒ</t>
    </rPh>
    <phoneticPr fontId="3"/>
  </si>
  <si>
    <t>使用料・賃借料</t>
    <rPh sb="0" eb="3">
      <t>シヨウリョウ</t>
    </rPh>
    <rPh sb="4" eb="7">
      <t>チンシャクリョウ</t>
    </rPh>
    <phoneticPr fontId="3"/>
  </si>
  <si>
    <t>リース料、下水道使用料等</t>
    <rPh sb="3" eb="4">
      <t>リョウ</t>
    </rPh>
    <rPh sb="5" eb="8">
      <t>ゲスイドウ</t>
    </rPh>
    <rPh sb="8" eb="11">
      <t>シヨウリョウ</t>
    </rPh>
    <rPh sb="11" eb="12">
      <t>トウ</t>
    </rPh>
    <phoneticPr fontId="3"/>
  </si>
  <si>
    <r>
      <t>ｻﾝｴｰﾙWi－Fi</t>
    </r>
    <r>
      <rPr>
        <sz val="10"/>
        <color rgb="FF0000FF"/>
        <rFont val="ＭＳ ゴシック"/>
        <family val="3"/>
        <charset val="128"/>
      </rPr>
      <t>240,996</t>
    </r>
    <r>
      <rPr>
        <sz val="10"/>
        <rFont val="ＭＳ ゴシック"/>
        <family val="3"/>
        <charset val="128"/>
      </rPr>
      <t>自販機目的外</t>
    </r>
    <r>
      <rPr>
        <sz val="10"/>
        <color rgb="FF0000FF"/>
        <rFont val="ＭＳ ゴシック"/>
        <family val="3"/>
        <charset val="128"/>
      </rPr>
      <t>42,827</t>
    </r>
    <r>
      <rPr>
        <sz val="10"/>
        <rFont val="ＭＳ ゴシック"/>
        <family val="3"/>
        <charset val="128"/>
      </rPr>
      <t>含まず、メイツ下水</t>
    </r>
    <r>
      <rPr>
        <sz val="10"/>
        <color rgb="FF0000FF"/>
        <rFont val="ＭＳ ゴシック"/>
        <family val="3"/>
        <charset val="128"/>
      </rPr>
      <t>21,948</t>
    </r>
    <r>
      <rPr>
        <sz val="10"/>
        <rFont val="ＭＳ ゴシック"/>
        <family val="3"/>
        <charset val="128"/>
      </rPr>
      <t>、ｵｷﾞﾉ下水</t>
    </r>
    <r>
      <rPr>
        <sz val="10"/>
        <color rgb="FF0000FF"/>
        <rFont val="ＭＳ ゴシック"/>
        <family val="3"/>
        <charset val="128"/>
      </rPr>
      <t>11,872</t>
    </r>
    <r>
      <rPr>
        <sz val="10"/>
        <rFont val="ＭＳ ゴシック"/>
        <family val="3"/>
        <charset val="128"/>
      </rPr>
      <t>、ｵｷﾞﾉWi－Fiﾘｰｽ</t>
    </r>
    <r>
      <rPr>
        <sz val="10"/>
        <color rgb="FF0000FF"/>
        <rFont val="ＭＳ ゴシック"/>
        <family val="3"/>
        <charset val="128"/>
      </rPr>
      <t>40,164</t>
    </r>
    <r>
      <rPr>
        <sz val="10"/>
        <rFont val="ＭＳ ゴシック"/>
        <family val="3"/>
        <charset val="128"/>
      </rPr>
      <t>含む</t>
    </r>
    <rPh sb="17" eb="20">
      <t>ジハンキ</t>
    </rPh>
    <rPh sb="20" eb="23">
      <t>モクテキガイ</t>
    </rPh>
    <rPh sb="29" eb="30">
      <t>フク</t>
    </rPh>
    <rPh sb="36" eb="38">
      <t>ゲスイ</t>
    </rPh>
    <rPh sb="49" eb="51">
      <t>ゲスイ</t>
    </rPh>
    <rPh sb="76" eb="77">
      <t>フク</t>
    </rPh>
    <phoneticPr fontId="3"/>
  </si>
  <si>
    <t xml:space="preserve">・電気　                 </t>
    <rPh sb="1" eb="3">
      <t>デンキ</t>
    </rPh>
    <phoneticPr fontId="3"/>
  </si>
  <si>
    <t xml:space="preserve">・ガス　                                     </t>
  </si>
  <si>
    <t xml:space="preserve">・水道　                               </t>
    <rPh sb="1" eb="3">
      <t>スイドウ</t>
    </rPh>
    <phoneticPr fontId="3"/>
  </si>
  <si>
    <t>（自動販売機光熱費負担金）</t>
    <rPh sb="1" eb="6">
      <t>ジドウハンバイキ</t>
    </rPh>
    <rPh sb="6" eb="9">
      <t>コウネツヒ</t>
    </rPh>
    <rPh sb="9" eb="12">
      <t>フタンキン</t>
    </rPh>
    <phoneticPr fontId="3"/>
  </si>
  <si>
    <t>修繕費</t>
    <rPh sb="0" eb="3">
      <t>シュウゼンヒ</t>
    </rPh>
    <phoneticPr fontId="3"/>
  </si>
  <si>
    <t>設備備品修繕費</t>
    <rPh sb="0" eb="2">
      <t>セツビ</t>
    </rPh>
    <rPh sb="2" eb="4">
      <t>ビヒン</t>
    </rPh>
    <rPh sb="4" eb="7">
      <t>シュウゼンヒ</t>
    </rPh>
    <phoneticPr fontId="3"/>
  </si>
  <si>
    <t>・財団負担分</t>
    <rPh sb="1" eb="3">
      <t>ザイダン</t>
    </rPh>
    <rPh sb="3" eb="5">
      <t>フタン</t>
    </rPh>
    <rPh sb="5" eb="6">
      <t>ブン</t>
    </rPh>
    <phoneticPr fontId="3"/>
  </si>
  <si>
    <t>・小田急DS負担分</t>
    <rPh sb="1" eb="4">
      <t>オダキュウ</t>
    </rPh>
    <rPh sb="6" eb="8">
      <t>フタン</t>
    </rPh>
    <rPh sb="8" eb="9">
      <t>ブン</t>
    </rPh>
    <phoneticPr fontId="3"/>
  </si>
  <si>
    <t>小田急按分</t>
    <rPh sb="0" eb="3">
      <t>オダキュウ</t>
    </rPh>
    <rPh sb="3" eb="5">
      <t>アンブン</t>
    </rPh>
    <phoneticPr fontId="3"/>
  </si>
  <si>
    <t>租税公課</t>
    <rPh sb="0" eb="2">
      <t>ソゼイ</t>
    </rPh>
    <rPh sb="2" eb="4">
      <t>コウカ</t>
    </rPh>
    <phoneticPr fontId="3"/>
  </si>
  <si>
    <t>消費税及び地方税等</t>
    <rPh sb="0" eb="3">
      <t>ショウヒゼイ</t>
    </rPh>
    <rPh sb="3" eb="4">
      <t>オヨ</t>
    </rPh>
    <rPh sb="5" eb="8">
      <t>チホウゼイ</t>
    </rPh>
    <rPh sb="8" eb="9">
      <t>トウ</t>
    </rPh>
    <phoneticPr fontId="3"/>
  </si>
  <si>
    <t>・軽自動車車両保険</t>
    <rPh sb="1" eb="5">
      <t>ケイジドウシャ</t>
    </rPh>
    <rPh sb="5" eb="7">
      <t>シャリョウ</t>
    </rPh>
    <rPh sb="7" eb="9">
      <t>ホケン</t>
    </rPh>
    <phoneticPr fontId="3"/>
  </si>
  <si>
    <t>・動産保険・施設賠償保険</t>
    <rPh sb="1" eb="3">
      <t>ドウサン</t>
    </rPh>
    <rPh sb="3" eb="5">
      <t>ホケン</t>
    </rPh>
    <rPh sb="6" eb="8">
      <t>シセツ</t>
    </rPh>
    <rPh sb="8" eb="10">
      <t>バイショウ</t>
    </rPh>
    <rPh sb="10" eb="12">
      <t>ホケン</t>
    </rPh>
    <phoneticPr fontId="3"/>
  </si>
  <si>
    <t>消耗品費</t>
    <rPh sb="0" eb="3">
      <t>ショウモウヒン</t>
    </rPh>
    <rPh sb="3" eb="4">
      <t>ヒ</t>
    </rPh>
    <phoneticPr fontId="3"/>
  </si>
  <si>
    <t>事務用品、管球類等</t>
    <rPh sb="0" eb="2">
      <t>ジム</t>
    </rPh>
    <rPh sb="2" eb="4">
      <t>ヨウヒン</t>
    </rPh>
    <rPh sb="5" eb="7">
      <t>カンキュウ</t>
    </rPh>
    <rPh sb="7" eb="8">
      <t>ルイ</t>
    </rPh>
    <rPh sb="8" eb="9">
      <t>トウ</t>
    </rPh>
    <phoneticPr fontId="3"/>
  </si>
  <si>
    <t xml:space="preserve">・電話代（事務室）         </t>
    <rPh sb="1" eb="3">
      <t>デンワ</t>
    </rPh>
    <rPh sb="3" eb="4">
      <t>ダイ</t>
    </rPh>
    <rPh sb="5" eb="8">
      <t>ジムシツ</t>
    </rPh>
    <phoneticPr fontId="3"/>
  </si>
  <si>
    <t xml:space="preserve">・電話代（公衆電話）　         </t>
    <rPh sb="1" eb="3">
      <t>デンワ</t>
    </rPh>
    <rPh sb="3" eb="4">
      <t>ダイ</t>
    </rPh>
    <rPh sb="5" eb="7">
      <t>コウシュウ</t>
    </rPh>
    <rPh sb="7" eb="9">
      <t>デンワ</t>
    </rPh>
    <phoneticPr fontId="3"/>
  </si>
  <si>
    <t xml:space="preserve">・郵便料　   </t>
    <phoneticPr fontId="3"/>
  </si>
  <si>
    <t xml:space="preserve">      </t>
    <phoneticPr fontId="3"/>
  </si>
  <si>
    <t>保険料</t>
    <rPh sb="0" eb="3">
      <t>ホケンリョウ</t>
    </rPh>
    <phoneticPr fontId="3"/>
  </si>
  <si>
    <t>現金動産保険、車両任意保険等</t>
    <rPh sb="0" eb="2">
      <t>ゲンキン</t>
    </rPh>
    <rPh sb="2" eb="4">
      <t>ドウサン</t>
    </rPh>
    <rPh sb="4" eb="6">
      <t>ホケン</t>
    </rPh>
    <rPh sb="7" eb="9">
      <t>シャリョウ</t>
    </rPh>
    <rPh sb="9" eb="11">
      <t>ニンイ</t>
    </rPh>
    <rPh sb="11" eb="13">
      <t>ホケン</t>
    </rPh>
    <rPh sb="13" eb="14">
      <t>トウ</t>
    </rPh>
    <phoneticPr fontId="3"/>
  </si>
  <si>
    <t>・ホール音響・監視カメラ保守点検</t>
    <rPh sb="7" eb="9">
      <t>カンシ</t>
    </rPh>
    <rPh sb="12" eb="16">
      <t>ホシュテンケン</t>
    </rPh>
    <phoneticPr fontId="3"/>
  </si>
  <si>
    <t>・ホール舞台吊物保守点検　　　　</t>
    <rPh sb="10" eb="12">
      <t>テンケン</t>
    </rPh>
    <phoneticPr fontId="3"/>
  </si>
  <si>
    <t>・ホール舞台照明設備保守点検　　</t>
    <rPh sb="4" eb="6">
      <t>ブタイ</t>
    </rPh>
    <rPh sb="6" eb="8">
      <t>ショウメイ</t>
    </rPh>
    <rPh sb="8" eb="10">
      <t>セツビ</t>
    </rPh>
    <rPh sb="10" eb="12">
      <t>ホシュ</t>
    </rPh>
    <rPh sb="12" eb="14">
      <t>テンケン</t>
    </rPh>
    <phoneticPr fontId="3"/>
  </si>
  <si>
    <t>・ホールピアノ保守点検</t>
    <rPh sb="7" eb="9">
      <t>ホシュ</t>
    </rPh>
    <rPh sb="9" eb="11">
      <t>テンケン</t>
    </rPh>
    <phoneticPr fontId="3"/>
  </si>
  <si>
    <t>・植栽管理　　</t>
    <phoneticPr fontId="3"/>
  </si>
  <si>
    <t>・トレーニング機器保守点検</t>
    <rPh sb="11" eb="13">
      <t>テンケン</t>
    </rPh>
    <phoneticPr fontId="3"/>
  </si>
  <si>
    <t>・陶芸窯保守点検　　　　</t>
    <phoneticPr fontId="3"/>
  </si>
  <si>
    <t>・施設管理システムハード保守点検　　</t>
    <rPh sb="14" eb="16">
      <t>テンケン</t>
    </rPh>
    <phoneticPr fontId="3"/>
  </si>
  <si>
    <t>・施設管理システムソフト保守</t>
    <phoneticPr fontId="3"/>
  </si>
  <si>
    <t>・会計システムソフトウエア保守</t>
    <phoneticPr fontId="3"/>
  </si>
  <si>
    <t>・リース物件引き取り</t>
    <rPh sb="4" eb="6">
      <t>ブッケン</t>
    </rPh>
    <rPh sb="6" eb="7">
      <t>ヒ</t>
    </rPh>
    <rPh sb="8" eb="9">
      <t>ト</t>
    </rPh>
    <phoneticPr fontId="3"/>
  </si>
  <si>
    <t>・産業廃棄物処理委託</t>
    <rPh sb="1" eb="3">
      <t>サンギョウ</t>
    </rPh>
    <rPh sb="3" eb="5">
      <t>ハイキ</t>
    </rPh>
    <rPh sb="5" eb="6">
      <t>ブツ</t>
    </rPh>
    <rPh sb="6" eb="8">
      <t>ショリ</t>
    </rPh>
    <rPh sb="8" eb="10">
      <t>イタク</t>
    </rPh>
    <phoneticPr fontId="3"/>
  </si>
  <si>
    <t>・ダクト清掃工事委託</t>
    <rPh sb="4" eb="6">
      <t>セイソウ</t>
    </rPh>
    <rPh sb="6" eb="8">
      <t>コウジ</t>
    </rPh>
    <rPh sb="8" eb="10">
      <t>イタク</t>
    </rPh>
    <phoneticPr fontId="3"/>
  </si>
  <si>
    <t>負担金</t>
    <rPh sb="0" eb="3">
      <t>フタンキン</t>
    </rPh>
    <phoneticPr fontId="3"/>
  </si>
  <si>
    <t>防災協会等会費</t>
    <rPh sb="0" eb="2">
      <t>ボウサイ</t>
    </rPh>
    <rPh sb="2" eb="4">
      <t>キョウカイ</t>
    </rPh>
    <rPh sb="4" eb="5">
      <t>トウ</t>
    </rPh>
    <rPh sb="5" eb="7">
      <t>カイヒ</t>
    </rPh>
    <phoneticPr fontId="3"/>
  </si>
  <si>
    <t>手数料</t>
    <rPh sb="0" eb="3">
      <t>テスウリョウ</t>
    </rPh>
    <phoneticPr fontId="3"/>
  </si>
  <si>
    <t>銀行振込手数料等</t>
    <rPh sb="0" eb="2">
      <t>ギンコウ</t>
    </rPh>
    <rPh sb="2" eb="4">
      <t>フリコミ</t>
    </rPh>
    <rPh sb="4" eb="7">
      <t>テスウリョウ</t>
    </rPh>
    <rPh sb="7" eb="8">
      <t>トウ</t>
    </rPh>
    <phoneticPr fontId="3"/>
  </si>
  <si>
    <t>・カラオケ装置賃借料　</t>
    <rPh sb="9" eb="10">
      <t>リョウ</t>
    </rPh>
    <phoneticPr fontId="3"/>
  </si>
  <si>
    <t>・受付システム賃借料</t>
    <phoneticPr fontId="3"/>
  </si>
  <si>
    <t>・印刷機器賃借料</t>
    <rPh sb="1" eb="3">
      <t>インサツ</t>
    </rPh>
    <rPh sb="3" eb="5">
      <t>キキ</t>
    </rPh>
    <phoneticPr fontId="3"/>
  </si>
  <si>
    <t>・トレーニング機器賃借料</t>
    <rPh sb="7" eb="9">
      <t>キキ</t>
    </rPh>
    <rPh sb="9" eb="12">
      <t>チンシャクリョウ</t>
    </rPh>
    <phoneticPr fontId="3"/>
  </si>
  <si>
    <t>・会計システム賃借料</t>
    <rPh sb="1" eb="3">
      <t>カイケイ</t>
    </rPh>
    <rPh sb="7" eb="10">
      <t>チンシャクリョウ</t>
    </rPh>
    <phoneticPr fontId="3"/>
  </si>
  <si>
    <t>・共済システム賃借料　</t>
    <rPh sb="1" eb="3">
      <t>キョウサイ</t>
    </rPh>
    <rPh sb="7" eb="10">
      <t>チンシャクリョウ</t>
    </rPh>
    <phoneticPr fontId="3"/>
  </si>
  <si>
    <t>・市建物使用料(自動販売機等）</t>
    <rPh sb="13" eb="14">
      <t>トウ</t>
    </rPh>
    <phoneticPr fontId="3"/>
  </si>
  <si>
    <t>・軽自動車リース</t>
    <rPh sb="1" eb="5">
      <t>ケイジドウシャ</t>
    </rPh>
    <phoneticPr fontId="3"/>
  </si>
  <si>
    <t>・NHK受信料</t>
    <rPh sb="4" eb="7">
      <t>ジュシンリョウ</t>
    </rPh>
    <phoneticPr fontId="3"/>
  </si>
  <si>
    <t>・下水道使用料　</t>
    <phoneticPr fontId="3"/>
  </si>
  <si>
    <t>・その他</t>
    <rPh sb="3" eb="4">
      <t>タ</t>
    </rPh>
    <phoneticPr fontId="3"/>
  </si>
  <si>
    <t>会議費</t>
    <rPh sb="0" eb="2">
      <t>カイギ</t>
    </rPh>
    <rPh sb="2" eb="3">
      <t>ヒ</t>
    </rPh>
    <phoneticPr fontId="3"/>
  </si>
  <si>
    <t>利用者懇談会等会議関連費</t>
    <rPh sb="0" eb="2">
      <t>リヨウ</t>
    </rPh>
    <rPh sb="2" eb="3">
      <t>シャ</t>
    </rPh>
    <rPh sb="3" eb="6">
      <t>コンダンカイ</t>
    </rPh>
    <rPh sb="6" eb="7">
      <t>トウ</t>
    </rPh>
    <rPh sb="7" eb="9">
      <t>カイギ</t>
    </rPh>
    <rPh sb="9" eb="11">
      <t>カンレン</t>
    </rPh>
    <rPh sb="11" eb="12">
      <t>ヒ</t>
    </rPh>
    <phoneticPr fontId="3"/>
  </si>
  <si>
    <t>・防災協会会費</t>
    <rPh sb="1" eb="3">
      <t>ボウサイ</t>
    </rPh>
    <rPh sb="3" eb="5">
      <t>キョウカイ</t>
    </rPh>
    <rPh sb="5" eb="7">
      <t>カイヒ</t>
    </rPh>
    <phoneticPr fontId="3"/>
  </si>
  <si>
    <t>・公益法人協会講習参加費</t>
    <rPh sb="1" eb="3">
      <t>コウエキ</t>
    </rPh>
    <rPh sb="3" eb="5">
      <t>ホウジン</t>
    </rPh>
    <rPh sb="5" eb="7">
      <t>キョウカイ</t>
    </rPh>
    <rPh sb="7" eb="9">
      <t>コウシュウ</t>
    </rPh>
    <rPh sb="9" eb="12">
      <t>サンカヒ</t>
    </rPh>
    <phoneticPr fontId="3"/>
  </si>
  <si>
    <t>・甲種防火管理者講習参加費</t>
    <rPh sb="1" eb="3">
      <t>コウシュ</t>
    </rPh>
    <rPh sb="3" eb="5">
      <t>ボウカ</t>
    </rPh>
    <rPh sb="5" eb="8">
      <t>カンリシャ</t>
    </rPh>
    <rPh sb="8" eb="10">
      <t>コウシュウ</t>
    </rPh>
    <rPh sb="10" eb="13">
      <t>サンカヒ</t>
    </rPh>
    <phoneticPr fontId="3"/>
  </si>
  <si>
    <t>・相模原市主催研修受講費</t>
    <rPh sb="1" eb="5">
      <t>サガミハラシ</t>
    </rPh>
    <rPh sb="5" eb="7">
      <t>シュサイ</t>
    </rPh>
    <rPh sb="7" eb="9">
      <t>ケンシュウ</t>
    </rPh>
    <rPh sb="9" eb="11">
      <t>ジュコウ</t>
    </rPh>
    <rPh sb="11" eb="12">
      <t>ヒ</t>
    </rPh>
    <phoneticPr fontId="3"/>
  </si>
  <si>
    <t>手数料</t>
    <rPh sb="0" eb="2">
      <t>テスウ</t>
    </rPh>
    <rPh sb="2" eb="3">
      <t>リョウ</t>
    </rPh>
    <phoneticPr fontId="3"/>
  </si>
  <si>
    <t>振込み手数料等</t>
    <rPh sb="0" eb="2">
      <t>フリコ</t>
    </rPh>
    <rPh sb="3" eb="6">
      <t>テスウリョウ</t>
    </rPh>
    <rPh sb="6" eb="7">
      <t>トウ</t>
    </rPh>
    <phoneticPr fontId="3"/>
  </si>
  <si>
    <t>理事会・評議員会等</t>
    <rPh sb="0" eb="3">
      <t>リジカイ</t>
    </rPh>
    <rPh sb="4" eb="7">
      <t>ヒョウギイン</t>
    </rPh>
    <rPh sb="7" eb="8">
      <t>カイ</t>
    </rPh>
    <rPh sb="8" eb="9">
      <t>トウ</t>
    </rPh>
    <phoneticPr fontId="3"/>
  </si>
  <si>
    <t>・印紙代　　</t>
    <rPh sb="1" eb="3">
      <t>インシ</t>
    </rPh>
    <rPh sb="3" eb="4">
      <t>ダイ</t>
    </rPh>
    <phoneticPr fontId="3"/>
  </si>
  <si>
    <t>・消費税</t>
    <rPh sb="1" eb="4">
      <t>ショウヒゼイ</t>
    </rPh>
    <phoneticPr fontId="3"/>
  </si>
  <si>
    <t>・法人税</t>
    <rPh sb="1" eb="3">
      <t>ホウジン</t>
    </rPh>
    <phoneticPr fontId="3"/>
  </si>
  <si>
    <t>広告宣伝費</t>
    <rPh sb="0" eb="2">
      <t>コウコク</t>
    </rPh>
    <rPh sb="2" eb="5">
      <t>センデンヒ</t>
    </rPh>
    <phoneticPr fontId="3"/>
  </si>
  <si>
    <t>雑費</t>
    <rPh sb="0" eb="2">
      <t>ザッピ</t>
    </rPh>
    <phoneticPr fontId="3"/>
  </si>
  <si>
    <t>什器備品費</t>
    <rPh sb="0" eb="2">
      <t>ジュウキ</t>
    </rPh>
    <rPh sb="2" eb="4">
      <t>ビヒン</t>
    </rPh>
    <rPh sb="4" eb="5">
      <t>ヒ</t>
    </rPh>
    <phoneticPr fontId="3"/>
  </si>
  <si>
    <t>新受付システム整備費用として</t>
    <rPh sb="0" eb="1">
      <t>シン</t>
    </rPh>
    <rPh sb="1" eb="3">
      <t>ウケツケ</t>
    </rPh>
    <rPh sb="7" eb="9">
      <t>セイビ</t>
    </rPh>
    <rPh sb="9" eb="11">
      <t>ヒヨウ</t>
    </rPh>
    <phoneticPr fontId="3"/>
  </si>
  <si>
    <t>〈事業関連経費〉</t>
    <rPh sb="1" eb="3">
      <t>ジギョウ</t>
    </rPh>
    <rPh sb="3" eb="5">
      <t>カンレン</t>
    </rPh>
    <rPh sb="5" eb="7">
      <t>ケイヒ</t>
    </rPh>
    <phoneticPr fontId="3"/>
  </si>
  <si>
    <t>諸謝金</t>
    <rPh sb="0" eb="3">
      <t>ショシャキン</t>
    </rPh>
    <phoneticPr fontId="3"/>
  </si>
  <si>
    <t>企画提案事業（教室・講座）講師謝礼</t>
    <rPh sb="0" eb="2">
      <t>キカク</t>
    </rPh>
    <rPh sb="2" eb="4">
      <t>テイアン</t>
    </rPh>
    <rPh sb="4" eb="6">
      <t>ジギョウ</t>
    </rPh>
    <rPh sb="7" eb="9">
      <t>キョウシツ</t>
    </rPh>
    <rPh sb="10" eb="12">
      <t>コウザ</t>
    </rPh>
    <rPh sb="13" eb="15">
      <t>コウシ</t>
    </rPh>
    <rPh sb="15" eb="17">
      <t>シャレイ</t>
    </rPh>
    <phoneticPr fontId="3"/>
  </si>
  <si>
    <t>①ピラティス講座</t>
    <rPh sb="6" eb="8">
      <t>コウザ</t>
    </rPh>
    <phoneticPr fontId="3"/>
  </si>
  <si>
    <t>②実用ボールペン字講座</t>
    <rPh sb="1" eb="3">
      <t>ジツヨウ</t>
    </rPh>
    <rPh sb="8" eb="9">
      <t>ジ</t>
    </rPh>
    <rPh sb="9" eb="11">
      <t>コウザ</t>
    </rPh>
    <phoneticPr fontId="3"/>
  </si>
  <si>
    <t>③収納講座</t>
    <rPh sb="1" eb="3">
      <t>シュウノウ</t>
    </rPh>
    <rPh sb="3" eb="5">
      <t>コウザ</t>
    </rPh>
    <phoneticPr fontId="3"/>
  </si>
  <si>
    <t>④ＴＯＥＩＣテスト対策講座</t>
    <rPh sb="9" eb="11">
      <t>タイサク</t>
    </rPh>
    <rPh sb="11" eb="13">
      <t>コウザ</t>
    </rPh>
    <phoneticPr fontId="3"/>
  </si>
  <si>
    <t>⑤一眼レフカメラ講座</t>
    <rPh sb="1" eb="3">
      <t>イチガン</t>
    </rPh>
    <rPh sb="8" eb="10">
      <t>コウザ</t>
    </rPh>
    <phoneticPr fontId="3"/>
  </si>
  <si>
    <t>⑥介護セミナー</t>
    <rPh sb="1" eb="3">
      <t>カイゴ</t>
    </rPh>
    <phoneticPr fontId="3"/>
  </si>
  <si>
    <t>⑦働く人の労働法講座</t>
    <rPh sb="1" eb="2">
      <t>ハタラ</t>
    </rPh>
    <rPh sb="3" eb="4">
      <t>ヒト</t>
    </rPh>
    <rPh sb="5" eb="8">
      <t>ロウドウホウ</t>
    </rPh>
    <rPh sb="8" eb="10">
      <t>コウザ</t>
    </rPh>
    <phoneticPr fontId="3"/>
  </si>
  <si>
    <t>⑧太極拳教室</t>
    <rPh sb="1" eb="4">
      <t>タイキョクケン</t>
    </rPh>
    <rPh sb="4" eb="6">
      <t>キョウシツ</t>
    </rPh>
    <phoneticPr fontId="3"/>
  </si>
  <si>
    <t>⑨親子で楽しむ星空教室</t>
    <rPh sb="1" eb="3">
      <t>オヤコ</t>
    </rPh>
    <rPh sb="4" eb="5">
      <t>タノ</t>
    </rPh>
    <rPh sb="7" eb="9">
      <t>ホシゾラ</t>
    </rPh>
    <rPh sb="9" eb="11">
      <t>キョウシツ</t>
    </rPh>
    <phoneticPr fontId="3"/>
  </si>
  <si>
    <t>⑩はじめてのウクレレ教室</t>
    <rPh sb="10" eb="12">
      <t>キョウシツ</t>
    </rPh>
    <phoneticPr fontId="3"/>
  </si>
  <si>
    <t>⑪水彩画教室</t>
    <rPh sb="1" eb="4">
      <t>スイサイガ</t>
    </rPh>
    <rPh sb="4" eb="6">
      <t>キョウシツ</t>
    </rPh>
    <phoneticPr fontId="3"/>
  </si>
  <si>
    <t>⑫木彫り・木版画教室</t>
    <rPh sb="1" eb="2">
      <t>キ</t>
    </rPh>
    <rPh sb="2" eb="3">
      <t>ボ</t>
    </rPh>
    <rPh sb="5" eb="8">
      <t>モクハンガ</t>
    </rPh>
    <rPh sb="8" eb="10">
      <t>キョウシツ</t>
    </rPh>
    <phoneticPr fontId="3"/>
  </si>
  <si>
    <t>⑬就職・転職実践講座</t>
    <rPh sb="1" eb="3">
      <t>シュウショク</t>
    </rPh>
    <rPh sb="4" eb="6">
      <t>テンショク</t>
    </rPh>
    <rPh sb="6" eb="8">
      <t>ジッセン</t>
    </rPh>
    <rPh sb="8" eb="10">
      <t>コウザ</t>
    </rPh>
    <phoneticPr fontId="3"/>
  </si>
  <si>
    <t>⑭無料相談会</t>
    <rPh sb="1" eb="3">
      <t>ムリョウ</t>
    </rPh>
    <rPh sb="3" eb="6">
      <t>ソウダンカイ</t>
    </rPh>
    <phoneticPr fontId="3"/>
  </si>
  <si>
    <t>・土曜コンサート選定謝礼</t>
    <rPh sb="1" eb="3">
      <t>ドヨウ</t>
    </rPh>
    <rPh sb="8" eb="10">
      <t>センテイ</t>
    </rPh>
    <rPh sb="10" eb="12">
      <t>シャレイ</t>
    </rPh>
    <phoneticPr fontId="3"/>
  </si>
  <si>
    <t>・新春落語公演出演者謝礼</t>
    <rPh sb="1" eb="3">
      <t>シンシュン</t>
    </rPh>
    <rPh sb="3" eb="5">
      <t>ラクゴ</t>
    </rPh>
    <rPh sb="5" eb="7">
      <t>コウエン</t>
    </rPh>
    <rPh sb="7" eb="10">
      <t>シュツエンシャ</t>
    </rPh>
    <rPh sb="10" eb="12">
      <t>シャレイ</t>
    </rPh>
    <phoneticPr fontId="3"/>
  </si>
  <si>
    <t>会議費</t>
    <rPh sb="0" eb="3">
      <t>カイギヒ</t>
    </rPh>
    <phoneticPr fontId="3"/>
  </si>
  <si>
    <t>企画提案事業開催関連費</t>
    <rPh sb="0" eb="2">
      <t>キカク</t>
    </rPh>
    <rPh sb="2" eb="4">
      <t>テイアン</t>
    </rPh>
    <rPh sb="4" eb="6">
      <t>ジギョウ</t>
    </rPh>
    <rPh sb="6" eb="8">
      <t>カイサイ</t>
    </rPh>
    <rPh sb="8" eb="10">
      <t>カンレン</t>
    </rPh>
    <rPh sb="10" eb="11">
      <t>ヒ</t>
    </rPh>
    <phoneticPr fontId="3"/>
  </si>
  <si>
    <t>・TOEICテスト講座教材費</t>
    <rPh sb="9" eb="11">
      <t>コウザ</t>
    </rPh>
    <rPh sb="11" eb="13">
      <t>キョウザイ</t>
    </rPh>
    <rPh sb="13" eb="14">
      <t>ヒ</t>
    </rPh>
    <phoneticPr fontId="3"/>
  </si>
  <si>
    <t>・水彩画教室画材代</t>
    <phoneticPr fontId="3"/>
  </si>
  <si>
    <t>・木彫り・木版画教室材料費</t>
    <rPh sb="1" eb="2">
      <t>キ</t>
    </rPh>
    <rPh sb="2" eb="3">
      <t>ボ</t>
    </rPh>
    <rPh sb="5" eb="8">
      <t>モクハンガ</t>
    </rPh>
    <rPh sb="8" eb="10">
      <t>キョウシツ</t>
    </rPh>
    <rPh sb="10" eb="13">
      <t>ザイリョウヒ</t>
    </rPh>
    <phoneticPr fontId="3"/>
  </si>
  <si>
    <t>企画提案事業開催に係る材料費等</t>
    <rPh sb="0" eb="4">
      <t>キカクテイアン</t>
    </rPh>
    <rPh sb="4" eb="6">
      <t>ジギョウ</t>
    </rPh>
    <rPh sb="6" eb="8">
      <t>カイサイ</t>
    </rPh>
    <rPh sb="9" eb="10">
      <t>カカ</t>
    </rPh>
    <rPh sb="11" eb="13">
      <t>ザイリョウ</t>
    </rPh>
    <rPh sb="13" eb="14">
      <t>ヒ</t>
    </rPh>
    <rPh sb="14" eb="15">
      <t>トウ</t>
    </rPh>
    <phoneticPr fontId="3"/>
  </si>
  <si>
    <t>・TOEICテスト講座委託料</t>
    <rPh sb="9" eb="11">
      <t>コウザ</t>
    </rPh>
    <rPh sb="11" eb="14">
      <t>イタクリョウ</t>
    </rPh>
    <phoneticPr fontId="3"/>
  </si>
  <si>
    <t>・フラッグフットボール教室委託料</t>
    <rPh sb="11" eb="13">
      <t>キョウシツ</t>
    </rPh>
    <rPh sb="13" eb="16">
      <t>イタクリョウ</t>
    </rPh>
    <phoneticPr fontId="3"/>
  </si>
  <si>
    <t>・水彩画教室パソコン委託料</t>
    <rPh sb="1" eb="4">
      <t>スイサイガ</t>
    </rPh>
    <rPh sb="4" eb="6">
      <t>キョウシツ</t>
    </rPh>
    <rPh sb="10" eb="12">
      <t>イタク</t>
    </rPh>
    <rPh sb="12" eb="13">
      <t>リョウ</t>
    </rPh>
    <phoneticPr fontId="3"/>
  </si>
  <si>
    <t>・FP３級講座委託料</t>
    <rPh sb="4" eb="5">
      <t>キュウ</t>
    </rPh>
    <rPh sb="5" eb="7">
      <t>コウザ</t>
    </rPh>
    <rPh sb="7" eb="10">
      <t>イタクリョウ</t>
    </rPh>
    <phoneticPr fontId="3"/>
  </si>
  <si>
    <t>・簿記３級講座委託料</t>
    <rPh sb="1" eb="3">
      <t>ボキ</t>
    </rPh>
    <rPh sb="4" eb="5">
      <t>キュウ</t>
    </rPh>
    <rPh sb="5" eb="7">
      <t>コウザ</t>
    </rPh>
    <rPh sb="7" eb="10">
      <t>イタクリョウ</t>
    </rPh>
    <phoneticPr fontId="3"/>
  </si>
  <si>
    <t>通信運搬費</t>
    <phoneticPr fontId="3"/>
  </si>
  <si>
    <t>企画提案事業参加通知郵送代等</t>
    <rPh sb="0" eb="2">
      <t>キカク</t>
    </rPh>
    <rPh sb="2" eb="4">
      <t>テイアン</t>
    </rPh>
    <rPh sb="4" eb="6">
      <t>ジギョウ</t>
    </rPh>
    <rPh sb="6" eb="8">
      <t>サンカ</t>
    </rPh>
    <rPh sb="8" eb="10">
      <t>ツウチ</t>
    </rPh>
    <rPh sb="10" eb="12">
      <t>ユウソウ</t>
    </rPh>
    <rPh sb="12" eb="13">
      <t>ダイ</t>
    </rPh>
    <rPh sb="13" eb="14">
      <t>トウ</t>
    </rPh>
    <phoneticPr fontId="3"/>
  </si>
  <si>
    <t>・新春落語公演出演者お茶代</t>
    <rPh sb="1" eb="3">
      <t>シンシュン</t>
    </rPh>
    <rPh sb="3" eb="5">
      <t>ラクゴ</t>
    </rPh>
    <rPh sb="5" eb="7">
      <t>コウエン</t>
    </rPh>
    <rPh sb="7" eb="9">
      <t>シュツエン</t>
    </rPh>
    <rPh sb="9" eb="10">
      <t>シャ</t>
    </rPh>
    <rPh sb="11" eb="12">
      <t>チャ</t>
    </rPh>
    <rPh sb="12" eb="13">
      <t>ダイ</t>
    </rPh>
    <phoneticPr fontId="3"/>
  </si>
  <si>
    <t>・映画鑑賞会協力団体昼食代</t>
    <rPh sb="1" eb="3">
      <t>エイガ</t>
    </rPh>
    <rPh sb="3" eb="6">
      <t>カンショウカイ</t>
    </rPh>
    <rPh sb="6" eb="8">
      <t>キョウリョク</t>
    </rPh>
    <rPh sb="8" eb="10">
      <t>ダンタイ</t>
    </rPh>
    <rPh sb="10" eb="12">
      <t>チュウショク</t>
    </rPh>
    <rPh sb="12" eb="13">
      <t>ダイ</t>
    </rPh>
    <phoneticPr fontId="3"/>
  </si>
  <si>
    <t>委託料</t>
    <rPh sb="0" eb="3">
      <t>イタクリョウ</t>
    </rPh>
    <phoneticPr fontId="3"/>
  </si>
  <si>
    <t>企画提案事業委託料</t>
    <rPh sb="0" eb="2">
      <t>キカク</t>
    </rPh>
    <rPh sb="2" eb="4">
      <t>テイアン</t>
    </rPh>
    <rPh sb="4" eb="6">
      <t>ジギョウ</t>
    </rPh>
    <rPh sb="6" eb="9">
      <t>イタクリョウ</t>
    </rPh>
    <phoneticPr fontId="3"/>
  </si>
  <si>
    <t>オリンピック関連費</t>
    <rPh sb="6" eb="9">
      <t>カンレンヒ</t>
    </rPh>
    <phoneticPr fontId="3"/>
  </si>
  <si>
    <t>〈利益還元経費〉</t>
    <rPh sb="1" eb="3">
      <t>リエキ</t>
    </rPh>
    <rPh sb="3" eb="5">
      <t>カンゲン</t>
    </rPh>
    <rPh sb="5" eb="7">
      <t>ケイヒ</t>
    </rPh>
    <phoneticPr fontId="3"/>
  </si>
  <si>
    <t>Wi-Fi設置関連通信費</t>
    <rPh sb="5" eb="7">
      <t>セッチ</t>
    </rPh>
    <rPh sb="7" eb="9">
      <t>カンレン</t>
    </rPh>
    <rPh sb="9" eb="11">
      <t>ツウシン</t>
    </rPh>
    <rPh sb="11" eb="12">
      <t>ヒ</t>
    </rPh>
    <phoneticPr fontId="3"/>
  </si>
  <si>
    <t>Wi-Fi設置関連リース料</t>
    <rPh sb="5" eb="7">
      <t>セッチ</t>
    </rPh>
    <rPh sb="7" eb="9">
      <t>カンレン</t>
    </rPh>
    <rPh sb="12" eb="13">
      <t>リョウ</t>
    </rPh>
    <phoneticPr fontId="3"/>
  </si>
  <si>
    <t>支出合計</t>
    <rPh sb="0" eb="2">
      <t>シシュツ</t>
    </rPh>
    <rPh sb="2" eb="4">
      <t>ゴウケイ</t>
    </rPh>
    <phoneticPr fontId="3"/>
  </si>
  <si>
    <t xml:space="preserve"> (Ｂ)</t>
    <phoneticPr fontId="3"/>
  </si>
  <si>
    <t>収支差額 
(A)－(B)=（C)</t>
    <rPh sb="0" eb="2">
      <t>シュウシ</t>
    </rPh>
    <rPh sb="2" eb="4">
      <t>サガク</t>
    </rPh>
    <phoneticPr fontId="3"/>
  </si>
  <si>
    <t xml:space="preserve"> (Ｃ)</t>
    <phoneticPr fontId="3"/>
  </si>
  <si>
    <t>団体決算確定前の次期繰越収支差額</t>
    <rPh sb="0" eb="2">
      <t>ダンタイ</t>
    </rPh>
    <rPh sb="2" eb="4">
      <t>ケッサン</t>
    </rPh>
    <rPh sb="4" eb="6">
      <t>カクテイ</t>
    </rPh>
    <rPh sb="6" eb="7">
      <t>マエ</t>
    </rPh>
    <rPh sb="8" eb="10">
      <t>ジキ</t>
    </rPh>
    <rPh sb="10" eb="12">
      <t>クリコシ</t>
    </rPh>
    <rPh sb="12" eb="14">
      <t>シュウシ</t>
    </rPh>
    <rPh sb="14" eb="16">
      <t>サガク</t>
    </rPh>
    <phoneticPr fontId="3"/>
  </si>
  <si>
    <t>　ア　+　イ　＝</t>
    <phoneticPr fontId="3"/>
  </si>
  <si>
    <t>　―　ウ</t>
    <phoneticPr fontId="3"/>
  </si>
  <si>
    <t>他会計への繰入支出</t>
    <rPh sb="0" eb="1">
      <t>ホカ</t>
    </rPh>
    <rPh sb="1" eb="3">
      <t>カイケイ</t>
    </rPh>
    <rPh sb="5" eb="7">
      <t>クリイレ</t>
    </rPh>
    <rPh sb="7" eb="9">
      <t>シシュツ</t>
    </rPh>
    <phoneticPr fontId="3"/>
  </si>
  <si>
    <t>　―　エ</t>
    <phoneticPr fontId="3"/>
  </si>
  <si>
    <t>次期繰越収支差額 　ウ　－　エ　＝　</t>
    <rPh sb="0" eb="2">
      <t>ジキ</t>
    </rPh>
    <rPh sb="2" eb="4">
      <t>クリコシ</t>
    </rPh>
    <rPh sb="4" eb="6">
      <t>シュウシ</t>
    </rPh>
    <rPh sb="6" eb="8">
      <t>サガク</t>
    </rPh>
    <phoneticPr fontId="3"/>
  </si>
  <si>
    <t>【自主事業（自動販売機の設置）に関するもの】</t>
    <rPh sb="1" eb="3">
      <t>ジシュ</t>
    </rPh>
    <rPh sb="3" eb="5">
      <t>ジギョウ</t>
    </rPh>
    <rPh sb="6" eb="11">
      <t>ジドウハンバイキ</t>
    </rPh>
    <rPh sb="12" eb="14">
      <t>セッチ</t>
    </rPh>
    <rPh sb="16" eb="17">
      <t>カン</t>
    </rPh>
    <phoneticPr fontId="3"/>
  </si>
  <si>
    <t>手数料収入</t>
    <rPh sb="0" eb="3">
      <t>テスウリョウ</t>
    </rPh>
    <rPh sb="3" eb="5">
      <t>シュウニュウ</t>
    </rPh>
    <phoneticPr fontId="3"/>
  </si>
  <si>
    <t>自動販売機５台分</t>
    <rPh sb="0" eb="2">
      <t>ジドウ</t>
    </rPh>
    <rPh sb="2" eb="5">
      <t>ハンバイキ</t>
    </rPh>
    <rPh sb="6" eb="7">
      <t>ダイ</t>
    </rPh>
    <rPh sb="7" eb="8">
      <t>ブン</t>
    </rPh>
    <phoneticPr fontId="3"/>
  </si>
  <si>
    <t>利用料金</t>
    <rPh sb="0" eb="2">
      <t>リヨウ</t>
    </rPh>
    <rPh sb="2" eb="3">
      <t>リョウ</t>
    </rPh>
    <rPh sb="3" eb="4">
      <t>キン</t>
    </rPh>
    <phoneticPr fontId="3"/>
  </si>
  <si>
    <t>施設専用利用料金、設備使用料、個人利用料金</t>
    <rPh sb="0" eb="2">
      <t>シセツ</t>
    </rPh>
    <rPh sb="2" eb="4">
      <t>センヨウ</t>
    </rPh>
    <rPh sb="4" eb="6">
      <t>リヨウ</t>
    </rPh>
    <rPh sb="6" eb="8">
      <t>リョウキン</t>
    </rPh>
    <rPh sb="9" eb="11">
      <t>セツビ</t>
    </rPh>
    <rPh sb="11" eb="14">
      <t>シヨウリョウ</t>
    </rPh>
    <rPh sb="15" eb="17">
      <t>コジン</t>
    </rPh>
    <rPh sb="17" eb="19">
      <t>リヨウ</t>
    </rPh>
    <rPh sb="19" eb="21">
      <t>リョウキン</t>
    </rPh>
    <phoneticPr fontId="3"/>
  </si>
  <si>
    <t>自主事業収入</t>
    <rPh sb="0" eb="2">
      <t>ジシュ</t>
    </rPh>
    <rPh sb="2" eb="4">
      <t>ジギョウ</t>
    </rPh>
    <rPh sb="4" eb="6">
      <t>シュウニュウ</t>
    </rPh>
    <phoneticPr fontId="3"/>
  </si>
  <si>
    <t>自主事業参加費</t>
    <rPh sb="0" eb="2">
      <t>ジシュ</t>
    </rPh>
    <rPh sb="2" eb="4">
      <t>ジギョウ</t>
    </rPh>
    <rPh sb="4" eb="7">
      <t>サンカヒ</t>
    </rPh>
    <phoneticPr fontId="3"/>
  </si>
  <si>
    <t>自動販売機設置に係る光熱水費（電気代）</t>
    <rPh sb="0" eb="2">
      <t>ジドウ</t>
    </rPh>
    <rPh sb="2" eb="5">
      <t>ハンバイキ</t>
    </rPh>
    <rPh sb="5" eb="7">
      <t>セッチ</t>
    </rPh>
    <rPh sb="8" eb="9">
      <t>カカ</t>
    </rPh>
    <rPh sb="10" eb="14">
      <t>コウネツスイヒ</t>
    </rPh>
    <rPh sb="15" eb="18">
      <t>デンキダイ</t>
    </rPh>
    <phoneticPr fontId="3"/>
  </si>
  <si>
    <t>利息収入</t>
    <rPh sb="0" eb="2">
      <t>リソク</t>
    </rPh>
    <rPh sb="2" eb="4">
      <t>シュウニュウ</t>
    </rPh>
    <phoneticPr fontId="3"/>
  </si>
  <si>
    <t>管理運営事業基金</t>
    <rPh sb="0" eb="2">
      <t>カンリ</t>
    </rPh>
    <rPh sb="2" eb="4">
      <t>ウンエイ</t>
    </rPh>
    <rPh sb="4" eb="6">
      <t>ジギョウ</t>
    </rPh>
    <rPh sb="6" eb="8">
      <t>キキン</t>
    </rPh>
    <phoneticPr fontId="3"/>
  </si>
  <si>
    <t>新受付システム整備費用として財団資産を補正</t>
    <rPh sb="0" eb="1">
      <t>シン</t>
    </rPh>
    <rPh sb="1" eb="3">
      <t>ウケツケ</t>
    </rPh>
    <rPh sb="7" eb="9">
      <t>セイビ</t>
    </rPh>
    <rPh sb="9" eb="11">
      <t>ヒヨウ</t>
    </rPh>
    <rPh sb="14" eb="16">
      <t>ザイダン</t>
    </rPh>
    <rPh sb="16" eb="18">
      <t>シサン</t>
    </rPh>
    <rPh sb="19" eb="21">
      <t>ホセイ</t>
    </rPh>
    <phoneticPr fontId="3"/>
  </si>
  <si>
    <t>積立金取崩収入</t>
    <rPh sb="0" eb="2">
      <t>ツミタテ</t>
    </rPh>
    <rPh sb="2" eb="3">
      <t>キン</t>
    </rPh>
    <rPh sb="3" eb="5">
      <t>トリクズシ</t>
    </rPh>
    <rPh sb="5" eb="7">
      <t>シュウニュウ</t>
    </rPh>
    <phoneticPr fontId="3"/>
  </si>
  <si>
    <t>前期繰越収支差額</t>
    <rPh sb="0" eb="2">
      <t>ゼンキ</t>
    </rPh>
    <rPh sb="2" eb="4">
      <t>クリコシ</t>
    </rPh>
    <rPh sb="4" eb="6">
      <t>シュウシ</t>
    </rPh>
    <rPh sb="6" eb="8">
      <t>サガク</t>
    </rPh>
    <phoneticPr fontId="3"/>
  </si>
  <si>
    <t>（Ｄ）</t>
    <phoneticPr fontId="3"/>
  </si>
  <si>
    <t>〔支出の部〕</t>
    <phoneticPr fontId="3"/>
  </si>
  <si>
    <t>目的外使用料</t>
    <rPh sb="0" eb="2">
      <t>モクテキ</t>
    </rPh>
    <rPh sb="2" eb="3">
      <t>ガイ</t>
    </rPh>
    <rPh sb="3" eb="5">
      <t>シヨウ</t>
    </rPh>
    <rPh sb="5" eb="6">
      <t>リョウ</t>
    </rPh>
    <phoneticPr fontId="3"/>
  </si>
  <si>
    <t>目的外使用料（休止期間中は減免）</t>
    <rPh sb="0" eb="2">
      <t>モクテキ</t>
    </rPh>
    <rPh sb="2" eb="3">
      <t>ガイ</t>
    </rPh>
    <rPh sb="3" eb="5">
      <t>シヨウ</t>
    </rPh>
    <rPh sb="5" eb="6">
      <t>リョウ</t>
    </rPh>
    <rPh sb="7" eb="9">
      <t>キュウシ</t>
    </rPh>
    <rPh sb="9" eb="12">
      <t>キカンチュウ</t>
    </rPh>
    <rPh sb="13" eb="15">
      <t>ゲンメン</t>
    </rPh>
    <phoneticPr fontId="3"/>
  </si>
  <si>
    <t>自動販売機設置に係る電気代</t>
    <rPh sb="5" eb="7">
      <t>セッチ</t>
    </rPh>
    <rPh sb="8" eb="9">
      <t>カカ</t>
    </rPh>
    <phoneticPr fontId="3"/>
  </si>
  <si>
    <t>租税公課</t>
    <rPh sb="0" eb="4">
      <t>ソゼイコウカ</t>
    </rPh>
    <phoneticPr fontId="3"/>
  </si>
  <si>
    <t>消費税納税相当額</t>
    <rPh sb="0" eb="3">
      <t>ショウヒゼイ</t>
    </rPh>
    <rPh sb="3" eb="5">
      <t>ノウゼイ</t>
    </rPh>
    <rPh sb="5" eb="8">
      <t>ソウトウガク</t>
    </rPh>
    <phoneticPr fontId="3"/>
  </si>
  <si>
    <t xml:space="preserve"> (Ｅ)</t>
    <phoneticPr fontId="3"/>
  </si>
  <si>
    <t>収支差額 
(D)－(E)=(F)</t>
    <rPh sb="0" eb="2">
      <t>シュウシ</t>
    </rPh>
    <rPh sb="2" eb="4">
      <t>サガク</t>
    </rPh>
    <phoneticPr fontId="3"/>
  </si>
  <si>
    <t xml:space="preserve"> (Ｆ)</t>
    <phoneticPr fontId="3"/>
  </si>
  <si>
    <t>【収支合計】</t>
    <rPh sb="1" eb="3">
      <t>シュウシ</t>
    </rPh>
    <rPh sb="3" eb="5">
      <t>ゴウケイ</t>
    </rPh>
    <phoneticPr fontId="3"/>
  </si>
  <si>
    <t>収支合計
(C)＋(F)＝(G)</t>
    <rPh sb="0" eb="2">
      <t>シュウシ</t>
    </rPh>
    <rPh sb="2" eb="4">
      <t>ゴウケイ</t>
    </rPh>
    <rPh sb="3" eb="4">
      <t>ケイ</t>
    </rPh>
    <phoneticPr fontId="3"/>
  </si>
  <si>
    <t>（Ｇ）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</si>
</sst>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6" formatCode="#,##0_)&quot;回&quot;;[Red]\(#,##0\)&quot;回&quot;"/>
    <numFmt numFmtId="177" formatCode="#,##0.0"/>
    <numFmt numFmtId="178" formatCode="0.0%\ "/>
    <numFmt numFmtId="179" formatCode="#,##0\ &quot;日&quot;"/>
    <numFmt numFmtId="180" formatCode="#,##0_ ;[Red]\-#,##0\ "/>
    <numFmt numFmtId="181" formatCode="#,##0;&quot;△ &quot;#,##0"/>
    <numFmt numFmtId="182" formatCode="0.0%"/>
    <numFmt numFmtId="183" formatCode="#,##0;&quot;▲ &quot;#,##0"/>
    <numFmt numFmtId="184" formatCode="#,##0_ "/>
    <numFmt numFmtId="185" formatCode="#,##0;[Red]\▲#,##0"/>
    <numFmt numFmtId="186" formatCode="#,##0&quot;円&quot;;[Red]\-#,##0&quot;円&quot;"/>
  </numFmts>
  <fonts count="53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Century"/>
      <family val="1"/>
    </font>
    <font>
      <sz val="10"/>
      <name val="ＭＳ ゴシック"/>
      <family val="3"/>
      <charset val="128"/>
    </font>
    <font>
      <sz val="10"/>
      <name val="Century"/>
      <family val="1"/>
    </font>
    <font>
      <sz val="12"/>
      <name val="ＭＳ Ｐゴシック"/>
      <family val="3"/>
      <charset val="128"/>
    </font>
    <font>
      <sz val="9.5"/>
      <name val="ＭＳ Ｐゴシック"/>
      <family val="3"/>
      <charset val="128"/>
    </font>
    <font>
      <sz val="16"/>
      <name val="ＭＳ Ｐゴシック"/>
      <family val="3"/>
      <charset val="128"/>
    </font>
    <font>
      <b/>
      <u/>
      <sz val="17"/>
      <name val="ＭＳ Ｐゴシック"/>
      <family val="3"/>
      <charset val="128"/>
    </font>
    <font>
      <sz val="10.5"/>
      <color indexed="12"/>
      <name val="Century"/>
      <family val="1"/>
    </font>
    <font>
      <sz val="10.5"/>
      <name val="Century"/>
      <family val="1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4"/>
      <name val="ＭＳ Ｐゴシック"/>
      <family val="3"/>
      <charset val="128"/>
    </font>
    <font>
      <sz val="14"/>
      <name val="ＭＳ ゴシック"/>
      <family val="3"/>
      <charset val="128"/>
    </font>
    <font>
      <sz val="16"/>
      <name val="HGSｺﾞｼｯｸM"/>
      <family val="3"/>
      <charset val="128"/>
    </font>
    <font>
      <sz val="10"/>
      <color rgb="FF0000FF"/>
      <name val="Century"/>
      <family val="1"/>
    </font>
    <font>
      <sz val="11"/>
      <color rgb="FF0000FF"/>
      <name val="Century"/>
      <family val="1"/>
    </font>
    <font>
      <sz val="10"/>
      <color indexed="12"/>
      <name val="Century"/>
      <family val="1"/>
    </font>
    <font>
      <sz val="11"/>
      <color indexed="12"/>
      <name val="Century"/>
      <family val="1"/>
    </font>
    <font>
      <sz val="9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Century"/>
      <family val="1"/>
    </font>
    <font>
      <sz val="11"/>
      <color indexed="8"/>
      <name val="ＭＳ Ｐ明朝"/>
      <family val="1"/>
      <charset val="128"/>
    </font>
    <font>
      <sz val="11"/>
      <color indexed="10"/>
      <name val="ＭＳ Ｐゴシック"/>
      <family val="3"/>
      <charset val="128"/>
    </font>
    <font>
      <sz val="9"/>
      <color indexed="12"/>
      <name val="ＭＳ 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2"/>
      <name val="ＭＳ ゴシック"/>
      <family val="3"/>
      <charset val="128"/>
    </font>
    <font>
      <u/>
      <sz val="11"/>
      <name val="ＭＳ 明朝"/>
      <family val="1"/>
      <charset val="128"/>
    </font>
    <font>
      <sz val="8"/>
      <name val="ＭＳ ゴシック"/>
      <family val="3"/>
      <charset val="128"/>
    </font>
    <font>
      <sz val="9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  <font>
      <sz val="10"/>
      <color rgb="FF0000FF"/>
      <name val="ＭＳ ゴシック"/>
      <family val="3"/>
      <charset val="128"/>
    </font>
    <font>
      <b/>
      <sz val="10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color indexed="8"/>
      <name val="Century"/>
      <family val="1"/>
    </font>
    <font>
      <sz val="11"/>
      <color rgb="FFFF0000"/>
      <name val="ＭＳ Ｐゴシック"/>
      <family val="3"/>
      <charset val="128"/>
    </font>
    <font>
      <sz val="9.5"/>
      <name val="ＭＳ ゴシック"/>
      <family val="3"/>
      <charset val="128"/>
    </font>
    <font>
      <b/>
      <sz val="11"/>
      <name val="ＭＳ Ｐゴシック"/>
      <family val="3"/>
      <charset val="128"/>
    </font>
    <font>
      <sz val="10"/>
      <color theme="4"/>
      <name val="ＭＳ ゴシック"/>
      <family val="3"/>
      <charset val="128"/>
    </font>
    <font>
      <sz val="8"/>
      <color indexed="8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</fills>
  <borders count="13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 diagonalUp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/>
      <diagonal/>
    </border>
    <border>
      <left style="thin">
        <color indexed="8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0" fontId="6" fillId="0" borderId="0">
      <alignment vertical="center"/>
    </xf>
    <xf numFmtId="0" fontId="6" fillId="0" borderId="0"/>
    <xf numFmtId="38" fontId="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517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right"/>
    </xf>
    <xf numFmtId="0" fontId="4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left"/>
    </xf>
    <xf numFmtId="0" fontId="5" fillId="0" borderId="0" xfId="0" applyFont="1" applyFill="1"/>
    <xf numFmtId="0" fontId="0" fillId="0" borderId="0" xfId="0" applyFont="1" applyFill="1" applyAlignment="1"/>
    <xf numFmtId="0" fontId="0" fillId="0" borderId="0" xfId="0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/>
    <xf numFmtId="0" fontId="10" fillId="0" borderId="0" xfId="0" applyFont="1" applyFill="1" applyAlignment="1">
      <alignment vertical="top"/>
    </xf>
    <xf numFmtId="0" fontId="7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/>
    </xf>
    <xf numFmtId="0" fontId="11" fillId="0" borderId="4" xfId="0" applyFont="1" applyFill="1" applyBorder="1" applyAlignment="1">
      <alignment vertical="center"/>
    </xf>
    <xf numFmtId="176" fontId="11" fillId="0" borderId="9" xfId="2" applyNumberFormat="1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11" fillId="0" borderId="13" xfId="0" applyFont="1" applyFill="1" applyBorder="1" applyAlignment="1">
      <alignment vertical="center"/>
    </xf>
    <xf numFmtId="0" fontId="11" fillId="2" borderId="13" xfId="0" applyFont="1" applyFill="1" applyBorder="1" applyAlignment="1">
      <alignment vertical="center"/>
    </xf>
    <xf numFmtId="0" fontId="11" fillId="0" borderId="14" xfId="0" applyFont="1" applyFill="1" applyBorder="1" applyAlignment="1">
      <alignment vertical="center"/>
    </xf>
    <xf numFmtId="176" fontId="11" fillId="0" borderId="9" xfId="0" applyNumberFormat="1" applyFont="1" applyFill="1" applyBorder="1" applyAlignment="1">
      <alignment vertical="center"/>
    </xf>
    <xf numFmtId="178" fontId="13" fillId="3" borderId="16" xfId="0" applyNumberFormat="1" applyFont="1" applyFill="1" applyBorder="1" applyAlignment="1">
      <alignment vertical="center"/>
    </xf>
    <xf numFmtId="177" fontId="13" fillId="3" borderId="17" xfId="0" applyNumberFormat="1" applyFont="1" applyFill="1" applyBorder="1" applyAlignment="1">
      <alignment vertical="center"/>
    </xf>
    <xf numFmtId="0" fontId="11" fillId="0" borderId="19" xfId="0" applyFont="1" applyFill="1" applyBorder="1" applyAlignment="1">
      <alignment vertical="center"/>
    </xf>
    <xf numFmtId="176" fontId="11" fillId="0" borderId="10" xfId="2" applyNumberFormat="1" applyFont="1" applyFill="1" applyBorder="1" applyAlignment="1">
      <alignment vertical="center"/>
    </xf>
    <xf numFmtId="177" fontId="13" fillId="3" borderId="21" xfId="0" applyNumberFormat="1" applyFont="1" applyFill="1" applyBorder="1" applyAlignment="1">
      <alignment vertical="center"/>
    </xf>
    <xf numFmtId="178" fontId="11" fillId="3" borderId="22" xfId="0" applyNumberFormat="1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vertical="center"/>
    </xf>
    <xf numFmtId="178" fontId="14" fillId="0" borderId="19" xfId="0" applyNumberFormat="1" applyFont="1" applyFill="1" applyBorder="1" applyAlignment="1">
      <alignment vertical="center"/>
    </xf>
    <xf numFmtId="3" fontId="11" fillId="0" borderId="18" xfId="0" applyNumberFormat="1" applyFont="1" applyFill="1" applyBorder="1" applyAlignment="1">
      <alignment vertical="center"/>
    </xf>
    <xf numFmtId="3" fontId="11" fillId="0" borderId="19" xfId="0" applyNumberFormat="1" applyFont="1" applyFill="1" applyBorder="1" applyAlignment="1">
      <alignment vertical="center"/>
    </xf>
    <xf numFmtId="3" fontId="11" fillId="0" borderId="23" xfId="0" applyNumberFormat="1" applyFont="1" applyFill="1" applyBorder="1" applyAlignment="1">
      <alignment vertical="center"/>
    </xf>
    <xf numFmtId="179" fontId="11" fillId="0" borderId="10" xfId="0" applyNumberFormat="1" applyFont="1" applyFill="1" applyBorder="1" applyAlignment="1">
      <alignment vertical="center"/>
    </xf>
    <xf numFmtId="3" fontId="11" fillId="0" borderId="2" xfId="0" applyNumberFormat="1" applyFont="1" applyFill="1" applyBorder="1" applyAlignment="1">
      <alignment vertical="center"/>
    </xf>
    <xf numFmtId="0" fontId="11" fillId="0" borderId="24" xfId="0" applyFont="1" applyFill="1" applyBorder="1" applyAlignment="1">
      <alignment vertical="center"/>
    </xf>
    <xf numFmtId="177" fontId="13" fillId="3" borderId="3" xfId="0" applyNumberFormat="1" applyFont="1" applyFill="1" applyBorder="1" applyAlignment="1">
      <alignment vertical="center"/>
    </xf>
    <xf numFmtId="178" fontId="11" fillId="3" borderId="5" xfId="0" applyNumberFormat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178" fontId="14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6" fillId="0" borderId="25" xfId="0" applyFont="1" applyFill="1" applyBorder="1" applyAlignment="1">
      <alignment horizontal="right" vertical="center"/>
    </xf>
    <xf numFmtId="0" fontId="0" fillId="0" borderId="6" xfId="0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vertical="center" shrinkToFit="1"/>
    </xf>
    <xf numFmtId="0" fontId="12" fillId="0" borderId="26" xfId="0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vertical="center"/>
    </xf>
    <xf numFmtId="3" fontId="18" fillId="0" borderId="13" xfId="0" applyNumberFormat="1" applyFont="1" applyFill="1" applyBorder="1" applyAlignment="1">
      <alignment vertical="center"/>
    </xf>
    <xf numFmtId="3" fontId="18" fillId="2" borderId="13" xfId="0" applyNumberFormat="1" applyFont="1" applyFill="1" applyBorder="1" applyAlignment="1">
      <alignment vertical="center"/>
    </xf>
    <xf numFmtId="3" fontId="18" fillId="0" borderId="14" xfId="0" applyNumberFormat="1" applyFont="1" applyFill="1" applyBorder="1" applyAlignment="1">
      <alignment vertical="center"/>
    </xf>
    <xf numFmtId="3" fontId="19" fillId="0" borderId="9" xfId="0" applyNumberFormat="1" applyFont="1" applyFill="1" applyBorder="1" applyAlignment="1">
      <alignment vertical="center"/>
    </xf>
    <xf numFmtId="0" fontId="12" fillId="0" borderId="27" xfId="0" applyFont="1" applyFill="1" applyBorder="1" applyAlignment="1">
      <alignment horizontal="center" vertical="center"/>
    </xf>
    <xf numFmtId="3" fontId="18" fillId="0" borderId="28" xfId="0" applyNumberFormat="1" applyFont="1" applyFill="1" applyBorder="1" applyAlignment="1">
      <alignment vertical="center"/>
    </xf>
    <xf numFmtId="3" fontId="18" fillId="0" borderId="30" xfId="0" applyNumberFormat="1" applyFont="1" applyFill="1" applyBorder="1" applyAlignment="1">
      <alignment vertical="center"/>
    </xf>
    <xf numFmtId="3" fontId="18" fillId="2" borderId="30" xfId="0" applyNumberFormat="1" applyFont="1" applyFill="1" applyBorder="1" applyAlignment="1">
      <alignment vertical="center"/>
    </xf>
    <xf numFmtId="3" fontId="18" fillId="0" borderId="31" xfId="0" applyNumberFormat="1" applyFont="1" applyFill="1" applyBorder="1" applyAlignment="1">
      <alignment vertical="center"/>
    </xf>
    <xf numFmtId="3" fontId="19" fillId="0" borderId="27" xfId="0" applyNumberFormat="1" applyFont="1" applyFill="1" applyBorder="1" applyAlignment="1">
      <alignment vertical="center"/>
    </xf>
    <xf numFmtId="0" fontId="20" fillId="0" borderId="22" xfId="0" applyFont="1" applyFill="1" applyBorder="1" applyAlignment="1">
      <alignment horizontal="center" vertical="center"/>
    </xf>
    <xf numFmtId="3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3" fontId="18" fillId="2" borderId="21" xfId="0" applyNumberFormat="1" applyFont="1" applyFill="1" applyBorder="1" applyAlignment="1">
      <alignment vertical="center"/>
    </xf>
    <xf numFmtId="3" fontId="18" fillId="0" borderId="32" xfId="0" applyNumberFormat="1" applyFont="1" applyFill="1" applyBorder="1" applyAlignment="1">
      <alignment vertical="center"/>
    </xf>
    <xf numFmtId="3" fontId="19" fillId="0" borderId="33" xfId="0" applyNumberFormat="1" applyFont="1" applyFill="1" applyBorder="1" applyAlignment="1">
      <alignment vertical="center"/>
    </xf>
    <xf numFmtId="0" fontId="21" fillId="3" borderId="5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 wrapText="1"/>
    </xf>
    <xf numFmtId="3" fontId="19" fillId="0" borderId="34" xfId="0" applyNumberFormat="1" applyFont="1" applyFill="1" applyBorder="1" applyAlignment="1">
      <alignment vertical="center"/>
    </xf>
    <xf numFmtId="0" fontId="12" fillId="0" borderId="35" xfId="0" applyFont="1" applyFill="1" applyBorder="1" applyAlignment="1">
      <alignment horizontal="center" vertical="center" wrapText="1"/>
    </xf>
    <xf numFmtId="3" fontId="18" fillId="0" borderId="37" xfId="0" applyNumberFormat="1" applyFont="1" applyFill="1" applyBorder="1" applyAlignment="1">
      <alignment vertical="center"/>
    </xf>
    <xf numFmtId="3" fontId="18" fillId="0" borderId="38" xfId="0" applyNumberFormat="1" applyFont="1" applyFill="1" applyBorder="1" applyAlignment="1">
      <alignment vertical="center"/>
    </xf>
    <xf numFmtId="0" fontId="21" fillId="3" borderId="6" xfId="0" applyFont="1" applyFill="1" applyBorder="1" applyAlignment="1">
      <alignment horizontal="center" vertical="center"/>
    </xf>
    <xf numFmtId="3" fontId="18" fillId="4" borderId="13" xfId="0" applyNumberFormat="1" applyFont="1" applyFill="1" applyBorder="1" applyAlignment="1">
      <alignment vertical="center"/>
    </xf>
    <xf numFmtId="3" fontId="18" fillId="4" borderId="14" xfId="0" applyNumberFormat="1" applyFont="1" applyFill="1" applyBorder="1" applyAlignment="1">
      <alignment vertical="center"/>
    </xf>
    <xf numFmtId="3" fontId="19" fillId="3" borderId="43" xfId="0" applyNumberFormat="1" applyFont="1" applyFill="1" applyBorder="1" applyAlignment="1">
      <alignment vertical="center"/>
    </xf>
    <xf numFmtId="3" fontId="19" fillId="3" borderId="44" xfId="0" applyNumberFormat="1" applyFont="1" applyFill="1" applyBorder="1" applyAlignment="1">
      <alignment vertical="center"/>
    </xf>
    <xf numFmtId="3" fontId="19" fillId="3" borderId="45" xfId="0" applyNumberFormat="1" applyFont="1" applyFill="1" applyBorder="1" applyAlignment="1">
      <alignment vertical="center"/>
    </xf>
    <xf numFmtId="0" fontId="6" fillId="0" borderId="0" xfId="3" applyAlignment="1">
      <alignment vertical="center"/>
    </xf>
    <xf numFmtId="0" fontId="22" fillId="0" borderId="0" xfId="4" applyFont="1" applyBorder="1" applyAlignment="1">
      <alignment vertical="center"/>
    </xf>
    <xf numFmtId="0" fontId="24" fillId="0" borderId="0" xfId="4" applyFont="1" applyBorder="1" applyAlignment="1">
      <alignment horizontal="center" vertical="center"/>
    </xf>
    <xf numFmtId="0" fontId="12" fillId="0" borderId="0" xfId="4" applyFont="1" applyBorder="1" applyAlignment="1">
      <alignment horizontal="right" vertical="center"/>
    </xf>
    <xf numFmtId="0" fontId="12" fillId="0" borderId="1" xfId="4" applyFont="1" applyFill="1" applyBorder="1" applyAlignment="1">
      <alignment horizontal="center" vertical="center"/>
    </xf>
    <xf numFmtId="0" fontId="6" fillId="0" borderId="34" xfId="4" applyFont="1" applyFill="1" applyBorder="1" applyAlignment="1">
      <alignment horizontal="center" vertical="center"/>
    </xf>
    <xf numFmtId="0" fontId="6" fillId="0" borderId="27" xfId="4" applyFont="1" applyFill="1" applyBorder="1" applyAlignment="1">
      <alignment horizontal="center" vertical="center"/>
    </xf>
    <xf numFmtId="0" fontId="6" fillId="0" borderId="33" xfId="4" applyFont="1" applyFill="1" applyBorder="1" applyAlignment="1">
      <alignment horizontal="center" vertical="center"/>
    </xf>
    <xf numFmtId="0" fontId="20" fillId="0" borderId="0" xfId="4" applyFont="1" applyFill="1" applyBorder="1" applyAlignment="1">
      <alignment horizontal="center" vertical="center"/>
    </xf>
    <xf numFmtId="38" fontId="20" fillId="0" borderId="0" xfId="4" applyNumberFormat="1" applyFont="1" applyFill="1" applyBorder="1" applyAlignment="1">
      <alignment vertical="center"/>
    </xf>
    <xf numFmtId="0" fontId="6" fillId="0" borderId="0" xfId="7" applyAlignment="1">
      <alignment vertical="center"/>
    </xf>
    <xf numFmtId="0" fontId="23" fillId="0" borderId="0" xfId="7" applyFont="1" applyAlignment="1">
      <alignment horizontal="right" vertical="center"/>
    </xf>
    <xf numFmtId="0" fontId="21" fillId="5" borderId="5" xfId="4" applyFont="1" applyFill="1" applyBorder="1" applyAlignment="1">
      <alignment horizontal="center" vertical="center"/>
    </xf>
    <xf numFmtId="38" fontId="20" fillId="0" borderId="0" xfId="1" applyFont="1" applyFill="1" applyBorder="1" applyAlignment="1">
      <alignment vertical="center"/>
    </xf>
    <xf numFmtId="0" fontId="20" fillId="0" borderId="0" xfId="7" applyFont="1" applyFill="1" applyAlignment="1">
      <alignment vertical="center"/>
    </xf>
    <xf numFmtId="0" fontId="20" fillId="0" borderId="0" xfId="7" applyFont="1" applyAlignment="1">
      <alignment vertical="center"/>
    </xf>
    <xf numFmtId="38" fontId="21" fillId="0" borderId="0" xfId="1" applyFont="1" applyFill="1" applyBorder="1" applyAlignment="1">
      <alignment vertical="center"/>
    </xf>
    <xf numFmtId="38" fontId="30" fillId="0" borderId="5" xfId="1" applyFont="1" applyFill="1" applyBorder="1" applyAlignment="1">
      <alignment vertical="center"/>
    </xf>
    <xf numFmtId="0" fontId="29" fillId="0" borderId="0" xfId="7" applyFont="1" applyFill="1" applyBorder="1" applyAlignment="1">
      <alignment vertical="center"/>
    </xf>
    <xf numFmtId="38" fontId="29" fillId="0" borderId="5" xfId="1" applyFont="1" applyFill="1" applyBorder="1" applyAlignment="1">
      <alignment horizontal="left" vertical="center"/>
    </xf>
    <xf numFmtId="38" fontId="30" fillId="0" borderId="5" xfId="1" applyFont="1" applyFill="1" applyBorder="1" applyAlignment="1">
      <alignment horizontal="left" vertical="center"/>
    </xf>
    <xf numFmtId="38" fontId="30" fillId="0" borderId="58" xfId="1" applyFont="1" applyFill="1" applyBorder="1" applyAlignment="1">
      <alignment vertical="center"/>
    </xf>
    <xf numFmtId="182" fontId="31" fillId="0" borderId="56" xfId="7" applyNumberFormat="1" applyFont="1" applyBorder="1" applyAlignment="1">
      <alignment horizontal="right" vertical="center"/>
    </xf>
    <xf numFmtId="181" fontId="32" fillId="0" borderId="0" xfId="7" applyNumberFormat="1" applyFont="1" applyBorder="1" applyAlignment="1">
      <alignment vertical="center"/>
    </xf>
    <xf numFmtId="0" fontId="6" fillId="0" borderId="0" xfId="7" applyFont="1" applyAlignment="1">
      <alignment vertical="center"/>
    </xf>
    <xf numFmtId="0" fontId="6" fillId="0" borderId="0" xfId="7" applyFont="1" applyFill="1" applyAlignment="1">
      <alignment vertical="center"/>
    </xf>
    <xf numFmtId="38" fontId="33" fillId="0" borderId="0" xfId="1" applyFont="1" applyFill="1" applyBorder="1" applyAlignment="1">
      <alignment horizontal="center" vertical="center"/>
    </xf>
    <xf numFmtId="0" fontId="33" fillId="0" borderId="0" xfId="7" applyFont="1" applyFill="1" applyAlignment="1">
      <alignment vertical="center"/>
    </xf>
    <xf numFmtId="0" fontId="6" fillId="0" borderId="0" xfId="7" applyFill="1" applyAlignment="1">
      <alignment vertical="center"/>
    </xf>
    <xf numFmtId="0" fontId="34" fillId="0" borderId="36" xfId="7" applyFont="1" applyBorder="1" applyAlignment="1">
      <alignment horizontal="center" vertical="center"/>
    </xf>
    <xf numFmtId="0" fontId="34" fillId="0" borderId="37" xfId="7" applyFont="1" applyBorder="1" applyAlignment="1">
      <alignment horizontal="right" vertical="center"/>
    </xf>
    <xf numFmtId="0" fontId="34" fillId="0" borderId="37" xfId="7" applyFont="1" applyBorder="1" applyAlignment="1">
      <alignment horizontal="center" vertical="center"/>
    </xf>
    <xf numFmtId="0" fontId="34" fillId="0" borderId="52" xfId="7" applyFont="1" applyBorder="1" applyAlignment="1">
      <alignment horizontal="right" vertical="center"/>
    </xf>
    <xf numFmtId="0" fontId="34" fillId="0" borderId="64" xfId="7" applyFont="1" applyBorder="1" applyAlignment="1">
      <alignment horizontal="center" vertical="center"/>
    </xf>
    <xf numFmtId="0" fontId="34" fillId="0" borderId="38" xfId="7" applyFont="1" applyBorder="1" applyAlignment="1">
      <alignment horizontal="right" vertical="center"/>
    </xf>
    <xf numFmtId="49" fontId="34" fillId="0" borderId="65" xfId="7" applyNumberFormat="1" applyFont="1" applyBorder="1" applyAlignment="1">
      <alignment horizontal="center" vertical="center"/>
    </xf>
    <xf numFmtId="49" fontId="34" fillId="0" borderId="54" xfId="7" applyNumberFormat="1" applyFont="1" applyBorder="1" applyAlignment="1">
      <alignment horizontal="center" vertical="center"/>
    </xf>
    <xf numFmtId="49" fontId="34" fillId="0" borderId="28" xfId="7" applyNumberFormat="1" applyFont="1" applyBorder="1" applyAlignment="1">
      <alignment horizontal="center" vertical="center"/>
    </xf>
    <xf numFmtId="49" fontId="34" fillId="0" borderId="31" xfId="7" applyNumberFormat="1" applyFont="1" applyBorder="1" applyAlignment="1">
      <alignment horizontal="center" vertical="center"/>
    </xf>
    <xf numFmtId="0" fontId="20" fillId="5" borderId="5" xfId="4" applyFont="1" applyFill="1" applyBorder="1" applyAlignment="1">
      <alignment horizontal="center" vertical="center" wrapText="1"/>
    </xf>
    <xf numFmtId="180" fontId="26" fillId="5" borderId="34" xfId="4" applyNumberFormat="1" applyFont="1" applyFill="1" applyBorder="1" applyAlignment="1">
      <alignment vertical="center"/>
    </xf>
    <xf numFmtId="180" fontId="28" fillId="5" borderId="34" xfId="4" applyNumberFormat="1" applyFont="1" applyFill="1" applyBorder="1" applyAlignment="1">
      <alignment vertical="center"/>
    </xf>
    <xf numFmtId="38" fontId="30" fillId="0" borderId="15" xfId="1" applyFont="1" applyFill="1" applyBorder="1" applyAlignment="1">
      <alignment vertical="center"/>
    </xf>
    <xf numFmtId="38" fontId="29" fillId="0" borderId="0" xfId="1" applyFont="1" applyFill="1" applyBorder="1" applyAlignment="1">
      <alignment horizontal="left" vertical="center" wrapText="1"/>
    </xf>
    <xf numFmtId="0" fontId="21" fillId="0" borderId="0" xfId="4" applyFont="1" applyBorder="1" applyAlignment="1">
      <alignment vertical="center"/>
    </xf>
    <xf numFmtId="0" fontId="16" fillId="0" borderId="0" xfId="0" applyFont="1" applyFill="1" applyAlignment="1">
      <alignment horizontal="right" vertical="center"/>
    </xf>
    <xf numFmtId="38" fontId="20" fillId="2" borderId="8" xfId="1" applyFont="1" applyFill="1" applyBorder="1" applyAlignment="1">
      <alignment horizontal="center" vertical="center" wrapText="1"/>
    </xf>
    <xf numFmtId="38" fontId="20" fillId="2" borderId="24" xfId="1" applyFont="1" applyFill="1" applyBorder="1" applyAlignment="1">
      <alignment horizontal="center" vertical="center" wrapText="1"/>
    </xf>
    <xf numFmtId="38" fontId="20" fillId="2" borderId="5" xfId="1" applyFont="1" applyFill="1" applyBorder="1" applyAlignment="1">
      <alignment horizontal="center" vertical="center" wrapText="1"/>
    </xf>
    <xf numFmtId="38" fontId="20" fillId="2" borderId="46" xfId="1" applyFont="1" applyFill="1" applyBorder="1" applyAlignment="1">
      <alignment horizontal="center" vertical="center" wrapText="1"/>
    </xf>
    <xf numFmtId="38" fontId="20" fillId="6" borderId="5" xfId="1" applyFont="1" applyFill="1" applyBorder="1" applyAlignment="1">
      <alignment horizontal="center" vertical="center" wrapText="1"/>
    </xf>
    <xf numFmtId="180" fontId="25" fillId="0" borderId="47" xfId="1" applyNumberFormat="1" applyFont="1" applyFill="1" applyBorder="1" applyAlignment="1">
      <alignment vertical="center"/>
    </xf>
    <xf numFmtId="180" fontId="25" fillId="0" borderId="48" xfId="1" applyNumberFormat="1" applyFont="1" applyFill="1" applyBorder="1" applyAlignment="1">
      <alignment vertical="center"/>
    </xf>
    <xf numFmtId="180" fontId="25" fillId="0" borderId="34" xfId="1" applyNumberFormat="1" applyFont="1" applyFill="1" applyBorder="1" applyAlignment="1">
      <alignment vertical="center"/>
    </xf>
    <xf numFmtId="180" fontId="25" fillId="0" borderId="49" xfId="1" applyNumberFormat="1" applyFont="1" applyFill="1" applyBorder="1" applyAlignment="1">
      <alignment vertical="center"/>
    </xf>
    <xf numFmtId="180" fontId="25" fillId="6" borderId="34" xfId="1" applyNumberFormat="1" applyFont="1" applyFill="1" applyBorder="1" applyAlignment="1">
      <alignment vertical="center"/>
    </xf>
    <xf numFmtId="180" fontId="27" fillId="0" borderId="29" xfId="1" applyNumberFormat="1" applyFont="1" applyFill="1" applyBorder="1" applyAlignment="1">
      <alignment vertical="center"/>
    </xf>
    <xf numFmtId="180" fontId="27" fillId="0" borderId="50" xfId="1" applyNumberFormat="1" applyFont="1" applyFill="1" applyBorder="1" applyAlignment="1">
      <alignment vertical="center"/>
    </xf>
    <xf numFmtId="180" fontId="27" fillId="0" borderId="51" xfId="1" applyNumberFormat="1" applyFont="1" applyFill="1" applyBorder="1" applyAlignment="1">
      <alignment vertical="center"/>
    </xf>
    <xf numFmtId="180" fontId="27" fillId="6" borderId="34" xfId="1" applyNumberFormat="1" applyFont="1" applyFill="1" applyBorder="1" applyAlignment="1">
      <alignment vertical="center"/>
    </xf>
    <xf numFmtId="180" fontId="27" fillId="2" borderId="51" xfId="1" applyNumberFormat="1" applyFont="1" applyFill="1" applyBorder="1" applyAlignment="1">
      <alignment vertical="center"/>
    </xf>
    <xf numFmtId="180" fontId="27" fillId="0" borderId="34" xfId="1" applyNumberFormat="1" applyFont="1" applyFill="1" applyBorder="1" applyAlignment="1">
      <alignment vertical="center"/>
    </xf>
    <xf numFmtId="180" fontId="27" fillId="0" borderId="36" xfId="1" applyNumberFormat="1" applyFont="1" applyFill="1" applyBorder="1" applyAlignment="1">
      <alignment vertical="center"/>
    </xf>
    <xf numFmtId="180" fontId="27" fillId="0" borderId="52" xfId="1" applyNumberFormat="1" applyFont="1" applyFill="1" applyBorder="1" applyAlignment="1">
      <alignment vertical="center"/>
    </xf>
    <xf numFmtId="180" fontId="27" fillId="0" borderId="53" xfId="1" applyNumberFormat="1" applyFont="1" applyFill="1" applyBorder="1" applyAlignment="1">
      <alignment vertical="center"/>
    </xf>
    <xf numFmtId="180" fontId="28" fillId="5" borderId="76" xfId="4" applyNumberFormat="1" applyFont="1" applyFill="1" applyBorder="1" applyAlignment="1">
      <alignment vertical="center"/>
    </xf>
    <xf numFmtId="180" fontId="27" fillId="6" borderId="15" xfId="1" applyNumberFormat="1" applyFont="1" applyFill="1" applyBorder="1" applyAlignment="1">
      <alignment vertical="center"/>
    </xf>
    <xf numFmtId="180" fontId="27" fillId="5" borderId="8" xfId="1" applyNumberFormat="1" applyFont="1" applyFill="1" applyBorder="1" applyAlignment="1">
      <alignment vertical="center"/>
    </xf>
    <xf numFmtId="180" fontId="27" fillId="5" borderId="24" xfId="1" applyNumberFormat="1" applyFont="1" applyFill="1" applyBorder="1" applyAlignment="1">
      <alignment vertical="center"/>
    </xf>
    <xf numFmtId="180" fontId="27" fillId="5" borderId="5" xfId="1" applyNumberFormat="1" applyFont="1" applyFill="1" applyBorder="1" applyAlignment="1">
      <alignment vertical="center"/>
    </xf>
    <xf numFmtId="180" fontId="27" fillId="5" borderId="46" xfId="1" applyNumberFormat="1" applyFont="1" applyFill="1" applyBorder="1" applyAlignment="1">
      <alignment vertical="center"/>
    </xf>
    <xf numFmtId="180" fontId="28" fillId="5" borderId="75" xfId="4" applyNumberFormat="1" applyFont="1" applyFill="1" applyBorder="1" applyAlignment="1">
      <alignment vertical="center" shrinkToFit="1"/>
    </xf>
    <xf numFmtId="184" fontId="13" fillId="0" borderId="66" xfId="7" applyNumberFormat="1" applyFont="1" applyFill="1" applyBorder="1" applyAlignment="1">
      <alignment vertical="center"/>
    </xf>
    <xf numFmtId="184" fontId="13" fillId="0" borderId="67" xfId="7" applyNumberFormat="1" applyFont="1" applyFill="1" applyBorder="1" applyAlignment="1">
      <alignment vertical="center"/>
    </xf>
    <xf numFmtId="184" fontId="13" fillId="0" borderId="13" xfId="7" applyNumberFormat="1" applyFont="1" applyFill="1" applyBorder="1" applyAlignment="1">
      <alignment vertical="center"/>
    </xf>
    <xf numFmtId="184" fontId="13" fillId="0" borderId="62" xfId="7" applyNumberFormat="1" applyFont="1" applyFill="1" applyBorder="1" applyAlignment="1">
      <alignment vertical="center"/>
    </xf>
    <xf numFmtId="184" fontId="13" fillId="0" borderId="11" xfId="7" applyNumberFormat="1" applyFont="1" applyFill="1" applyBorder="1" applyAlignment="1">
      <alignment vertical="center"/>
    </xf>
    <xf numFmtId="184" fontId="13" fillId="0" borderId="14" xfId="7" applyNumberFormat="1" applyFont="1" applyFill="1" applyBorder="1" applyAlignment="1">
      <alignment vertical="center"/>
    </xf>
    <xf numFmtId="184" fontId="13" fillId="0" borderId="68" xfId="7" applyNumberFormat="1" applyFont="1" applyFill="1" applyBorder="1" applyAlignment="1">
      <alignment vertical="center"/>
    </xf>
    <xf numFmtId="184" fontId="13" fillId="0" borderId="69" xfId="7" applyNumberFormat="1" applyFont="1" applyFill="1" applyBorder="1" applyAlignment="1">
      <alignment vertical="center"/>
    </xf>
    <xf numFmtId="184" fontId="13" fillId="0" borderId="30" xfId="7" applyNumberFormat="1" applyFont="1" applyFill="1" applyBorder="1" applyAlignment="1">
      <alignment vertical="center"/>
    </xf>
    <xf numFmtId="184" fontId="13" fillId="0" borderId="50" xfId="7" applyNumberFormat="1" applyFont="1" applyFill="1" applyBorder="1" applyAlignment="1">
      <alignment vertical="center"/>
    </xf>
    <xf numFmtId="184" fontId="13" fillId="0" borderId="29" xfId="7" applyNumberFormat="1" applyFont="1" applyFill="1" applyBorder="1" applyAlignment="1">
      <alignment vertical="center"/>
    </xf>
    <xf numFmtId="184" fontId="13" fillId="0" borderId="70" xfId="7" applyNumberFormat="1" applyFont="1" applyFill="1" applyBorder="1" applyAlignment="1">
      <alignment vertical="center"/>
    </xf>
    <xf numFmtId="0" fontId="6" fillId="0" borderId="71" xfId="7" applyFont="1" applyFill="1" applyBorder="1" applyAlignment="1">
      <alignment vertical="center"/>
    </xf>
    <xf numFmtId="184" fontId="13" fillId="0" borderId="20" xfId="7" applyNumberFormat="1" applyFont="1" applyFill="1" applyBorder="1" applyAlignment="1">
      <alignment vertical="center"/>
    </xf>
    <xf numFmtId="184" fontId="13" fillId="0" borderId="21" xfId="7" applyNumberFormat="1" applyFont="1" applyFill="1" applyBorder="1" applyAlignment="1">
      <alignment vertical="center"/>
    </xf>
    <xf numFmtId="184" fontId="13" fillId="5" borderId="8" xfId="7" applyNumberFormat="1" applyFont="1" applyFill="1" applyBorder="1" applyAlignment="1">
      <alignment vertical="center"/>
    </xf>
    <xf numFmtId="184" fontId="13" fillId="5" borderId="3" xfId="7" applyNumberFormat="1" applyFont="1" applyFill="1" applyBorder="1" applyAlignment="1">
      <alignment vertical="center"/>
    </xf>
    <xf numFmtId="184" fontId="13" fillId="5" borderId="24" xfId="7" applyNumberFormat="1" applyFont="1" applyFill="1" applyBorder="1" applyAlignment="1">
      <alignment vertical="center"/>
    </xf>
    <xf numFmtId="184" fontId="13" fillId="5" borderId="41" xfId="7" applyNumberFormat="1" applyFont="1" applyFill="1" applyBorder="1" applyAlignment="1">
      <alignment vertical="center"/>
    </xf>
    <xf numFmtId="184" fontId="13" fillId="5" borderId="72" xfId="7" applyNumberFormat="1" applyFont="1" applyFill="1" applyBorder="1" applyAlignment="1">
      <alignment vertical="center"/>
    </xf>
    <xf numFmtId="3" fontId="18" fillId="0" borderId="64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top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right" vertical="top"/>
    </xf>
    <xf numFmtId="3" fontId="19" fillId="3" borderId="2" xfId="0" applyNumberFormat="1" applyFont="1" applyFill="1" applyBorder="1" applyAlignment="1">
      <alignment vertical="center"/>
    </xf>
    <xf numFmtId="3" fontId="19" fillId="3" borderId="3" xfId="0" applyNumberFormat="1" applyFont="1" applyFill="1" applyBorder="1" applyAlignment="1">
      <alignment vertical="center"/>
    </xf>
    <xf numFmtId="3" fontId="19" fillId="3" borderId="5" xfId="0" applyNumberFormat="1" applyFont="1" applyFill="1" applyBorder="1" applyAlignment="1">
      <alignment vertical="center"/>
    </xf>
    <xf numFmtId="38" fontId="12" fillId="2" borderId="0" xfId="1" applyFont="1" applyFill="1">
      <alignment vertical="center"/>
    </xf>
    <xf numFmtId="38" fontId="16" fillId="2" borderId="0" xfId="1" applyFont="1" applyFill="1" applyAlignment="1">
      <alignment horizontal="right" vertical="center"/>
    </xf>
    <xf numFmtId="38" fontId="2" fillId="2" borderId="0" xfId="1" applyFont="1" applyFill="1" applyAlignment="1">
      <alignment vertical="center"/>
    </xf>
    <xf numFmtId="38" fontId="10" fillId="2" borderId="0" xfId="1" applyFont="1" applyFill="1" applyAlignment="1">
      <alignment horizontal="center" vertical="center"/>
    </xf>
    <xf numFmtId="38" fontId="2" fillId="2" borderId="0" xfId="1" applyFont="1" applyFill="1">
      <alignment vertical="center"/>
    </xf>
    <xf numFmtId="38" fontId="38" fillId="2" borderId="0" xfId="1" applyFont="1" applyFill="1">
      <alignment vertical="center"/>
    </xf>
    <xf numFmtId="38" fontId="10" fillId="2" borderId="25" xfId="1" applyFont="1" applyFill="1" applyBorder="1" applyAlignment="1">
      <alignment horizontal="right" vertical="center"/>
    </xf>
    <xf numFmtId="38" fontId="12" fillId="2" borderId="5" xfId="1" applyFont="1" applyFill="1" applyBorder="1" applyAlignment="1">
      <alignment horizontal="center" vertical="center"/>
    </xf>
    <xf numFmtId="38" fontId="12" fillId="2" borderId="2" xfId="1" applyFont="1" applyFill="1" applyBorder="1" applyAlignment="1">
      <alignment horizontal="center" vertical="center"/>
    </xf>
    <xf numFmtId="38" fontId="10" fillId="7" borderId="3" xfId="1" applyFont="1" applyFill="1" applyBorder="1" applyAlignment="1">
      <alignment horizontal="center" vertical="center"/>
    </xf>
    <xf numFmtId="38" fontId="15" fillId="7" borderId="3" xfId="1" applyFont="1" applyFill="1" applyBorder="1" applyAlignment="1">
      <alignment horizontal="center" vertical="center"/>
    </xf>
    <xf numFmtId="38" fontId="10" fillId="7" borderId="8" xfId="1" applyFont="1" applyFill="1" applyBorder="1" applyAlignment="1">
      <alignment horizontal="center" vertical="center"/>
    </xf>
    <xf numFmtId="38" fontId="12" fillId="8" borderId="4" xfId="1" applyFont="1" applyFill="1" applyBorder="1" applyAlignment="1">
      <alignment horizontal="center" vertical="center"/>
    </xf>
    <xf numFmtId="38" fontId="20" fillId="2" borderId="7" xfId="1" applyFont="1" applyFill="1" applyBorder="1" applyAlignment="1">
      <alignment horizontal="center" vertical="center" wrapText="1"/>
    </xf>
    <xf numFmtId="38" fontId="39" fillId="2" borderId="33" xfId="1" applyFont="1" applyFill="1" applyBorder="1">
      <alignment vertical="center"/>
    </xf>
    <xf numFmtId="38" fontId="40" fillId="2" borderId="18" xfId="1" applyFont="1" applyFill="1" applyBorder="1">
      <alignment vertical="center"/>
    </xf>
    <xf numFmtId="38" fontId="40" fillId="2" borderId="37" xfId="1" applyFont="1" applyFill="1" applyBorder="1">
      <alignment vertical="center"/>
    </xf>
    <xf numFmtId="38" fontId="40" fillId="2" borderId="53" xfId="1" applyFont="1" applyFill="1" applyBorder="1">
      <alignment vertical="center"/>
    </xf>
    <xf numFmtId="38" fontId="6" fillId="2" borderId="38" xfId="1" applyFont="1" applyFill="1" applyBorder="1">
      <alignment vertical="center"/>
    </xf>
    <xf numFmtId="38" fontId="6" fillId="2" borderId="77" xfId="1" applyFont="1" applyFill="1" applyBorder="1">
      <alignment vertical="center"/>
    </xf>
    <xf numFmtId="38" fontId="40" fillId="2" borderId="28" xfId="1" applyFont="1" applyFill="1" applyBorder="1">
      <alignment vertical="center"/>
    </xf>
    <xf numFmtId="38" fontId="39" fillId="2" borderId="27" xfId="1" applyFont="1" applyFill="1" applyBorder="1">
      <alignment vertical="center"/>
    </xf>
    <xf numFmtId="183" fontId="40" fillId="2" borderId="30" xfId="1" applyNumberFormat="1" applyFont="1" applyFill="1" applyBorder="1">
      <alignment vertical="center"/>
    </xf>
    <xf numFmtId="38" fontId="40" fillId="2" borderId="30" xfId="1" applyFont="1" applyFill="1" applyBorder="1">
      <alignment vertical="center"/>
    </xf>
    <xf numFmtId="183" fontId="40" fillId="2" borderId="51" xfId="1" applyNumberFormat="1" applyFont="1" applyFill="1" applyBorder="1">
      <alignment vertical="center"/>
    </xf>
    <xf numFmtId="38" fontId="6" fillId="2" borderId="31" xfId="1" applyFont="1" applyFill="1" applyBorder="1">
      <alignment vertical="center"/>
    </xf>
    <xf numFmtId="38" fontId="40" fillId="2" borderId="64" xfId="1" applyFont="1" applyFill="1" applyBorder="1">
      <alignment vertical="center"/>
    </xf>
    <xf numFmtId="38" fontId="39" fillId="2" borderId="33" xfId="1" applyFont="1" applyFill="1" applyBorder="1" applyAlignment="1">
      <alignment vertical="center" wrapText="1"/>
    </xf>
    <xf numFmtId="38" fontId="6" fillId="2" borderId="64" xfId="1" applyFont="1" applyFill="1" applyBorder="1">
      <alignment vertical="center"/>
    </xf>
    <xf numFmtId="38" fontId="6" fillId="2" borderId="37" xfId="1" applyFont="1" applyFill="1" applyBorder="1">
      <alignment vertical="center"/>
    </xf>
    <xf numFmtId="38" fontId="6" fillId="2" borderId="53" xfId="1" applyFont="1" applyFill="1" applyBorder="1">
      <alignment vertical="center"/>
    </xf>
    <xf numFmtId="38" fontId="42" fillId="0" borderId="78" xfId="1" applyFont="1" applyFill="1" applyBorder="1" applyAlignment="1">
      <alignment horizontal="center" vertical="center"/>
    </xf>
    <xf numFmtId="38" fontId="6" fillId="0" borderId="79" xfId="1" applyFont="1" applyFill="1" applyBorder="1">
      <alignment vertical="center"/>
    </xf>
    <xf numFmtId="183" fontId="40" fillId="0" borderId="80" xfId="1" applyNumberFormat="1" applyFont="1" applyFill="1" applyBorder="1">
      <alignment vertical="center"/>
    </xf>
    <xf numFmtId="38" fontId="6" fillId="0" borderId="80" xfId="1" applyFont="1" applyFill="1" applyBorder="1">
      <alignment vertical="center"/>
    </xf>
    <xf numFmtId="38" fontId="6" fillId="0" borderId="81" xfId="1" applyFont="1" applyFill="1" applyBorder="1">
      <alignment vertical="center"/>
    </xf>
    <xf numFmtId="38" fontId="6" fillId="0" borderId="82" xfId="1" applyFont="1" applyFill="1" applyBorder="1">
      <alignment vertical="center"/>
    </xf>
    <xf numFmtId="38" fontId="42" fillId="0" borderId="83" xfId="1" applyFont="1" applyFill="1" applyBorder="1">
      <alignment vertical="center"/>
    </xf>
    <xf numFmtId="38" fontId="40" fillId="0" borderId="85" xfId="1" applyFont="1" applyFill="1" applyBorder="1">
      <alignment vertical="center"/>
    </xf>
    <xf numFmtId="38" fontId="40" fillId="0" borderId="86" xfId="1" applyFont="1" applyFill="1" applyBorder="1">
      <alignment vertical="center"/>
    </xf>
    <xf numFmtId="38" fontId="40" fillId="0" borderId="87" xfId="1" applyFont="1" applyFill="1" applyBorder="1">
      <alignment vertical="center"/>
    </xf>
    <xf numFmtId="38" fontId="40" fillId="0" borderId="88" xfId="1" applyFont="1" applyFill="1" applyBorder="1">
      <alignment vertical="center"/>
    </xf>
    <xf numFmtId="38" fontId="6" fillId="0" borderId="89" xfId="1" applyFont="1" applyFill="1" applyBorder="1">
      <alignment vertical="center"/>
    </xf>
    <xf numFmtId="38" fontId="6" fillId="0" borderId="90" xfId="1" applyFont="1" applyFill="1" applyBorder="1">
      <alignment vertical="center"/>
    </xf>
    <xf numFmtId="38" fontId="39" fillId="0" borderId="91" xfId="1" applyFont="1" applyFill="1" applyBorder="1">
      <alignment vertical="center"/>
    </xf>
    <xf numFmtId="49" fontId="12" fillId="2" borderId="0" xfId="1" applyNumberFormat="1" applyFont="1" applyFill="1">
      <alignment vertical="center"/>
    </xf>
    <xf numFmtId="38" fontId="40" fillId="0" borderId="28" xfId="1" applyFont="1" applyFill="1" applyBorder="1">
      <alignment vertical="center"/>
    </xf>
    <xf numFmtId="38" fontId="40" fillId="0" borderId="30" xfId="1" applyFont="1" applyFill="1" applyBorder="1">
      <alignment vertical="center"/>
    </xf>
    <xf numFmtId="38" fontId="40" fillId="0" borderId="93" xfId="1" applyFont="1" applyFill="1" applyBorder="1">
      <alignment vertical="center"/>
    </xf>
    <xf numFmtId="38" fontId="40" fillId="0" borderId="50" xfId="1" applyFont="1" applyFill="1" applyBorder="1">
      <alignment vertical="center"/>
    </xf>
    <xf numFmtId="38" fontId="6" fillId="0" borderId="31" xfId="1" applyFont="1" applyFill="1" applyBorder="1">
      <alignment vertical="center"/>
    </xf>
    <xf numFmtId="38" fontId="6" fillId="0" borderId="94" xfId="1" applyFont="1" applyFill="1" applyBorder="1">
      <alignment vertical="center"/>
    </xf>
    <xf numFmtId="38" fontId="39" fillId="0" borderId="27" xfId="1" applyFont="1" applyFill="1" applyBorder="1">
      <alignment vertical="center"/>
    </xf>
    <xf numFmtId="38" fontId="43" fillId="2" borderId="33" xfId="1" applyFont="1" applyFill="1" applyBorder="1">
      <alignment vertical="center"/>
    </xf>
    <xf numFmtId="38" fontId="43" fillId="2" borderId="94" xfId="1" applyFont="1" applyFill="1" applyBorder="1" applyAlignment="1">
      <alignment horizontal="left" vertical="center"/>
    </xf>
    <xf numFmtId="38" fontId="40" fillId="2" borderId="95" xfId="1" applyFont="1" applyFill="1" applyBorder="1">
      <alignment vertical="center"/>
    </xf>
    <xf numFmtId="38" fontId="40" fillId="2" borderId="93" xfId="1" applyFont="1" applyFill="1" applyBorder="1">
      <alignment vertical="center"/>
    </xf>
    <xf numFmtId="38" fontId="40" fillId="2" borderId="96" xfId="1" applyFont="1" applyFill="1" applyBorder="1">
      <alignment vertical="center"/>
    </xf>
    <xf numFmtId="38" fontId="6" fillId="2" borderId="97" xfId="1" applyFont="1" applyFill="1" applyBorder="1">
      <alignment vertical="center"/>
    </xf>
    <xf numFmtId="38" fontId="39" fillId="2" borderId="94" xfId="1" applyFont="1" applyFill="1" applyBorder="1">
      <alignment vertical="center"/>
    </xf>
    <xf numFmtId="38" fontId="6" fillId="0" borderId="98" xfId="1" applyFont="1" applyFill="1" applyBorder="1">
      <alignment vertical="center"/>
    </xf>
    <xf numFmtId="38" fontId="42" fillId="3" borderId="78" xfId="1" applyFont="1" applyFill="1" applyBorder="1" applyAlignment="1">
      <alignment horizontal="center" vertical="center"/>
    </xf>
    <xf numFmtId="38" fontId="6" fillId="3" borderId="79" xfId="1" applyFont="1" applyFill="1" applyBorder="1">
      <alignment vertical="center"/>
    </xf>
    <xf numFmtId="38" fontId="6" fillId="3" borderId="80" xfId="1" applyFont="1" applyFill="1" applyBorder="1">
      <alignment vertical="center"/>
    </xf>
    <xf numFmtId="38" fontId="6" fillId="3" borderId="81" xfId="1" applyFont="1" applyFill="1" applyBorder="1">
      <alignment vertical="center"/>
    </xf>
    <xf numFmtId="38" fontId="6" fillId="3" borderId="82" xfId="1" applyFont="1" applyFill="1" applyBorder="1">
      <alignment vertical="center"/>
    </xf>
    <xf numFmtId="38" fontId="42" fillId="3" borderId="83" xfId="1" applyFont="1" applyFill="1" applyBorder="1">
      <alignment vertical="center"/>
    </xf>
    <xf numFmtId="38" fontId="44" fillId="2" borderId="5" xfId="1" applyFont="1" applyFill="1" applyBorder="1" applyAlignment="1">
      <alignment horizontal="center" vertical="center"/>
    </xf>
    <xf numFmtId="38" fontId="44" fillId="2" borderId="2" xfId="1" applyFont="1" applyFill="1" applyBorder="1" applyAlignment="1">
      <alignment horizontal="center" vertical="center"/>
    </xf>
    <xf numFmtId="38" fontId="44" fillId="9" borderId="6" xfId="1" applyFont="1" applyFill="1" applyBorder="1">
      <alignment vertical="center"/>
    </xf>
    <xf numFmtId="38" fontId="45" fillId="9" borderId="6" xfId="1" applyFont="1" applyFill="1" applyBorder="1">
      <alignment vertical="center"/>
    </xf>
    <xf numFmtId="38" fontId="45" fillId="9" borderId="3" xfId="1" applyFont="1" applyFill="1" applyBorder="1">
      <alignment vertical="center"/>
    </xf>
    <xf numFmtId="38" fontId="45" fillId="9" borderId="8" xfId="1" applyFont="1" applyFill="1" applyBorder="1">
      <alignment vertical="center"/>
    </xf>
    <xf numFmtId="38" fontId="45" fillId="9" borderId="4" xfId="1" applyFont="1" applyFill="1" applyBorder="1">
      <alignment vertical="center"/>
    </xf>
    <xf numFmtId="38" fontId="45" fillId="9" borderId="46" xfId="1" applyFont="1" applyFill="1" applyBorder="1">
      <alignment vertical="center"/>
    </xf>
    <xf numFmtId="38" fontId="44" fillId="9" borderId="5" xfId="1" applyFont="1" applyFill="1" applyBorder="1" applyAlignment="1">
      <alignment horizontal="left" vertical="center"/>
    </xf>
    <xf numFmtId="38" fontId="46" fillId="2" borderId="99" xfId="1" applyFont="1" applyFill="1" applyBorder="1">
      <alignment vertical="center"/>
    </xf>
    <xf numFmtId="38" fontId="40" fillId="2" borderId="100" xfId="1" applyFont="1" applyFill="1" applyBorder="1">
      <alignment vertical="center"/>
    </xf>
    <xf numFmtId="38" fontId="6" fillId="2" borderId="101" xfId="1" applyFont="1" applyFill="1" applyBorder="1">
      <alignment vertical="center"/>
    </xf>
    <xf numFmtId="38" fontId="40" fillId="2" borderId="102" xfId="1" applyFont="1" applyFill="1" applyBorder="1" applyAlignment="1">
      <alignment vertical="center"/>
    </xf>
    <xf numFmtId="38" fontId="40" fillId="2" borderId="101" xfId="1" applyFont="1" applyFill="1" applyBorder="1">
      <alignment vertical="center"/>
    </xf>
    <xf numFmtId="38" fontId="6" fillId="2" borderId="103" xfId="1" applyFont="1" applyFill="1" applyBorder="1">
      <alignment vertical="center"/>
    </xf>
    <xf numFmtId="38" fontId="6" fillId="2" borderId="9" xfId="1" applyFont="1" applyFill="1" applyBorder="1">
      <alignment vertical="center"/>
    </xf>
    <xf numFmtId="38" fontId="46" fillId="2" borderId="15" xfId="1" applyFont="1" applyFill="1" applyBorder="1" applyAlignment="1">
      <alignment horizontal="left" vertical="center"/>
    </xf>
    <xf numFmtId="38" fontId="40" fillId="2" borderId="101" xfId="1" applyFont="1" applyFill="1" applyBorder="1" applyAlignment="1">
      <alignment vertical="center"/>
    </xf>
    <xf numFmtId="38" fontId="6" fillId="2" borderId="27" xfId="1" applyFont="1" applyFill="1" applyBorder="1">
      <alignment vertical="center"/>
    </xf>
    <xf numFmtId="38" fontId="46" fillId="2" borderId="35" xfId="1" applyFont="1" applyFill="1" applyBorder="1">
      <alignment vertical="center"/>
    </xf>
    <xf numFmtId="38" fontId="6" fillId="2" borderId="36" xfId="1" applyFont="1" applyFill="1" applyBorder="1">
      <alignment vertical="center"/>
    </xf>
    <xf numFmtId="38" fontId="40" fillId="2" borderId="36" xfId="1" applyFont="1" applyFill="1" applyBorder="1" applyAlignment="1">
      <alignment vertical="center"/>
    </xf>
    <xf numFmtId="38" fontId="40" fillId="2" borderId="36" xfId="1" applyFont="1" applyFill="1" applyBorder="1">
      <alignment vertical="center"/>
    </xf>
    <xf numFmtId="38" fontId="46" fillId="2" borderId="33" xfId="1" applyFont="1" applyFill="1" applyBorder="1" applyAlignment="1">
      <alignment horizontal="left" vertical="center" shrinkToFit="1"/>
    </xf>
    <xf numFmtId="38" fontId="40" fillId="2" borderId="37" xfId="1" applyFont="1" applyFill="1" applyBorder="1" applyAlignment="1">
      <alignment vertical="center"/>
    </xf>
    <xf numFmtId="38" fontId="6" fillId="2" borderId="33" xfId="1" applyFont="1" applyFill="1" applyBorder="1">
      <alignment vertical="center"/>
    </xf>
    <xf numFmtId="38" fontId="46" fillId="2" borderId="33" xfId="1" applyFont="1" applyFill="1" applyBorder="1">
      <alignment vertical="center"/>
    </xf>
    <xf numFmtId="38" fontId="44" fillId="2" borderId="99" xfId="1" applyFont="1" applyFill="1" applyBorder="1">
      <alignment vertical="center"/>
    </xf>
    <xf numFmtId="38" fontId="6" fillId="2" borderId="100" xfId="1" applyFont="1" applyFill="1" applyBorder="1">
      <alignment vertical="center"/>
    </xf>
    <xf numFmtId="38" fontId="6" fillId="2" borderId="101" xfId="1" applyFont="1" applyFill="1" applyBorder="1" applyAlignment="1">
      <alignment vertical="center"/>
    </xf>
    <xf numFmtId="38" fontId="6" fillId="2" borderId="0" xfId="1" applyFont="1" applyFill="1" applyBorder="1">
      <alignment vertical="center"/>
    </xf>
    <xf numFmtId="38" fontId="44" fillId="2" borderId="15" xfId="1" applyFont="1" applyFill="1" applyBorder="1" applyAlignment="1">
      <alignment horizontal="left" vertical="center"/>
    </xf>
    <xf numFmtId="38" fontId="40" fillId="2" borderId="63" xfId="1" applyFont="1" applyFill="1" applyBorder="1">
      <alignment vertical="center"/>
    </xf>
    <xf numFmtId="38" fontId="46" fillId="2" borderId="15" xfId="1" applyFont="1" applyFill="1" applyBorder="1" applyAlignment="1">
      <alignment horizontal="left" vertical="center" shrinkToFit="1"/>
    </xf>
    <xf numFmtId="38" fontId="40" fillId="2" borderId="104" xfId="1" applyFont="1" applyFill="1" applyBorder="1">
      <alignment vertical="center"/>
    </xf>
    <xf numFmtId="38" fontId="46" fillId="2" borderId="33" xfId="1" applyFont="1" applyFill="1" applyBorder="1" applyAlignment="1">
      <alignment vertical="center" wrapText="1"/>
    </xf>
    <xf numFmtId="38" fontId="46" fillId="2" borderId="15" xfId="1" applyFont="1" applyFill="1" applyBorder="1">
      <alignment vertical="center"/>
    </xf>
    <xf numFmtId="38" fontId="40" fillId="2" borderId="102" xfId="1" applyFont="1" applyFill="1" applyBorder="1" applyAlignment="1">
      <alignment vertical="center" shrinkToFit="1"/>
    </xf>
    <xf numFmtId="38" fontId="46" fillId="2" borderId="105" xfId="1" applyFont="1" applyFill="1" applyBorder="1">
      <alignment vertical="center"/>
    </xf>
    <xf numFmtId="38" fontId="6" fillId="2" borderId="54" xfId="1" applyFont="1" applyFill="1" applyBorder="1">
      <alignment vertical="center"/>
    </xf>
    <xf numFmtId="38" fontId="46" fillId="2" borderId="34" xfId="1" applyFont="1" applyFill="1" applyBorder="1">
      <alignment vertical="center"/>
    </xf>
    <xf numFmtId="38" fontId="39" fillId="2" borderId="106" xfId="1" applyFont="1" applyFill="1" applyBorder="1">
      <alignment vertical="center"/>
    </xf>
    <xf numFmtId="38" fontId="40" fillId="2" borderId="65" xfId="1" applyFont="1" applyFill="1" applyBorder="1">
      <alignment vertical="center"/>
    </xf>
    <xf numFmtId="38" fontId="40" fillId="2" borderId="47" xfId="1" applyFont="1" applyFill="1" applyBorder="1">
      <alignment vertical="center"/>
    </xf>
    <xf numFmtId="38" fontId="48" fillId="2" borderId="103" xfId="1" applyFont="1" applyFill="1" applyBorder="1">
      <alignment vertical="center"/>
    </xf>
    <xf numFmtId="38" fontId="48" fillId="2" borderId="54" xfId="1" applyFont="1" applyFill="1" applyBorder="1">
      <alignment vertical="center"/>
    </xf>
    <xf numFmtId="38" fontId="46" fillId="2" borderId="34" xfId="1" applyFont="1" applyFill="1" applyBorder="1" applyAlignment="1">
      <alignment horizontal="left" vertical="center"/>
    </xf>
    <xf numFmtId="38" fontId="46" fillId="2" borderId="33" xfId="1" applyFont="1" applyFill="1" applyBorder="1" applyAlignment="1">
      <alignment vertical="center"/>
    </xf>
    <xf numFmtId="38" fontId="46" fillId="2" borderId="33" xfId="1" applyFont="1" applyFill="1" applyBorder="1" applyAlignment="1">
      <alignment horizontal="left" vertical="center"/>
    </xf>
    <xf numFmtId="38" fontId="46" fillId="2" borderId="99" xfId="1" applyFont="1" applyFill="1" applyBorder="1" applyAlignment="1">
      <alignment vertical="center"/>
    </xf>
    <xf numFmtId="38" fontId="48" fillId="2" borderId="107" xfId="1" applyFont="1" applyFill="1" applyBorder="1">
      <alignment vertical="center"/>
    </xf>
    <xf numFmtId="38" fontId="46" fillId="2" borderId="105" xfId="1" applyFont="1" applyFill="1" applyBorder="1" applyAlignment="1">
      <alignment vertical="center"/>
    </xf>
    <xf numFmtId="38" fontId="48" fillId="2" borderId="48" xfId="1" applyFont="1" applyFill="1" applyBorder="1">
      <alignment vertical="center"/>
    </xf>
    <xf numFmtId="38" fontId="6" fillId="2" borderId="107" xfId="1" applyFont="1" applyFill="1" applyBorder="1">
      <alignment vertical="center"/>
    </xf>
    <xf numFmtId="38" fontId="46" fillId="0" borderId="27" xfId="1" applyFont="1" applyFill="1" applyBorder="1">
      <alignment vertical="center"/>
    </xf>
    <xf numFmtId="38" fontId="40" fillId="2" borderId="99" xfId="1" applyFont="1" applyFill="1" applyBorder="1">
      <alignment vertical="center"/>
    </xf>
    <xf numFmtId="38" fontId="46" fillId="0" borderId="15" xfId="1" applyFont="1" applyFill="1" applyBorder="1">
      <alignment vertical="center"/>
    </xf>
    <xf numFmtId="38" fontId="46" fillId="0" borderId="106" xfId="1" applyFont="1" applyFill="1" applyBorder="1">
      <alignment vertical="center"/>
    </xf>
    <xf numFmtId="38" fontId="40" fillId="2" borderId="29" xfId="1" applyFont="1" applyFill="1" applyBorder="1">
      <alignment vertical="center"/>
    </xf>
    <xf numFmtId="38" fontId="46" fillId="2" borderId="27" xfId="1" applyFont="1" applyFill="1" applyBorder="1" applyAlignment="1">
      <alignment vertical="center" shrinkToFit="1"/>
    </xf>
    <xf numFmtId="38" fontId="6" fillId="2" borderId="108" xfId="1" applyFont="1" applyFill="1" applyBorder="1">
      <alignment vertical="center"/>
    </xf>
    <xf numFmtId="38" fontId="46" fillId="0" borderId="109" xfId="1" applyFont="1" applyFill="1" applyBorder="1">
      <alignment vertical="center"/>
    </xf>
    <xf numFmtId="38" fontId="6" fillId="2" borderId="110" xfId="1" applyFont="1" applyFill="1" applyBorder="1">
      <alignment vertical="center"/>
    </xf>
    <xf numFmtId="38" fontId="12" fillId="2" borderId="0" xfId="1" applyFont="1" applyFill="1" applyBorder="1">
      <alignment vertical="center"/>
    </xf>
    <xf numFmtId="38" fontId="46" fillId="2" borderId="111" xfId="1" applyFont="1" applyFill="1" applyBorder="1">
      <alignment vertical="center"/>
    </xf>
    <xf numFmtId="38" fontId="40" fillId="2" borderId="77" xfId="1" applyFont="1" applyFill="1" applyBorder="1">
      <alignment vertical="center"/>
    </xf>
    <xf numFmtId="38" fontId="6" fillId="2" borderId="106" xfId="1" applyFont="1" applyFill="1" applyBorder="1">
      <alignment vertical="center"/>
    </xf>
    <xf numFmtId="38" fontId="44" fillId="2" borderId="15" xfId="1" applyFont="1" applyFill="1" applyBorder="1">
      <alignment vertical="center"/>
    </xf>
    <xf numFmtId="38" fontId="44" fillId="2" borderId="106" xfId="1" applyFont="1" applyFill="1" applyBorder="1">
      <alignment vertical="center"/>
    </xf>
    <xf numFmtId="38" fontId="44" fillId="2" borderId="35" xfId="1" applyFont="1" applyFill="1" applyBorder="1">
      <alignment vertical="center"/>
    </xf>
    <xf numFmtId="38" fontId="44" fillId="2" borderId="33" xfId="1" applyFont="1" applyFill="1" applyBorder="1">
      <alignment vertical="center"/>
    </xf>
    <xf numFmtId="38" fontId="48" fillId="2" borderId="100" xfId="1" applyFont="1" applyFill="1" applyBorder="1">
      <alignment vertical="center"/>
    </xf>
    <xf numFmtId="38" fontId="48" fillId="2" borderId="101" xfId="1" applyFont="1" applyFill="1" applyBorder="1">
      <alignment vertical="center"/>
    </xf>
    <xf numFmtId="38" fontId="44" fillId="2" borderId="34" xfId="1" applyFont="1" applyFill="1" applyBorder="1">
      <alignment vertical="center"/>
    </xf>
    <xf numFmtId="38" fontId="44" fillId="2" borderId="77" xfId="1" applyFont="1" applyFill="1" applyBorder="1">
      <alignment vertical="center"/>
    </xf>
    <xf numFmtId="38" fontId="12" fillId="2" borderId="35" xfId="1" applyFont="1" applyFill="1" applyBorder="1">
      <alignment vertical="center"/>
    </xf>
    <xf numFmtId="38" fontId="12" fillId="2" borderId="33" xfId="1" applyFont="1" applyFill="1" applyBorder="1">
      <alignment vertical="center"/>
    </xf>
    <xf numFmtId="38" fontId="12" fillId="2" borderId="99" xfId="1" applyFont="1" applyFill="1" applyBorder="1">
      <alignment vertical="center"/>
    </xf>
    <xf numFmtId="38" fontId="12" fillId="2" borderId="15" xfId="1" applyFont="1" applyFill="1" applyBorder="1">
      <alignment vertical="center"/>
    </xf>
    <xf numFmtId="38" fontId="48" fillId="2" borderId="64" xfId="1" applyFont="1" applyFill="1" applyBorder="1">
      <alignment vertical="center"/>
    </xf>
    <xf numFmtId="38" fontId="48" fillId="2" borderId="36" xfId="1" applyFont="1" applyFill="1" applyBorder="1">
      <alignment vertical="center"/>
    </xf>
    <xf numFmtId="38" fontId="6" fillId="2" borderId="29" xfId="1" applyFont="1" applyFill="1" applyBorder="1">
      <alignment vertical="center"/>
    </xf>
    <xf numFmtId="38" fontId="12" fillId="2" borderId="27" xfId="1" applyFont="1" applyFill="1" applyBorder="1">
      <alignment vertical="center"/>
    </xf>
    <xf numFmtId="38" fontId="44" fillId="9" borderId="112" xfId="1" applyFont="1" applyFill="1" applyBorder="1">
      <alignment vertical="center"/>
    </xf>
    <xf numFmtId="38" fontId="45" fillId="9" borderId="112" xfId="1" applyFont="1" applyFill="1" applyBorder="1">
      <alignment vertical="center"/>
    </xf>
    <xf numFmtId="38" fontId="45" fillId="9" borderId="113" xfId="1" applyFont="1" applyFill="1" applyBorder="1">
      <alignment vertical="center"/>
    </xf>
    <xf numFmtId="38" fontId="45" fillId="9" borderId="5" xfId="1" applyFont="1" applyFill="1" applyBorder="1">
      <alignment vertical="center"/>
    </xf>
    <xf numFmtId="38" fontId="44" fillId="9" borderId="10" xfId="1" applyFont="1" applyFill="1" applyBorder="1" applyAlignment="1">
      <alignment horizontal="left" vertical="center"/>
    </xf>
    <xf numFmtId="38" fontId="46" fillId="2" borderId="112" xfId="1" applyFont="1" applyFill="1" applyBorder="1">
      <alignment vertical="center"/>
    </xf>
    <xf numFmtId="38" fontId="40" fillId="2" borderId="114" xfId="1" applyFont="1" applyFill="1" applyBorder="1">
      <alignment vertical="center"/>
    </xf>
    <xf numFmtId="38" fontId="40" fillId="2" borderId="19" xfId="1" applyFont="1" applyFill="1" applyBorder="1" applyAlignment="1">
      <alignment vertical="center"/>
    </xf>
    <xf numFmtId="38" fontId="6" fillId="2" borderId="115" xfId="1" applyFont="1" applyFill="1" applyBorder="1">
      <alignment vertical="center"/>
    </xf>
    <xf numFmtId="38" fontId="6" fillId="2" borderId="63" xfId="1" applyFont="1" applyFill="1" applyBorder="1">
      <alignment vertical="center"/>
    </xf>
    <xf numFmtId="38" fontId="46" fillId="2" borderId="10" xfId="1" applyFont="1" applyFill="1" applyBorder="1">
      <alignment vertical="center"/>
    </xf>
    <xf numFmtId="38" fontId="6" fillId="2" borderId="104" xfId="1" applyFont="1" applyFill="1" applyBorder="1">
      <alignment vertical="center"/>
    </xf>
    <xf numFmtId="38" fontId="46" fillId="2" borderId="15" xfId="1" applyFont="1" applyFill="1" applyBorder="1" applyAlignment="1">
      <alignment vertical="center"/>
    </xf>
    <xf numFmtId="38" fontId="40" fillId="2" borderId="102" xfId="1" applyFont="1" applyFill="1" applyBorder="1" applyAlignment="1">
      <alignment horizontal="left" vertical="center"/>
    </xf>
    <xf numFmtId="38" fontId="40" fillId="2" borderId="102" xfId="1" applyFont="1" applyFill="1" applyBorder="1" applyAlignment="1">
      <alignment horizontal="center" vertical="center"/>
    </xf>
    <xf numFmtId="38" fontId="40" fillId="2" borderId="102" xfId="1" applyFont="1" applyFill="1" applyBorder="1" applyAlignment="1">
      <alignment vertical="center" wrapText="1"/>
    </xf>
    <xf numFmtId="38" fontId="40" fillId="2" borderId="116" xfId="1" applyFont="1" applyFill="1" applyBorder="1" applyAlignment="1">
      <alignment vertical="center"/>
    </xf>
    <xf numFmtId="38" fontId="6" fillId="2" borderId="48" xfId="1" applyFont="1" applyFill="1" applyBorder="1">
      <alignment vertical="center"/>
    </xf>
    <xf numFmtId="38" fontId="6" fillId="2" borderId="117" xfId="1" applyFont="1" applyFill="1" applyBorder="1">
      <alignment vertical="center"/>
    </xf>
    <xf numFmtId="38" fontId="6" fillId="9" borderId="4" xfId="1" applyFont="1" applyFill="1" applyBorder="1">
      <alignment vertical="center"/>
    </xf>
    <xf numFmtId="38" fontId="6" fillId="2" borderId="118" xfId="1" applyFont="1" applyFill="1" applyBorder="1">
      <alignment vertical="center"/>
    </xf>
    <xf numFmtId="38" fontId="6" fillId="2" borderId="102" xfId="1" applyFont="1" applyFill="1" applyBorder="1" applyAlignment="1">
      <alignment vertical="center"/>
    </xf>
    <xf numFmtId="38" fontId="6" fillId="2" borderId="102" xfId="1" applyFont="1" applyFill="1" applyBorder="1" applyAlignment="1">
      <alignment vertical="center" wrapText="1"/>
    </xf>
    <xf numFmtId="38" fontId="42" fillId="3" borderId="119" xfId="1" applyFont="1" applyFill="1" applyBorder="1" applyAlignment="1">
      <alignment horizontal="center" vertical="center"/>
    </xf>
    <xf numFmtId="38" fontId="6" fillId="3" borderId="98" xfId="3" applyNumberFormat="1" applyFont="1" applyFill="1" applyBorder="1">
      <alignment vertical="center"/>
    </xf>
    <xf numFmtId="38" fontId="6" fillId="3" borderId="80" xfId="3" applyNumberFormat="1" applyFont="1" applyFill="1" applyBorder="1">
      <alignment vertical="center"/>
    </xf>
    <xf numFmtId="38" fontId="6" fillId="3" borderId="81" xfId="3" applyNumberFormat="1" applyFont="1" applyFill="1" applyBorder="1">
      <alignment vertical="center"/>
    </xf>
    <xf numFmtId="38" fontId="6" fillId="3" borderId="120" xfId="3" applyNumberFormat="1" applyFont="1" applyFill="1" applyBorder="1">
      <alignment vertical="center"/>
    </xf>
    <xf numFmtId="0" fontId="42" fillId="3" borderId="121" xfId="3" applyFont="1" applyFill="1" applyBorder="1">
      <alignment vertical="center"/>
    </xf>
    <xf numFmtId="0" fontId="12" fillId="2" borderId="0" xfId="3" applyFont="1" applyFill="1">
      <alignment vertical="center"/>
    </xf>
    <xf numFmtId="0" fontId="10" fillId="2" borderId="0" xfId="3" applyFont="1" applyFill="1">
      <alignment vertical="center"/>
    </xf>
    <xf numFmtId="0" fontId="10" fillId="2" borderId="106" xfId="3" applyFont="1" applyFill="1" applyBorder="1">
      <alignment vertical="center"/>
    </xf>
    <xf numFmtId="0" fontId="12" fillId="2" borderId="0" xfId="3" applyFont="1" applyFill="1" applyBorder="1">
      <alignment vertical="center"/>
    </xf>
    <xf numFmtId="49" fontId="42" fillId="3" borderId="119" xfId="1" applyNumberFormat="1" applyFont="1" applyFill="1" applyBorder="1" applyAlignment="1">
      <alignment horizontal="center" vertical="center" wrapText="1"/>
    </xf>
    <xf numFmtId="185" fontId="6" fillId="3" borderId="79" xfId="1" applyNumberFormat="1" applyFont="1" applyFill="1" applyBorder="1">
      <alignment vertical="center"/>
    </xf>
    <xf numFmtId="185" fontId="6" fillId="3" borderId="80" xfId="1" applyNumberFormat="1" applyFont="1" applyFill="1" applyBorder="1">
      <alignment vertical="center"/>
    </xf>
    <xf numFmtId="185" fontId="6" fillId="3" borderId="81" xfId="1" applyNumberFormat="1" applyFont="1" applyFill="1" applyBorder="1">
      <alignment vertical="center"/>
    </xf>
    <xf numFmtId="185" fontId="6" fillId="3" borderId="120" xfId="1" applyNumberFormat="1" applyFont="1" applyFill="1" applyBorder="1">
      <alignment vertical="center"/>
    </xf>
    <xf numFmtId="49" fontId="42" fillId="3" borderId="121" xfId="1" applyNumberFormat="1" applyFont="1" applyFill="1" applyBorder="1">
      <alignment vertical="center"/>
    </xf>
    <xf numFmtId="0" fontId="49" fillId="2" borderId="0" xfId="3" applyFont="1" applyFill="1" applyBorder="1" applyAlignment="1">
      <alignment horizontal="center" vertical="center"/>
    </xf>
    <xf numFmtId="186" fontId="13" fillId="2" borderId="0" xfId="3" applyNumberFormat="1" applyFont="1" applyFill="1">
      <alignment vertical="center"/>
    </xf>
    <xf numFmtId="0" fontId="12" fillId="2" borderId="0" xfId="3" applyFont="1" applyFill="1" applyBorder="1" applyAlignment="1">
      <alignment horizontal="left" vertical="center"/>
    </xf>
    <xf numFmtId="0" fontId="50" fillId="3" borderId="82" xfId="3" applyFont="1" applyFill="1" applyBorder="1" applyAlignment="1">
      <alignment horizontal="center" vertical="center"/>
    </xf>
    <xf numFmtId="186" fontId="11" fillId="3" borderId="82" xfId="1" applyNumberFormat="1" applyFont="1" applyFill="1" applyBorder="1">
      <alignment vertical="center"/>
    </xf>
    <xf numFmtId="49" fontId="12" fillId="3" borderId="82" xfId="1" applyNumberFormat="1" applyFont="1" applyFill="1" applyBorder="1">
      <alignment vertical="center"/>
    </xf>
    <xf numFmtId="38" fontId="44" fillId="2" borderId="0" xfId="1" applyFont="1" applyFill="1">
      <alignment vertical="center"/>
    </xf>
    <xf numFmtId="38" fontId="44" fillId="2" borderId="0" xfId="1" applyFont="1" applyFill="1" applyBorder="1">
      <alignment vertical="center"/>
    </xf>
    <xf numFmtId="38" fontId="51" fillId="2" borderId="0" xfId="1" applyFont="1" applyFill="1">
      <alignment vertical="center"/>
    </xf>
    <xf numFmtId="38" fontId="15" fillId="7" borderId="8" xfId="1" applyFont="1" applyFill="1" applyBorder="1" applyAlignment="1">
      <alignment horizontal="center" vertical="center"/>
    </xf>
    <xf numFmtId="38" fontId="20" fillId="2" borderId="33" xfId="1" applyFont="1" applyFill="1" applyBorder="1" applyAlignment="1">
      <alignment vertical="center" wrapText="1"/>
    </xf>
    <xf numFmtId="38" fontId="20" fillId="2" borderId="27" xfId="1" applyFont="1" applyFill="1" applyBorder="1">
      <alignment vertical="center"/>
    </xf>
    <xf numFmtId="38" fontId="6" fillId="2" borderId="30" xfId="1" applyFont="1" applyFill="1" applyBorder="1">
      <alignment vertical="center"/>
    </xf>
    <xf numFmtId="38" fontId="6" fillId="2" borderId="51" xfId="1" applyFont="1" applyFill="1" applyBorder="1">
      <alignment vertical="center"/>
    </xf>
    <xf numFmtId="38" fontId="20" fillId="2" borderId="33" xfId="1" applyFont="1" applyFill="1" applyBorder="1">
      <alignment vertical="center"/>
    </xf>
    <xf numFmtId="38" fontId="6" fillId="2" borderId="28" xfId="1" applyFont="1" applyFill="1" applyBorder="1">
      <alignment vertical="center"/>
    </xf>
    <xf numFmtId="38" fontId="12" fillId="2" borderId="94" xfId="1" applyFont="1" applyFill="1" applyBorder="1">
      <alignment vertical="center"/>
    </xf>
    <xf numFmtId="38" fontId="48" fillId="2" borderId="95" xfId="1" applyFont="1" applyFill="1" applyBorder="1">
      <alignment vertical="center"/>
    </xf>
    <xf numFmtId="38" fontId="48" fillId="2" borderId="93" xfId="1" applyFont="1" applyFill="1" applyBorder="1">
      <alignment vertical="center"/>
    </xf>
    <xf numFmtId="38" fontId="6" fillId="2" borderId="96" xfId="1" applyFont="1" applyFill="1" applyBorder="1">
      <alignment vertical="center"/>
    </xf>
    <xf numFmtId="38" fontId="48" fillId="2" borderId="96" xfId="1" applyFont="1" applyFill="1" applyBorder="1">
      <alignment vertical="center"/>
    </xf>
    <xf numFmtId="38" fontId="48" fillId="2" borderId="97" xfId="1" applyFont="1" applyFill="1" applyBorder="1">
      <alignment vertical="center"/>
    </xf>
    <xf numFmtId="38" fontId="6" fillId="0" borderId="124" xfId="1" applyFont="1" applyFill="1" applyBorder="1">
      <alignment vertical="center"/>
    </xf>
    <xf numFmtId="38" fontId="12" fillId="0" borderId="91" xfId="1" applyFont="1" applyFill="1" applyBorder="1" applyAlignment="1">
      <alignment horizontal="center" vertical="center"/>
    </xf>
    <xf numFmtId="38" fontId="6" fillId="0" borderId="85" xfId="1" applyFont="1" applyFill="1" applyBorder="1">
      <alignment vertical="center"/>
    </xf>
    <xf numFmtId="38" fontId="6" fillId="0" borderId="87" xfId="1" applyFont="1" applyFill="1" applyBorder="1">
      <alignment vertical="center"/>
    </xf>
    <xf numFmtId="38" fontId="6" fillId="0" borderId="122" xfId="1" applyFont="1" applyFill="1" applyBorder="1">
      <alignment vertical="center"/>
    </xf>
    <xf numFmtId="38" fontId="6" fillId="0" borderId="88" xfId="1" applyFont="1" applyFill="1" applyBorder="1">
      <alignment vertical="center"/>
    </xf>
    <xf numFmtId="38" fontId="12" fillId="0" borderId="84" xfId="1" applyFont="1" applyFill="1" applyBorder="1">
      <alignment vertical="center"/>
    </xf>
    <xf numFmtId="38" fontId="12" fillId="0" borderId="15" xfId="1" applyFont="1" applyFill="1" applyBorder="1" applyAlignment="1">
      <alignment horizontal="center" vertical="center"/>
    </xf>
    <xf numFmtId="38" fontId="6" fillId="0" borderId="125" xfId="1" applyFont="1" applyFill="1" applyBorder="1">
      <alignment vertical="center"/>
    </xf>
    <xf numFmtId="38" fontId="6" fillId="0" borderId="93" xfId="1" applyFont="1" applyFill="1" applyBorder="1">
      <alignment vertical="center"/>
    </xf>
    <xf numFmtId="38" fontId="6" fillId="0" borderId="96" xfId="1" applyFont="1" applyFill="1" applyBorder="1">
      <alignment vertical="center"/>
    </xf>
    <xf numFmtId="38" fontId="6" fillId="0" borderId="126" xfId="1" applyFont="1" applyFill="1" applyBorder="1">
      <alignment vertical="center"/>
    </xf>
    <xf numFmtId="38" fontId="6" fillId="0" borderId="127" xfId="1" applyFont="1" applyFill="1" applyBorder="1">
      <alignment vertical="center"/>
    </xf>
    <xf numFmtId="38" fontId="6" fillId="0" borderId="97" xfId="1" applyFont="1" applyFill="1" applyBorder="1">
      <alignment vertical="center"/>
    </xf>
    <xf numFmtId="38" fontId="12" fillId="0" borderId="94" xfId="1" applyFont="1" applyFill="1" applyBorder="1">
      <alignment vertical="center"/>
    </xf>
    <xf numFmtId="38" fontId="6" fillId="10" borderId="98" xfId="1" applyFont="1" applyFill="1" applyBorder="1">
      <alignment vertical="center"/>
    </xf>
    <xf numFmtId="38" fontId="6" fillId="3" borderId="128" xfId="1" applyFont="1" applyFill="1" applyBorder="1">
      <alignment vertical="center"/>
    </xf>
    <xf numFmtId="38" fontId="10" fillId="2" borderId="0" xfId="1" applyFont="1" applyFill="1" applyBorder="1" applyAlignment="1">
      <alignment horizontal="right" vertical="center"/>
    </xf>
    <xf numFmtId="38" fontId="11" fillId="2" borderId="100" xfId="1" applyFont="1" applyFill="1" applyBorder="1">
      <alignment vertical="center"/>
    </xf>
    <xf numFmtId="38" fontId="11" fillId="2" borderId="101" xfId="1" applyFont="1" applyFill="1" applyBorder="1">
      <alignment vertical="center"/>
    </xf>
    <xf numFmtId="38" fontId="11" fillId="2" borderId="102" xfId="1" applyFont="1" applyFill="1" applyBorder="1" applyAlignment="1">
      <alignment vertical="center"/>
    </xf>
    <xf numFmtId="38" fontId="11" fillId="2" borderId="103" xfId="1" applyFont="1" applyFill="1" applyBorder="1">
      <alignment vertical="center"/>
    </xf>
    <xf numFmtId="38" fontId="11" fillId="2" borderId="106" xfId="1" applyFont="1" applyFill="1" applyBorder="1">
      <alignment vertical="center"/>
    </xf>
    <xf numFmtId="38" fontId="5" fillId="2" borderId="102" xfId="1" applyFont="1" applyFill="1" applyBorder="1" applyAlignment="1">
      <alignment vertical="center"/>
    </xf>
    <xf numFmtId="38" fontId="29" fillId="2" borderId="35" xfId="1" applyFont="1" applyFill="1" applyBorder="1" applyAlignment="1">
      <alignment vertical="center" wrapText="1"/>
    </xf>
    <xf numFmtId="38" fontId="52" fillId="2" borderId="33" xfId="1" applyFont="1" applyFill="1" applyBorder="1" applyAlignment="1">
      <alignment horizontal="left" vertical="center"/>
    </xf>
    <xf numFmtId="38" fontId="29" fillId="2" borderId="99" xfId="1" applyFont="1" applyFill="1" applyBorder="1">
      <alignment vertical="center"/>
    </xf>
    <xf numFmtId="38" fontId="52" fillId="2" borderId="15" xfId="1" applyFont="1" applyFill="1" applyBorder="1">
      <alignment vertical="center"/>
    </xf>
    <xf numFmtId="38" fontId="29" fillId="2" borderId="105" xfId="1" applyFont="1" applyFill="1" applyBorder="1">
      <alignment vertical="center"/>
    </xf>
    <xf numFmtId="38" fontId="52" fillId="2" borderId="34" xfId="1" applyFont="1" applyFill="1" applyBorder="1">
      <alignment vertical="center"/>
    </xf>
    <xf numFmtId="38" fontId="29" fillId="2" borderId="35" xfId="1" applyFont="1" applyFill="1" applyBorder="1">
      <alignment vertical="center"/>
    </xf>
    <xf numFmtId="38" fontId="52" fillId="2" borderId="33" xfId="1" applyFont="1" applyFill="1" applyBorder="1" applyAlignment="1">
      <alignment horizontal="left" vertical="center" wrapText="1"/>
    </xf>
    <xf numFmtId="38" fontId="44" fillId="2" borderId="129" xfId="1" applyFont="1" applyFill="1" applyBorder="1">
      <alignment vertical="center"/>
    </xf>
    <xf numFmtId="38" fontId="45" fillId="2" borderId="130" xfId="1" applyFont="1" applyFill="1" applyBorder="1">
      <alignment vertical="center"/>
    </xf>
    <xf numFmtId="38" fontId="45" fillId="2" borderId="131" xfId="1" applyFont="1" applyFill="1" applyBorder="1">
      <alignment vertical="center"/>
    </xf>
    <xf numFmtId="38" fontId="45" fillId="0" borderId="17" xfId="1" applyFont="1" applyFill="1" applyBorder="1" applyAlignment="1">
      <alignment vertical="top"/>
    </xf>
    <xf numFmtId="38" fontId="48" fillId="2" borderId="132" xfId="1" applyFont="1" applyFill="1" applyBorder="1">
      <alignment vertical="center"/>
    </xf>
    <xf numFmtId="38" fontId="48" fillId="2" borderId="1" xfId="1" applyFont="1" applyFill="1" applyBorder="1">
      <alignment vertical="center"/>
    </xf>
    <xf numFmtId="38" fontId="44" fillId="2" borderId="16" xfId="1" applyFont="1" applyFill="1" applyBorder="1" applyAlignment="1">
      <alignment horizontal="left" vertical="center"/>
    </xf>
    <xf numFmtId="38" fontId="6" fillId="3" borderId="79" xfId="3" applyNumberFormat="1" applyFont="1" applyFill="1" applyBorder="1">
      <alignment vertical="center"/>
    </xf>
    <xf numFmtId="38" fontId="6" fillId="3" borderId="133" xfId="3" applyNumberFormat="1" applyFont="1" applyFill="1" applyBorder="1">
      <alignment vertical="center"/>
    </xf>
    <xf numFmtId="0" fontId="10" fillId="2" borderId="100" xfId="3" applyFont="1" applyFill="1" applyBorder="1">
      <alignment vertical="center"/>
    </xf>
    <xf numFmtId="0" fontId="10" fillId="2" borderId="102" xfId="3" applyFont="1" applyFill="1" applyBorder="1">
      <alignment vertical="center"/>
    </xf>
    <xf numFmtId="0" fontId="10" fillId="2" borderId="103" xfId="3" applyFont="1" applyFill="1" applyBorder="1">
      <alignment vertical="center"/>
    </xf>
    <xf numFmtId="0" fontId="10" fillId="2" borderId="15" xfId="3" applyFont="1" applyFill="1" applyBorder="1">
      <alignment vertical="center"/>
    </xf>
    <xf numFmtId="38" fontId="42" fillId="3" borderId="119" xfId="1" applyFont="1" applyFill="1" applyBorder="1" applyAlignment="1">
      <alignment horizontal="center" vertical="center" wrapText="1"/>
    </xf>
    <xf numFmtId="185" fontId="6" fillId="3" borderId="133" xfId="1" applyNumberFormat="1" applyFont="1" applyFill="1" applyBorder="1">
      <alignment vertical="center"/>
    </xf>
    <xf numFmtId="38" fontId="12" fillId="2" borderId="10" xfId="1" applyFont="1" applyFill="1" applyBorder="1" applyAlignment="1">
      <alignment horizontal="center" vertical="center"/>
    </xf>
    <xf numFmtId="38" fontId="12" fillId="2" borderId="18" xfId="1" applyFont="1" applyFill="1" applyBorder="1" applyAlignment="1">
      <alignment horizontal="center" vertical="center"/>
    </xf>
    <xf numFmtId="38" fontId="42" fillId="10" borderId="78" xfId="1" applyFont="1" applyFill="1" applyBorder="1" applyAlignment="1">
      <alignment horizontal="center" vertical="center" wrapText="1"/>
    </xf>
    <xf numFmtId="38" fontId="6" fillId="10" borderId="80" xfId="1" applyFont="1" applyFill="1" applyBorder="1">
      <alignment vertical="center"/>
    </xf>
    <xf numFmtId="38" fontId="6" fillId="10" borderId="81" xfId="1" applyFont="1" applyFill="1" applyBorder="1">
      <alignment vertical="center"/>
    </xf>
    <xf numFmtId="38" fontId="6" fillId="10" borderId="82" xfId="1" applyFont="1" applyFill="1" applyBorder="1">
      <alignment vertical="center"/>
    </xf>
    <xf numFmtId="38" fontId="42" fillId="10" borderId="83" xfId="1" applyFont="1" applyFill="1" applyBorder="1">
      <alignment vertical="center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Alignment="1">
      <alignment horizontal="right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15" xfId="0" applyFont="1" applyFill="1" applyBorder="1" applyAlignment="1">
      <alignment horizontal="center" vertical="center" textRotation="255"/>
    </xf>
    <xf numFmtId="0" fontId="6" fillId="0" borderId="16" xfId="0" applyFont="1" applyFill="1" applyBorder="1" applyAlignment="1">
      <alignment horizontal="center" vertical="center" textRotation="255"/>
    </xf>
    <xf numFmtId="0" fontId="17" fillId="0" borderId="0" xfId="0" applyFont="1" applyFill="1" applyAlignment="1">
      <alignment horizontal="center" vertical="center"/>
    </xf>
    <xf numFmtId="0" fontId="0" fillId="0" borderId="5" xfId="0" applyFill="1" applyBorder="1" applyAlignment="1">
      <alignment horizontal="center" vertical="center" textRotation="255"/>
    </xf>
    <xf numFmtId="0" fontId="12" fillId="0" borderId="39" xfId="0" applyFont="1" applyFill="1" applyBorder="1" applyAlignment="1">
      <alignment horizontal="center" vertical="center"/>
    </xf>
    <xf numFmtId="0" fontId="1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16" fillId="0" borderId="0" xfId="7" applyFont="1" applyAlignment="1">
      <alignment horizontal="right" vertical="center"/>
    </xf>
    <xf numFmtId="38" fontId="29" fillId="0" borderId="6" xfId="1" applyFont="1" applyFill="1" applyBorder="1" applyAlignment="1">
      <alignment horizontal="left" vertical="center"/>
    </xf>
    <xf numFmtId="38" fontId="29" fillId="0" borderId="46" xfId="1" applyFont="1" applyFill="1" applyBorder="1" applyAlignment="1">
      <alignment horizontal="left" vertical="center"/>
    </xf>
    <xf numFmtId="38" fontId="29" fillId="0" borderId="7" xfId="1" applyFont="1" applyFill="1" applyBorder="1" applyAlignment="1">
      <alignment horizontal="left" vertical="center"/>
    </xf>
    <xf numFmtId="38" fontId="31" fillId="0" borderId="6" xfId="1" applyFont="1" applyBorder="1" applyAlignment="1">
      <alignment horizontal="right" vertical="center"/>
    </xf>
    <xf numFmtId="38" fontId="31" fillId="0" borderId="7" xfId="1" applyFont="1" applyBorder="1" applyAlignment="1">
      <alignment horizontal="right" vertical="center"/>
    </xf>
    <xf numFmtId="38" fontId="26" fillId="0" borderId="6" xfId="1" applyFont="1" applyBorder="1" applyAlignment="1">
      <alignment horizontal="right" vertical="center"/>
    </xf>
    <xf numFmtId="38" fontId="26" fillId="0" borderId="7" xfId="1" applyFont="1" applyBorder="1" applyAlignment="1">
      <alignment horizontal="right" vertical="center"/>
    </xf>
    <xf numFmtId="0" fontId="36" fillId="5" borderId="2" xfId="7" applyFont="1" applyFill="1" applyBorder="1" applyAlignment="1">
      <alignment horizontal="center" vertical="center"/>
    </xf>
    <xf numFmtId="0" fontId="35" fillId="5" borderId="4" xfId="7" applyFont="1" applyFill="1" applyBorder="1" applyAlignment="1">
      <alignment vertical="center"/>
    </xf>
    <xf numFmtId="38" fontId="29" fillId="0" borderId="55" xfId="1" applyFont="1" applyFill="1" applyBorder="1" applyAlignment="1">
      <alignment horizontal="left" vertical="center"/>
    </xf>
    <xf numFmtId="38" fontId="29" fillId="0" borderId="56" xfId="1" applyFont="1" applyFill="1" applyBorder="1" applyAlignment="1">
      <alignment horizontal="left" vertical="center"/>
    </xf>
    <xf numFmtId="38" fontId="29" fillId="0" borderId="57" xfId="1" applyFont="1" applyFill="1" applyBorder="1" applyAlignment="1">
      <alignment horizontal="left" vertical="center"/>
    </xf>
    <xf numFmtId="38" fontId="26" fillId="0" borderId="59" xfId="1" applyFont="1" applyBorder="1" applyAlignment="1">
      <alignment horizontal="right" vertical="center"/>
    </xf>
    <xf numFmtId="38" fontId="26" fillId="0" borderId="60" xfId="1" applyFont="1" applyBorder="1" applyAlignment="1">
      <alignment horizontal="right" vertical="center"/>
    </xf>
    <xf numFmtId="181" fontId="26" fillId="0" borderId="59" xfId="7" applyNumberFormat="1" applyFont="1" applyBorder="1" applyAlignment="1">
      <alignment horizontal="right" vertical="center"/>
    </xf>
    <xf numFmtId="0" fontId="26" fillId="0" borderId="57" xfId="7" applyFont="1" applyBorder="1" applyAlignment="1">
      <alignment horizontal="right" vertical="center"/>
    </xf>
    <xf numFmtId="0" fontId="29" fillId="0" borderId="56" xfId="7" applyFont="1" applyFill="1" applyBorder="1" applyAlignment="1">
      <alignment horizontal="left" vertical="center"/>
    </xf>
    <xf numFmtId="0" fontId="29" fillId="0" borderId="60" xfId="7" applyFont="1" applyFill="1" applyBorder="1" applyAlignment="1">
      <alignment horizontal="left" vertical="center"/>
    </xf>
    <xf numFmtId="183" fontId="26" fillId="0" borderId="73" xfId="1" applyNumberFormat="1" applyFont="1" applyBorder="1" applyAlignment="1">
      <alignment horizontal="right" vertical="center"/>
    </xf>
    <xf numFmtId="183" fontId="26" fillId="0" borderId="74" xfId="1" applyNumberFormat="1" applyFont="1" applyBorder="1" applyAlignment="1">
      <alignment horizontal="right" vertical="center"/>
    </xf>
    <xf numFmtId="0" fontId="34" fillId="0" borderId="11" xfId="7" applyFont="1" applyBorder="1" applyAlignment="1">
      <alignment horizontal="center" vertical="center"/>
    </xf>
    <xf numFmtId="0" fontId="34" fillId="0" borderId="20" xfId="7" applyFont="1" applyBorder="1" applyAlignment="1">
      <alignment horizontal="center" vertical="center"/>
    </xf>
    <xf numFmtId="0" fontId="34" fillId="0" borderId="14" xfId="7" applyFont="1" applyBorder="1" applyAlignment="1">
      <alignment horizontal="center" vertical="center"/>
    </xf>
    <xf numFmtId="0" fontId="34" fillId="0" borderId="32" xfId="7" applyFont="1" applyBorder="1" applyAlignment="1">
      <alignment horizontal="center" vertical="center"/>
    </xf>
    <xf numFmtId="0" fontId="34" fillId="0" borderId="61" xfId="7" applyFont="1" applyBorder="1" applyAlignment="1">
      <alignment horizontal="center" vertical="center"/>
    </xf>
    <xf numFmtId="0" fontId="35" fillId="0" borderId="12" xfId="7" applyFont="1" applyBorder="1" applyAlignment="1">
      <alignment horizontal="center" vertical="center"/>
    </xf>
    <xf numFmtId="0" fontId="34" fillId="0" borderId="62" xfId="7" applyFont="1" applyBorder="1" applyAlignment="1">
      <alignment horizontal="center" vertical="center"/>
    </xf>
    <xf numFmtId="0" fontId="34" fillId="0" borderId="26" xfId="7" applyFont="1" applyBorder="1" applyAlignment="1">
      <alignment horizontal="center" vertical="center"/>
    </xf>
    <xf numFmtId="0" fontId="34" fillId="0" borderId="63" xfId="7" applyFont="1" applyBorder="1" applyAlignment="1">
      <alignment horizontal="center" vertical="center"/>
    </xf>
    <xf numFmtId="38" fontId="29" fillId="0" borderId="59" xfId="1" applyFont="1" applyFill="1" applyBorder="1" applyAlignment="1">
      <alignment horizontal="left" vertical="center"/>
    </xf>
    <xf numFmtId="38" fontId="30" fillId="0" borderId="59" xfId="1" applyFont="1" applyFill="1" applyBorder="1" applyAlignment="1">
      <alignment horizontal="right" vertical="center"/>
    </xf>
    <xf numFmtId="38" fontId="30" fillId="0" borderId="57" xfId="1" applyFont="1" applyFill="1" applyBorder="1" applyAlignment="1">
      <alignment horizontal="right" vertical="center"/>
    </xf>
    <xf numFmtId="38" fontId="22" fillId="2" borderId="0" xfId="1" applyFont="1" applyFill="1" applyAlignment="1">
      <alignment horizontal="center" vertical="center"/>
    </xf>
    <xf numFmtId="38" fontId="10" fillId="2" borderId="0" xfId="1" applyFont="1" applyFill="1" applyAlignment="1">
      <alignment horizontal="center" vertical="center"/>
    </xf>
    <xf numFmtId="38" fontId="39" fillId="0" borderId="84" xfId="1" applyFont="1" applyFill="1" applyBorder="1" applyAlignment="1">
      <alignment horizontal="left" vertical="center" wrapText="1"/>
    </xf>
    <xf numFmtId="38" fontId="39" fillId="0" borderId="92" xfId="1" applyFont="1" applyFill="1" applyBorder="1" applyAlignment="1">
      <alignment horizontal="left" vertical="center"/>
    </xf>
    <xf numFmtId="0" fontId="49" fillId="2" borderId="122" xfId="3" applyFont="1" applyFill="1" applyBorder="1" applyAlignment="1">
      <alignment horizontal="center" vertical="center"/>
    </xf>
    <xf numFmtId="0" fontId="12" fillId="2" borderId="123" xfId="3" applyFont="1" applyFill="1" applyBorder="1" applyAlignment="1">
      <alignment horizontal="left" vertical="center"/>
    </xf>
    <xf numFmtId="38" fontId="42" fillId="3" borderId="119" xfId="1" applyFont="1" applyFill="1" applyBorder="1" applyAlignment="1">
      <alignment horizontal="center" vertical="center"/>
    </xf>
    <xf numFmtId="0" fontId="50" fillId="3" borderId="82" xfId="3" applyFont="1" applyFill="1" applyBorder="1" applyAlignment="1">
      <alignment horizontal="center" vertical="center"/>
    </xf>
  </cellXfs>
  <cellStyles count="8">
    <cellStyle name="桁区切り" xfId="1" builtinId="6"/>
    <cellStyle name="桁区切り 2" xfId="2"/>
    <cellStyle name="桁区切り 2 2" xfId="5"/>
    <cellStyle name="桁区切り 3" xfId="6"/>
    <cellStyle name="標準" xfId="0" builtinId="0"/>
    <cellStyle name="標準 2" xfId="3"/>
    <cellStyle name="標準 3" xfId="7"/>
    <cellStyle name="標準_Sheet1" xfId="4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76200</xdr:colOff>
      <xdr:row>0</xdr:row>
      <xdr:rowOff>0</xdr:rowOff>
    </xdr:from>
    <xdr:to>
      <xdr:col>24</xdr:col>
      <xdr:colOff>57150</xdr:colOff>
      <xdr:row>1</xdr:row>
      <xdr:rowOff>19050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4150B03-2131-4965-8F8C-48DA0450E486}"/>
            </a:ext>
          </a:extLst>
        </xdr:cNvPr>
        <xdr:cNvSpPr txBox="1"/>
      </xdr:nvSpPr>
      <xdr:spPr>
        <a:xfrm>
          <a:off x="5400675" y="0"/>
          <a:ext cx="75247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別紙１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428148</xdr:colOff>
      <xdr:row>192</xdr:row>
      <xdr:rowOff>9525</xdr:rowOff>
    </xdr:from>
    <xdr:to>
      <xdr:col>8</xdr:col>
      <xdr:colOff>648176</xdr:colOff>
      <xdr:row>192</xdr:row>
      <xdr:rowOff>209550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B1DB6BFA-9FC5-4E45-BFB2-0735280AE9B7}"/>
            </a:ext>
          </a:extLst>
        </xdr:cNvPr>
        <xdr:cNvSpPr/>
      </xdr:nvSpPr>
      <xdr:spPr>
        <a:xfrm>
          <a:off x="6867048" y="13344525"/>
          <a:ext cx="220028" cy="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428148</xdr:colOff>
      <xdr:row>193</xdr:row>
      <xdr:rowOff>19050</xdr:rowOff>
    </xdr:from>
    <xdr:to>
      <xdr:col>8</xdr:col>
      <xdr:colOff>648176</xdr:colOff>
      <xdr:row>193</xdr:row>
      <xdr:rowOff>219075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0224D749-B90E-44C4-A9A0-4BD6F0E1E6C0}"/>
            </a:ext>
          </a:extLst>
        </xdr:cNvPr>
        <xdr:cNvSpPr/>
      </xdr:nvSpPr>
      <xdr:spPr>
        <a:xfrm>
          <a:off x="6867048" y="13344525"/>
          <a:ext cx="220028" cy="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437673</xdr:colOff>
      <xdr:row>194</xdr:row>
      <xdr:rowOff>123825</xdr:rowOff>
    </xdr:from>
    <xdr:to>
      <xdr:col>1</xdr:col>
      <xdr:colOff>657701</xdr:colOff>
      <xdr:row>194</xdr:row>
      <xdr:rowOff>323850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20706A92-7AED-4647-B32C-71178AD0E072}"/>
            </a:ext>
          </a:extLst>
        </xdr:cNvPr>
        <xdr:cNvSpPr/>
      </xdr:nvSpPr>
      <xdr:spPr>
        <a:xfrm>
          <a:off x="1523523" y="13344525"/>
          <a:ext cx="220028" cy="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113823</xdr:colOff>
      <xdr:row>194</xdr:row>
      <xdr:rowOff>133350</xdr:rowOff>
    </xdr:from>
    <xdr:to>
      <xdr:col>3</xdr:col>
      <xdr:colOff>333851</xdr:colOff>
      <xdr:row>194</xdr:row>
      <xdr:rowOff>333375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D91257C4-143F-4C42-830C-6E2676CEEEF5}"/>
            </a:ext>
          </a:extLst>
        </xdr:cNvPr>
        <xdr:cNvSpPr/>
      </xdr:nvSpPr>
      <xdr:spPr>
        <a:xfrm>
          <a:off x="2895600" y="13344525"/>
          <a:ext cx="0" cy="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151923</xdr:colOff>
      <xdr:row>192</xdr:row>
      <xdr:rowOff>19050</xdr:rowOff>
    </xdr:from>
    <xdr:to>
      <xdr:col>3</xdr:col>
      <xdr:colOff>371951</xdr:colOff>
      <xdr:row>192</xdr:row>
      <xdr:rowOff>219075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848EE640-E5DE-4EBF-9E54-EE6589320D0F}"/>
            </a:ext>
          </a:extLst>
        </xdr:cNvPr>
        <xdr:cNvSpPr/>
      </xdr:nvSpPr>
      <xdr:spPr>
        <a:xfrm>
          <a:off x="2895600" y="13344525"/>
          <a:ext cx="0" cy="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628173</xdr:colOff>
      <xdr:row>192</xdr:row>
      <xdr:rowOff>28575</xdr:rowOff>
    </xdr:from>
    <xdr:to>
      <xdr:col>3</xdr:col>
      <xdr:colOff>848201</xdr:colOff>
      <xdr:row>193</xdr:row>
      <xdr:rowOff>0</xdr:rowOff>
    </xdr:to>
    <xdr:sp macro="" textlink="">
      <xdr:nvSpPr>
        <xdr:cNvPr id="7" name="円/楕円 6">
          <a:extLst>
            <a:ext uri="{FF2B5EF4-FFF2-40B4-BE49-F238E27FC236}">
              <a16:creationId xmlns:a16="http://schemas.microsoft.com/office/drawing/2014/main" id="{2B40985D-4AF0-4433-ABDF-371671DC6DEA}"/>
            </a:ext>
          </a:extLst>
        </xdr:cNvPr>
        <xdr:cNvSpPr/>
      </xdr:nvSpPr>
      <xdr:spPr>
        <a:xfrm>
          <a:off x="2895600" y="13344525"/>
          <a:ext cx="0" cy="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113823</xdr:colOff>
      <xdr:row>194</xdr:row>
      <xdr:rowOff>133350</xdr:rowOff>
    </xdr:from>
    <xdr:to>
      <xdr:col>5</xdr:col>
      <xdr:colOff>333851</xdr:colOff>
      <xdr:row>194</xdr:row>
      <xdr:rowOff>333375</xdr:rowOff>
    </xdr:to>
    <xdr:sp macro="" textlink="">
      <xdr:nvSpPr>
        <xdr:cNvPr id="8" name="円/楕円 4">
          <a:extLst>
            <a:ext uri="{FF2B5EF4-FFF2-40B4-BE49-F238E27FC236}">
              <a16:creationId xmlns:a16="http://schemas.microsoft.com/office/drawing/2014/main" id="{7539546D-7E70-44DA-888C-3E49296F50A9}"/>
            </a:ext>
          </a:extLst>
        </xdr:cNvPr>
        <xdr:cNvSpPr/>
      </xdr:nvSpPr>
      <xdr:spPr>
        <a:xfrm>
          <a:off x="3952398" y="13344525"/>
          <a:ext cx="220028" cy="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151923</xdr:colOff>
      <xdr:row>192</xdr:row>
      <xdr:rowOff>19050</xdr:rowOff>
    </xdr:from>
    <xdr:to>
      <xdr:col>5</xdr:col>
      <xdr:colOff>371951</xdr:colOff>
      <xdr:row>192</xdr:row>
      <xdr:rowOff>219075</xdr:rowOff>
    </xdr:to>
    <xdr:sp macro="" textlink="">
      <xdr:nvSpPr>
        <xdr:cNvPr id="9" name="円/楕円 5">
          <a:extLst>
            <a:ext uri="{FF2B5EF4-FFF2-40B4-BE49-F238E27FC236}">
              <a16:creationId xmlns:a16="http://schemas.microsoft.com/office/drawing/2014/main" id="{DF21B72E-28B6-421A-9353-D1FA0F20863D}"/>
            </a:ext>
          </a:extLst>
        </xdr:cNvPr>
        <xdr:cNvSpPr/>
      </xdr:nvSpPr>
      <xdr:spPr>
        <a:xfrm>
          <a:off x="3990498" y="13344525"/>
          <a:ext cx="220028" cy="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628173</xdr:colOff>
      <xdr:row>192</xdr:row>
      <xdr:rowOff>28575</xdr:rowOff>
    </xdr:from>
    <xdr:to>
      <xdr:col>5</xdr:col>
      <xdr:colOff>848201</xdr:colOff>
      <xdr:row>193</xdr:row>
      <xdr:rowOff>0</xdr:rowOff>
    </xdr:to>
    <xdr:sp macro="" textlink="">
      <xdr:nvSpPr>
        <xdr:cNvPr id="10" name="円/楕円 6">
          <a:extLst>
            <a:ext uri="{FF2B5EF4-FFF2-40B4-BE49-F238E27FC236}">
              <a16:creationId xmlns:a16="http://schemas.microsoft.com/office/drawing/2014/main" id="{159032E6-AD1E-48F5-864E-5D9E3007C40E}"/>
            </a:ext>
          </a:extLst>
        </xdr:cNvPr>
        <xdr:cNvSpPr/>
      </xdr:nvSpPr>
      <xdr:spPr>
        <a:xfrm>
          <a:off x="4466748" y="13344525"/>
          <a:ext cx="220028" cy="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6"/>
  <sheetViews>
    <sheetView tabSelected="1" view="pageBreakPreview" zoomScaleNormal="100" zoomScaleSheetLayoutView="100" workbookViewId="0">
      <selection activeCell="F2" sqref="F2"/>
    </sheetView>
  </sheetViews>
  <sheetFormatPr defaultRowHeight="13.5" x14ac:dyDescent="0.15"/>
  <cols>
    <col min="1" max="1" width="2.625" customWidth="1"/>
    <col min="2" max="24" width="3.625" customWidth="1"/>
    <col min="25" max="25" width="1.625" customWidth="1"/>
  </cols>
  <sheetData>
    <row r="1" spans="1:31" s="1" customFormat="1" ht="37.5" customHeight="1" x14ac:dyDescent="0.15">
      <c r="A1" s="450" t="s">
        <v>132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451"/>
      <c r="O1" s="451"/>
      <c r="P1" s="451"/>
      <c r="Q1" s="451"/>
      <c r="R1" s="451"/>
      <c r="S1" s="451"/>
      <c r="T1" s="451"/>
      <c r="U1" s="451"/>
      <c r="V1" s="451"/>
      <c r="W1" s="451"/>
      <c r="X1" s="451"/>
      <c r="Y1" s="451"/>
      <c r="AE1" s="2"/>
    </row>
    <row r="2" spans="1:31" s="1" customFormat="1" ht="14.25" customHeight="1" x14ac:dyDescent="0.15">
      <c r="A2" s="176"/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AE2" s="2"/>
    </row>
    <row r="3" spans="1:31" s="1" customFormat="1" ht="14.25" customHeight="1" x14ac:dyDescent="0.15">
      <c r="B3" s="452" t="s">
        <v>133</v>
      </c>
      <c r="C3" s="452"/>
      <c r="D3" s="452"/>
      <c r="E3" s="452"/>
      <c r="F3" s="452"/>
      <c r="G3" s="452"/>
      <c r="H3" s="452"/>
      <c r="I3" s="452"/>
      <c r="J3" s="452"/>
      <c r="K3" s="452"/>
      <c r="L3" s="452"/>
      <c r="M3" s="452"/>
      <c r="N3" s="452"/>
      <c r="O3" s="452"/>
      <c r="P3" s="452"/>
      <c r="Q3" s="452"/>
      <c r="R3" s="452"/>
      <c r="S3" s="452"/>
      <c r="T3" s="452"/>
      <c r="U3" s="452"/>
      <c r="V3" s="452"/>
      <c r="W3" s="452"/>
      <c r="X3" s="452"/>
      <c r="Y3" s="175"/>
      <c r="AE3" s="2"/>
    </row>
    <row r="4" spans="1:31" s="1" customFormat="1" ht="14.25" customHeight="1" x14ac:dyDescent="0.15">
      <c r="B4" s="452" t="s">
        <v>134</v>
      </c>
      <c r="C4" s="452"/>
      <c r="D4" s="452"/>
      <c r="E4" s="452"/>
      <c r="F4" s="452"/>
      <c r="G4" s="452"/>
      <c r="H4" s="452"/>
      <c r="I4" s="452"/>
      <c r="J4" s="452"/>
      <c r="K4" s="452"/>
      <c r="L4" s="452"/>
      <c r="M4" s="452"/>
      <c r="N4" s="452"/>
      <c r="O4" s="452"/>
      <c r="P4" s="452"/>
      <c r="Q4" s="452"/>
      <c r="R4" s="452"/>
      <c r="S4" s="452"/>
      <c r="T4" s="452"/>
      <c r="U4" s="452"/>
      <c r="V4" s="452"/>
      <c r="W4" s="452"/>
      <c r="X4" s="452"/>
      <c r="Y4" s="175"/>
      <c r="AE4" s="2"/>
    </row>
    <row r="5" spans="1:31" s="1" customFormat="1" ht="14.25" customHeight="1" x14ac:dyDescent="0.15">
      <c r="B5" s="449" t="s">
        <v>12</v>
      </c>
      <c r="C5" s="449"/>
      <c r="D5" s="449"/>
      <c r="E5" s="449"/>
      <c r="F5" s="449"/>
      <c r="G5" s="449"/>
      <c r="H5" s="449"/>
      <c r="I5" s="449"/>
      <c r="J5" s="449"/>
      <c r="K5" s="449"/>
      <c r="L5" s="449"/>
      <c r="M5" s="449"/>
      <c r="N5" s="449"/>
      <c r="O5" s="449"/>
      <c r="P5" s="449"/>
      <c r="Q5" s="449"/>
      <c r="R5" s="449"/>
      <c r="S5" s="449"/>
      <c r="T5" s="449"/>
      <c r="U5" s="449"/>
      <c r="V5" s="449"/>
      <c r="W5" s="449"/>
      <c r="X5" s="449"/>
      <c r="Y5" s="175"/>
      <c r="AE5" s="2"/>
    </row>
    <row r="6" spans="1:31" s="1" customFormat="1" ht="14.25" customHeight="1" x14ac:dyDescent="0.15">
      <c r="B6" s="452" t="s">
        <v>135</v>
      </c>
      <c r="C6" s="452"/>
      <c r="D6" s="452"/>
      <c r="E6" s="452"/>
      <c r="F6" s="452"/>
      <c r="G6" s="452"/>
      <c r="H6" s="452"/>
      <c r="I6" s="452"/>
      <c r="J6" s="452"/>
      <c r="K6" s="452"/>
      <c r="L6" s="452"/>
      <c r="M6" s="452"/>
      <c r="N6" s="452"/>
      <c r="O6" s="452"/>
      <c r="P6" s="452"/>
      <c r="Q6" s="452"/>
      <c r="R6" s="452"/>
      <c r="S6" s="452"/>
      <c r="T6" s="452"/>
      <c r="U6" s="452"/>
      <c r="V6" s="452"/>
      <c r="W6" s="452"/>
      <c r="X6" s="452"/>
      <c r="Y6" s="175"/>
      <c r="AE6" s="2"/>
    </row>
    <row r="7" spans="1:31" s="1" customFormat="1" ht="13.5" customHeight="1" x14ac:dyDescent="0.15">
      <c r="B7" s="449" t="s">
        <v>136</v>
      </c>
      <c r="C7" s="449"/>
      <c r="D7" s="449"/>
      <c r="E7" s="449"/>
      <c r="F7" s="449"/>
      <c r="G7" s="449"/>
      <c r="H7" s="449"/>
      <c r="I7" s="449"/>
      <c r="J7" s="449"/>
      <c r="K7" s="449"/>
      <c r="L7" s="449"/>
      <c r="M7" s="449"/>
      <c r="N7" s="449"/>
      <c r="O7" s="449"/>
      <c r="P7" s="449"/>
      <c r="Q7" s="449"/>
      <c r="R7" s="449"/>
      <c r="S7" s="449"/>
      <c r="T7" s="449"/>
      <c r="U7" s="449"/>
      <c r="V7" s="449"/>
      <c r="W7" s="449"/>
      <c r="X7" s="449"/>
      <c r="Y7" s="175"/>
      <c r="AE7" s="2"/>
    </row>
    <row r="8" spans="1:31" s="1" customFormat="1" ht="14.25" customHeight="1" x14ac:dyDescent="0.15">
      <c r="B8" s="452" t="s">
        <v>13</v>
      </c>
      <c r="C8" s="452"/>
      <c r="D8" s="452"/>
      <c r="E8" s="452"/>
      <c r="F8" s="452"/>
      <c r="G8" s="452"/>
      <c r="H8" s="452"/>
      <c r="I8" s="452"/>
      <c r="J8" s="452"/>
      <c r="K8" s="452"/>
      <c r="L8" s="452"/>
      <c r="M8" s="452"/>
      <c r="N8" s="452"/>
      <c r="O8" s="452"/>
      <c r="P8" s="452"/>
      <c r="Q8" s="452"/>
      <c r="R8" s="452"/>
      <c r="S8" s="452"/>
      <c r="T8" s="452"/>
      <c r="U8" s="452"/>
      <c r="V8" s="452"/>
      <c r="W8" s="452"/>
      <c r="X8" s="452"/>
      <c r="Y8" s="175"/>
      <c r="AE8" s="2"/>
    </row>
    <row r="9" spans="1:31" s="1" customFormat="1" ht="14.25" customHeight="1" x14ac:dyDescent="0.15">
      <c r="B9" s="452" t="s">
        <v>137</v>
      </c>
      <c r="C9" s="452"/>
      <c r="D9" s="452"/>
      <c r="E9" s="452"/>
      <c r="F9" s="452"/>
      <c r="G9" s="452"/>
      <c r="H9" s="452"/>
      <c r="I9" s="452"/>
      <c r="J9" s="452"/>
      <c r="K9" s="452"/>
      <c r="L9" s="452"/>
      <c r="M9" s="452"/>
      <c r="N9" s="452"/>
      <c r="O9" s="452"/>
      <c r="P9" s="452"/>
      <c r="Q9" s="452"/>
      <c r="R9" s="452"/>
      <c r="S9" s="452"/>
      <c r="T9" s="452"/>
      <c r="U9" s="452"/>
      <c r="V9" s="452"/>
      <c r="W9" s="452"/>
      <c r="X9" s="452"/>
      <c r="Y9" s="175"/>
      <c r="AE9" s="2"/>
    </row>
    <row r="10" spans="1:31" s="1" customFormat="1" ht="13.5" customHeight="1" x14ac:dyDescent="0.15">
      <c r="B10" s="449" t="s">
        <v>138</v>
      </c>
      <c r="C10" s="449"/>
      <c r="D10" s="449"/>
      <c r="E10" s="449"/>
      <c r="F10" s="449"/>
      <c r="G10" s="449"/>
      <c r="H10" s="449"/>
      <c r="I10" s="449"/>
      <c r="J10" s="449"/>
      <c r="K10" s="449"/>
      <c r="L10" s="449"/>
      <c r="M10" s="449"/>
      <c r="N10" s="449"/>
      <c r="O10" s="449"/>
      <c r="P10" s="449"/>
      <c r="Q10" s="449"/>
      <c r="R10" s="449"/>
      <c r="S10" s="449"/>
      <c r="T10" s="449"/>
      <c r="U10" s="449"/>
      <c r="V10" s="449"/>
      <c r="W10" s="449"/>
      <c r="X10" s="449"/>
      <c r="Y10" s="175"/>
      <c r="AE10" s="2"/>
    </row>
    <row r="11" spans="1:31" s="1" customFormat="1" ht="14.25" customHeight="1" x14ac:dyDescent="0.15">
      <c r="B11" s="452" t="s">
        <v>13</v>
      </c>
      <c r="C11" s="452"/>
      <c r="D11" s="452"/>
      <c r="E11" s="452"/>
      <c r="F11" s="452"/>
      <c r="G11" s="452"/>
      <c r="H11" s="452"/>
      <c r="I11" s="452"/>
      <c r="J11" s="452"/>
      <c r="K11" s="452"/>
      <c r="L11" s="452"/>
      <c r="M11" s="452"/>
      <c r="N11" s="452"/>
      <c r="O11" s="452"/>
      <c r="P11" s="452"/>
      <c r="Q11" s="452"/>
      <c r="R11" s="452"/>
      <c r="S11" s="452"/>
      <c r="T11" s="452"/>
      <c r="U11" s="452"/>
      <c r="V11" s="452"/>
      <c r="W11" s="452"/>
      <c r="X11" s="452"/>
      <c r="Y11" s="175"/>
      <c r="AE11" s="2"/>
    </row>
    <row r="12" spans="1:31" s="1" customFormat="1" ht="14.25" customHeight="1" x14ac:dyDescent="0.15">
      <c r="B12" s="452" t="s">
        <v>139</v>
      </c>
      <c r="C12" s="452"/>
      <c r="D12" s="452"/>
      <c r="E12" s="452"/>
      <c r="F12" s="452"/>
      <c r="G12" s="452"/>
      <c r="H12" s="452"/>
      <c r="I12" s="452"/>
      <c r="J12" s="452"/>
      <c r="K12" s="452"/>
      <c r="L12" s="452"/>
      <c r="M12" s="452"/>
      <c r="N12" s="452"/>
      <c r="O12" s="452"/>
      <c r="P12" s="452"/>
      <c r="Q12" s="452"/>
      <c r="R12" s="452"/>
      <c r="S12" s="452"/>
      <c r="T12" s="452"/>
      <c r="U12" s="452"/>
      <c r="V12" s="452"/>
      <c r="W12" s="452"/>
      <c r="X12" s="452"/>
      <c r="Y12" s="175"/>
      <c r="AE12" s="2"/>
    </row>
    <row r="13" spans="1:31" s="1" customFormat="1" ht="13.5" customHeight="1" x14ac:dyDescent="0.15">
      <c r="B13" s="449" t="s">
        <v>140</v>
      </c>
      <c r="C13" s="449"/>
      <c r="D13" s="449"/>
      <c r="E13" s="449"/>
      <c r="F13" s="449"/>
      <c r="G13" s="449"/>
      <c r="H13" s="449"/>
      <c r="I13" s="449"/>
      <c r="J13" s="449"/>
      <c r="K13" s="449"/>
      <c r="L13" s="449"/>
      <c r="M13" s="449"/>
      <c r="N13" s="449"/>
      <c r="O13" s="449"/>
      <c r="P13" s="449"/>
      <c r="Q13" s="449"/>
      <c r="R13" s="449"/>
      <c r="S13" s="449"/>
      <c r="T13" s="449"/>
      <c r="U13" s="449"/>
      <c r="V13" s="449"/>
      <c r="W13" s="449"/>
      <c r="X13" s="449"/>
      <c r="Y13" s="175"/>
      <c r="AE13" s="2"/>
    </row>
    <row r="14" spans="1:31" s="1" customFormat="1" ht="14.25" customHeight="1" x14ac:dyDescent="0.15">
      <c r="B14" s="452" t="s">
        <v>141</v>
      </c>
      <c r="C14" s="452"/>
      <c r="D14" s="452"/>
      <c r="E14" s="452"/>
      <c r="F14" s="452"/>
      <c r="G14" s="452"/>
      <c r="H14" s="452"/>
      <c r="I14" s="452"/>
      <c r="J14" s="452"/>
      <c r="K14" s="452"/>
      <c r="L14" s="452"/>
      <c r="M14" s="452"/>
      <c r="N14" s="452"/>
      <c r="O14" s="452"/>
      <c r="P14" s="452"/>
      <c r="Q14" s="452"/>
      <c r="R14" s="452"/>
      <c r="S14" s="452"/>
      <c r="T14" s="452"/>
      <c r="U14" s="452"/>
      <c r="V14" s="452"/>
      <c r="W14" s="452"/>
      <c r="X14" s="452"/>
      <c r="Y14" s="175"/>
      <c r="AE14" s="2"/>
    </row>
    <row r="15" spans="1:31" s="1" customFormat="1" ht="47.25" customHeight="1" x14ac:dyDescent="0.15">
      <c r="B15" s="452" t="s">
        <v>142</v>
      </c>
      <c r="C15" s="452"/>
      <c r="D15" s="452"/>
      <c r="E15" s="452"/>
      <c r="F15" s="452"/>
      <c r="G15" s="452"/>
      <c r="H15" s="452"/>
      <c r="I15" s="452"/>
      <c r="J15" s="452"/>
      <c r="K15" s="452"/>
      <c r="L15" s="452"/>
      <c r="M15" s="452"/>
      <c r="N15" s="452"/>
      <c r="O15" s="452"/>
      <c r="P15" s="452"/>
      <c r="Q15" s="452"/>
      <c r="R15" s="452"/>
      <c r="S15" s="452"/>
      <c r="T15" s="452"/>
      <c r="U15" s="452"/>
      <c r="V15" s="452"/>
      <c r="W15" s="452"/>
      <c r="X15" s="452"/>
      <c r="Y15" s="175"/>
      <c r="AE15" s="2"/>
    </row>
    <row r="16" spans="1:31" s="1" customFormat="1" ht="13.5" customHeight="1" x14ac:dyDescent="0.15"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5"/>
      <c r="AE16" s="2"/>
    </row>
    <row r="17" spans="2:31" s="1" customFormat="1" ht="14.25" customHeight="1" x14ac:dyDescent="0.15">
      <c r="B17" s="452" t="s">
        <v>143</v>
      </c>
      <c r="C17" s="452"/>
      <c r="D17" s="452"/>
      <c r="E17" s="452"/>
      <c r="F17" s="452"/>
      <c r="G17" s="452"/>
      <c r="H17" s="452"/>
      <c r="I17" s="452"/>
      <c r="J17" s="452"/>
      <c r="K17" s="452"/>
      <c r="L17" s="452"/>
      <c r="M17" s="452"/>
      <c r="N17" s="452"/>
      <c r="O17" s="452"/>
      <c r="P17" s="452"/>
      <c r="Q17" s="452"/>
      <c r="R17" s="452"/>
      <c r="S17" s="452"/>
      <c r="T17" s="452"/>
      <c r="U17" s="452"/>
      <c r="V17" s="452"/>
      <c r="W17" s="452"/>
      <c r="X17" s="452"/>
      <c r="Y17" s="175"/>
      <c r="AE17" s="2"/>
    </row>
    <row r="18" spans="2:31" s="1" customFormat="1" ht="14.25" customHeight="1" x14ac:dyDescent="0.15">
      <c r="B18" s="452" t="s">
        <v>0</v>
      </c>
      <c r="C18" s="452"/>
      <c r="D18" s="452"/>
      <c r="E18" s="452"/>
      <c r="F18" s="452"/>
      <c r="G18" s="452"/>
      <c r="H18" s="452"/>
      <c r="I18" s="452"/>
      <c r="J18" s="452"/>
      <c r="K18" s="452"/>
      <c r="L18" s="452"/>
      <c r="M18" s="452"/>
      <c r="N18" s="452"/>
      <c r="O18" s="452"/>
      <c r="P18" s="452"/>
      <c r="Q18" s="452"/>
      <c r="R18" s="452"/>
      <c r="S18" s="452"/>
      <c r="T18" s="452"/>
      <c r="U18" s="452"/>
      <c r="V18" s="452"/>
      <c r="W18" s="452"/>
      <c r="X18" s="452"/>
      <c r="Y18" s="175"/>
      <c r="AE18" s="2"/>
    </row>
    <row r="19" spans="2:31" s="1" customFormat="1" ht="14.25" customHeight="1" x14ac:dyDescent="0.15">
      <c r="B19" s="449" t="s">
        <v>144</v>
      </c>
      <c r="C19" s="449"/>
      <c r="D19" s="449"/>
      <c r="E19" s="449"/>
      <c r="F19" s="449"/>
      <c r="G19" s="449"/>
      <c r="H19" s="449"/>
      <c r="I19" s="449"/>
      <c r="J19" s="449"/>
      <c r="K19" s="449"/>
      <c r="L19" s="449"/>
      <c r="M19" s="449"/>
      <c r="N19" s="449"/>
      <c r="O19" s="449"/>
      <c r="P19" s="449"/>
      <c r="Q19" s="449"/>
      <c r="R19" s="449"/>
      <c r="S19" s="449"/>
      <c r="T19" s="449"/>
      <c r="U19" s="449"/>
      <c r="V19" s="449"/>
      <c r="W19" s="449"/>
      <c r="X19" s="449"/>
      <c r="Y19" s="175"/>
      <c r="AE19" s="2"/>
    </row>
    <row r="20" spans="2:31" s="1" customFormat="1" ht="14.25" customHeight="1" x14ac:dyDescent="0.15">
      <c r="B20" s="452" t="s">
        <v>1</v>
      </c>
      <c r="C20" s="452"/>
      <c r="D20" s="452"/>
      <c r="E20" s="452"/>
      <c r="F20" s="452"/>
      <c r="G20" s="452"/>
      <c r="H20" s="452"/>
      <c r="I20" s="452"/>
      <c r="J20" s="452"/>
      <c r="K20" s="452"/>
      <c r="L20" s="452"/>
      <c r="M20" s="452"/>
      <c r="N20" s="452"/>
      <c r="O20" s="452"/>
      <c r="P20" s="452"/>
      <c r="Q20" s="452"/>
      <c r="R20" s="452"/>
      <c r="S20" s="452"/>
      <c r="T20" s="452"/>
      <c r="U20" s="452"/>
      <c r="V20" s="452"/>
      <c r="W20" s="452"/>
      <c r="X20" s="452"/>
      <c r="Y20" s="175"/>
      <c r="AE20" s="2"/>
    </row>
    <row r="21" spans="2:31" s="1" customFormat="1" ht="14.25" customHeight="1" x14ac:dyDescent="0.15">
      <c r="B21" s="452" t="s">
        <v>2</v>
      </c>
      <c r="C21" s="452"/>
      <c r="D21" s="452"/>
      <c r="E21" s="452"/>
      <c r="F21" s="452"/>
      <c r="G21" s="452"/>
      <c r="H21" s="452"/>
      <c r="I21" s="452"/>
      <c r="J21" s="452"/>
      <c r="K21" s="452"/>
      <c r="L21" s="452"/>
      <c r="M21" s="452"/>
      <c r="N21" s="452"/>
      <c r="O21" s="452"/>
      <c r="P21" s="452"/>
      <c r="Q21" s="452"/>
      <c r="R21" s="452"/>
      <c r="S21" s="452"/>
      <c r="T21" s="452"/>
      <c r="U21" s="452"/>
      <c r="V21" s="452"/>
      <c r="W21" s="452"/>
      <c r="X21" s="452"/>
      <c r="Y21" s="175"/>
      <c r="AE21" s="2"/>
    </row>
    <row r="22" spans="2:31" s="1" customFormat="1" ht="14.25" customHeight="1" x14ac:dyDescent="0.15">
      <c r="B22" s="452" t="s">
        <v>145</v>
      </c>
      <c r="C22" s="452"/>
      <c r="D22" s="452"/>
      <c r="E22" s="452"/>
      <c r="F22" s="452"/>
      <c r="G22" s="452"/>
      <c r="H22" s="452"/>
      <c r="I22" s="452"/>
      <c r="J22" s="452"/>
      <c r="K22" s="452"/>
      <c r="L22" s="452"/>
      <c r="M22" s="452"/>
      <c r="N22" s="452"/>
      <c r="O22" s="452"/>
      <c r="P22" s="452"/>
      <c r="Q22" s="452"/>
      <c r="R22" s="452"/>
      <c r="S22" s="452"/>
      <c r="T22" s="452"/>
      <c r="U22" s="452"/>
      <c r="V22" s="452"/>
      <c r="W22" s="452"/>
      <c r="X22" s="452"/>
      <c r="Y22" s="175"/>
      <c r="AE22" s="2"/>
    </row>
    <row r="23" spans="2:31" s="1" customFormat="1" ht="88.5" customHeight="1" x14ac:dyDescent="0.15">
      <c r="B23" s="452" t="s">
        <v>3</v>
      </c>
      <c r="C23" s="452"/>
      <c r="D23" s="452"/>
      <c r="E23" s="452"/>
      <c r="F23" s="452"/>
      <c r="G23" s="452"/>
      <c r="H23" s="452"/>
      <c r="I23" s="452"/>
      <c r="J23" s="452"/>
      <c r="K23" s="452"/>
      <c r="L23" s="452"/>
      <c r="M23" s="452"/>
      <c r="N23" s="452"/>
      <c r="O23" s="452"/>
      <c r="P23" s="452"/>
      <c r="Q23" s="452"/>
      <c r="R23" s="452"/>
      <c r="S23" s="452"/>
      <c r="T23" s="452"/>
      <c r="U23" s="452"/>
      <c r="V23" s="452"/>
      <c r="W23" s="452"/>
      <c r="X23" s="452"/>
      <c r="Y23" s="175"/>
      <c r="AE23" s="2"/>
    </row>
    <row r="24" spans="2:31" s="1" customFormat="1" ht="14.25" customHeight="1" x14ac:dyDescent="0.15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175"/>
      <c r="Z24" s="4"/>
      <c r="AE24" s="2"/>
    </row>
    <row r="25" spans="2:31" s="1" customFormat="1" ht="14.25" customHeight="1" x14ac:dyDescent="0.15">
      <c r="B25" s="452" t="s">
        <v>146</v>
      </c>
      <c r="C25" s="452"/>
      <c r="D25" s="452"/>
      <c r="E25" s="452"/>
      <c r="F25" s="452"/>
      <c r="G25" s="452"/>
      <c r="H25" s="452"/>
      <c r="I25" s="452"/>
      <c r="J25" s="452"/>
      <c r="K25" s="452"/>
      <c r="L25" s="452"/>
      <c r="M25" s="452"/>
      <c r="N25" s="452"/>
      <c r="O25" s="452"/>
      <c r="P25" s="452"/>
      <c r="Q25" s="452"/>
      <c r="R25" s="452"/>
      <c r="S25" s="452"/>
      <c r="T25" s="452"/>
      <c r="U25" s="452"/>
      <c r="V25" s="452"/>
      <c r="W25" s="452"/>
      <c r="X25" s="452"/>
      <c r="Y25" s="175"/>
      <c r="Z25" s="5"/>
      <c r="AE25" s="2"/>
    </row>
    <row r="26" spans="2:31" s="1" customFormat="1" ht="14.25" customHeight="1" x14ac:dyDescent="0.15">
      <c r="B26" s="449" t="s">
        <v>147</v>
      </c>
      <c r="C26" s="449"/>
      <c r="D26" s="449"/>
      <c r="E26" s="449"/>
      <c r="F26" s="449"/>
      <c r="G26" s="449"/>
      <c r="H26" s="449"/>
      <c r="I26" s="449"/>
      <c r="J26" s="449"/>
      <c r="K26" s="449"/>
      <c r="L26" s="449"/>
      <c r="M26" s="449"/>
      <c r="N26" s="449"/>
      <c r="O26" s="449"/>
      <c r="P26" s="449"/>
      <c r="Q26" s="449"/>
      <c r="R26" s="449"/>
      <c r="S26" s="449"/>
      <c r="T26" s="449"/>
      <c r="U26" s="449"/>
      <c r="V26" s="449"/>
      <c r="W26" s="449"/>
      <c r="X26" s="449"/>
      <c r="Y26" s="175"/>
      <c r="Z26" s="5"/>
      <c r="AA26" s="6"/>
      <c r="AB26" s="6"/>
      <c r="AC26" s="6"/>
      <c r="AD26" s="6"/>
      <c r="AE26" s="2"/>
    </row>
    <row r="27" spans="2:31" s="1" customFormat="1" ht="14.25" customHeight="1" x14ac:dyDescent="0.15">
      <c r="B27" s="449" t="s">
        <v>148</v>
      </c>
      <c r="C27" s="449"/>
      <c r="D27" s="449"/>
      <c r="E27" s="449"/>
      <c r="F27" s="449"/>
      <c r="G27" s="449"/>
      <c r="H27" s="449"/>
      <c r="I27" s="449"/>
      <c r="J27" s="449"/>
      <c r="K27" s="449"/>
      <c r="L27" s="449"/>
      <c r="M27" s="449"/>
      <c r="N27" s="449"/>
      <c r="O27" s="449"/>
      <c r="P27" s="449"/>
      <c r="Q27" s="449"/>
      <c r="R27" s="449"/>
      <c r="S27" s="449"/>
      <c r="T27" s="449"/>
      <c r="U27" s="449"/>
      <c r="V27" s="449"/>
      <c r="W27" s="449"/>
      <c r="X27" s="449"/>
      <c r="Y27" s="175"/>
      <c r="Z27" s="5"/>
      <c r="AA27" s="6"/>
      <c r="AB27" s="6"/>
      <c r="AC27" s="6"/>
      <c r="AD27" s="6"/>
      <c r="AE27" s="2"/>
    </row>
    <row r="28" spans="2:31" s="1" customFormat="1" ht="28.35" customHeight="1" x14ac:dyDescent="0.15">
      <c r="B28" s="449" t="s">
        <v>149</v>
      </c>
      <c r="C28" s="449"/>
      <c r="D28" s="449"/>
      <c r="E28" s="449"/>
      <c r="F28" s="449"/>
      <c r="G28" s="449"/>
      <c r="H28" s="449"/>
      <c r="I28" s="449"/>
      <c r="J28" s="449"/>
      <c r="K28" s="449"/>
      <c r="L28" s="449"/>
      <c r="M28" s="449"/>
      <c r="N28" s="449"/>
      <c r="O28" s="449"/>
      <c r="P28" s="449"/>
      <c r="Q28" s="449"/>
      <c r="R28" s="449"/>
      <c r="S28" s="449"/>
      <c r="T28" s="449"/>
      <c r="U28" s="449"/>
      <c r="V28" s="449"/>
      <c r="W28" s="449"/>
      <c r="X28" s="449"/>
      <c r="Y28" s="175"/>
      <c r="Z28" s="5"/>
      <c r="AA28" s="6"/>
      <c r="AB28" s="6"/>
      <c r="AC28" s="6"/>
      <c r="AD28" s="6"/>
      <c r="AE28" s="2"/>
    </row>
    <row r="29" spans="2:31" s="1" customFormat="1" ht="14.25" customHeight="1" x14ac:dyDescent="0.15">
      <c r="B29" s="449" t="s">
        <v>150</v>
      </c>
      <c r="C29" s="449"/>
      <c r="D29" s="449"/>
      <c r="E29" s="449"/>
      <c r="F29" s="449"/>
      <c r="G29" s="449"/>
      <c r="H29" s="449"/>
      <c r="I29" s="449"/>
      <c r="J29" s="449"/>
      <c r="K29" s="449"/>
      <c r="L29" s="449"/>
      <c r="M29" s="449"/>
      <c r="N29" s="449"/>
      <c r="O29" s="449"/>
      <c r="P29" s="449"/>
      <c r="Q29" s="449"/>
      <c r="R29" s="449"/>
      <c r="S29" s="449"/>
      <c r="T29" s="449"/>
      <c r="U29" s="449"/>
      <c r="V29" s="449"/>
      <c r="W29" s="449"/>
      <c r="X29" s="449"/>
      <c r="Y29" s="175"/>
      <c r="Z29" s="5"/>
      <c r="AA29" s="6"/>
      <c r="AB29" s="6"/>
      <c r="AC29" s="6"/>
      <c r="AD29" s="6"/>
      <c r="AE29" s="2"/>
    </row>
    <row r="30" spans="2:31" s="1" customFormat="1" ht="14.25" customHeight="1" x14ac:dyDescent="0.15">
      <c r="B30" s="449" t="s">
        <v>151</v>
      </c>
      <c r="C30" s="449"/>
      <c r="D30" s="449"/>
      <c r="E30" s="449"/>
      <c r="F30" s="449"/>
      <c r="G30" s="449"/>
      <c r="H30" s="449"/>
      <c r="I30" s="449"/>
      <c r="J30" s="449"/>
      <c r="K30" s="449"/>
      <c r="L30" s="449"/>
      <c r="M30" s="449"/>
      <c r="N30" s="449"/>
      <c r="O30" s="449"/>
      <c r="P30" s="449"/>
      <c r="Q30" s="449"/>
      <c r="R30" s="449"/>
      <c r="S30" s="449"/>
      <c r="T30" s="449"/>
      <c r="U30" s="449"/>
      <c r="V30" s="449"/>
      <c r="W30" s="449"/>
      <c r="X30" s="449"/>
      <c r="Y30" s="175"/>
      <c r="Z30" s="5"/>
      <c r="AE30" s="2"/>
    </row>
    <row r="31" spans="2:31" s="1" customFormat="1" ht="14.25" customHeight="1" x14ac:dyDescent="0.15">
      <c r="B31" s="449" t="s">
        <v>152</v>
      </c>
      <c r="C31" s="449"/>
      <c r="D31" s="449"/>
      <c r="E31" s="449"/>
      <c r="F31" s="449"/>
      <c r="G31" s="449"/>
      <c r="H31" s="449"/>
      <c r="I31" s="449"/>
      <c r="J31" s="449"/>
      <c r="K31" s="449"/>
      <c r="L31" s="449"/>
      <c r="M31" s="449"/>
      <c r="N31" s="449"/>
      <c r="O31" s="449"/>
      <c r="P31" s="449"/>
      <c r="Q31" s="449"/>
      <c r="R31" s="449"/>
      <c r="S31" s="449"/>
      <c r="T31" s="449"/>
      <c r="U31" s="449"/>
      <c r="V31" s="449"/>
      <c r="W31" s="449"/>
      <c r="X31" s="449"/>
      <c r="Y31" s="175"/>
      <c r="Z31" s="5"/>
      <c r="AE31" s="2"/>
    </row>
    <row r="32" spans="2:31" s="1" customFormat="1" ht="14.25" customHeight="1" x14ac:dyDescent="0.15">
      <c r="B32" s="449" t="s">
        <v>153</v>
      </c>
      <c r="C32" s="449"/>
      <c r="D32" s="449"/>
      <c r="E32" s="449"/>
      <c r="F32" s="449"/>
      <c r="G32" s="449"/>
      <c r="H32" s="449"/>
      <c r="I32" s="449"/>
      <c r="J32" s="449"/>
      <c r="K32" s="449"/>
      <c r="L32" s="449"/>
      <c r="M32" s="449"/>
      <c r="N32" s="449"/>
      <c r="O32" s="449"/>
      <c r="P32" s="449"/>
      <c r="Q32" s="449"/>
      <c r="R32" s="449"/>
      <c r="S32" s="449"/>
      <c r="T32" s="449"/>
      <c r="U32" s="449"/>
      <c r="V32" s="449"/>
      <c r="W32" s="449"/>
      <c r="X32" s="449"/>
      <c r="Y32" s="175"/>
      <c r="Z32" s="5"/>
      <c r="AE32" s="2"/>
    </row>
    <row r="33" spans="2:31" s="1" customFormat="1" ht="14.25" customHeight="1" x14ac:dyDescent="0.15">
      <c r="B33" s="449" t="s">
        <v>154</v>
      </c>
      <c r="C33" s="449"/>
      <c r="D33" s="449"/>
      <c r="E33" s="449"/>
      <c r="F33" s="449"/>
      <c r="G33" s="449"/>
      <c r="H33" s="449"/>
      <c r="I33" s="449"/>
      <c r="J33" s="449"/>
      <c r="K33" s="449"/>
      <c r="L33" s="449"/>
      <c r="M33" s="449"/>
      <c r="N33" s="449"/>
      <c r="O33" s="449"/>
      <c r="P33" s="449"/>
      <c r="Q33" s="449"/>
      <c r="R33" s="449"/>
      <c r="S33" s="449"/>
      <c r="T33" s="449"/>
      <c r="U33" s="449"/>
      <c r="V33" s="449"/>
      <c r="W33" s="449"/>
      <c r="X33" s="449"/>
      <c r="Y33" s="175"/>
      <c r="Z33" s="5"/>
      <c r="AE33" s="2"/>
    </row>
    <row r="34" spans="2:31" s="1" customFormat="1" ht="14.25" customHeight="1" x14ac:dyDescent="0.15">
      <c r="B34" s="449" t="s">
        <v>155</v>
      </c>
      <c r="C34" s="449"/>
      <c r="D34" s="449"/>
      <c r="E34" s="449"/>
      <c r="F34" s="449"/>
      <c r="G34" s="449"/>
      <c r="H34" s="449"/>
      <c r="I34" s="449"/>
      <c r="J34" s="449"/>
      <c r="K34" s="449"/>
      <c r="L34" s="449"/>
      <c r="M34" s="449"/>
      <c r="N34" s="449"/>
      <c r="O34" s="449"/>
      <c r="P34" s="449"/>
      <c r="Q34" s="449"/>
      <c r="R34" s="449"/>
      <c r="S34" s="449"/>
      <c r="T34" s="449"/>
      <c r="U34" s="449"/>
      <c r="V34" s="449"/>
      <c r="W34" s="449"/>
      <c r="X34" s="449"/>
      <c r="Y34" s="175"/>
      <c r="Z34" s="5"/>
      <c r="AE34" s="2"/>
    </row>
    <row r="35" spans="2:31" s="1" customFormat="1" ht="14.1" customHeight="1" x14ac:dyDescent="0.15">
      <c r="B35" s="449" t="s">
        <v>156</v>
      </c>
      <c r="C35" s="449"/>
      <c r="D35" s="449"/>
      <c r="E35" s="449"/>
      <c r="F35" s="449"/>
      <c r="G35" s="449"/>
      <c r="H35" s="449"/>
      <c r="I35" s="449"/>
      <c r="J35" s="449"/>
      <c r="K35" s="449"/>
      <c r="L35" s="449"/>
      <c r="M35" s="449"/>
      <c r="N35" s="449"/>
      <c r="O35" s="449"/>
      <c r="P35" s="449"/>
      <c r="Q35" s="449"/>
      <c r="R35" s="449"/>
      <c r="S35" s="449"/>
      <c r="T35" s="449"/>
      <c r="U35" s="449"/>
      <c r="V35" s="449"/>
      <c r="W35" s="449"/>
      <c r="X35" s="449"/>
      <c r="Y35" s="175"/>
      <c r="Z35" s="5"/>
      <c r="AE35" s="2"/>
    </row>
    <row r="36" spans="2:31" s="1" customFormat="1" ht="14.25" customHeight="1" x14ac:dyDescent="0.15">
      <c r="B36" s="449" t="s">
        <v>157</v>
      </c>
      <c r="C36" s="449"/>
      <c r="D36" s="449"/>
      <c r="E36" s="449"/>
      <c r="F36" s="449"/>
      <c r="G36" s="449"/>
      <c r="H36" s="449"/>
      <c r="I36" s="449"/>
      <c r="J36" s="449"/>
      <c r="K36" s="449"/>
      <c r="L36" s="449"/>
      <c r="M36" s="449"/>
      <c r="N36" s="449"/>
      <c r="O36" s="449"/>
      <c r="P36" s="449"/>
      <c r="Q36" s="449"/>
      <c r="R36" s="449"/>
      <c r="S36" s="449"/>
      <c r="T36" s="449"/>
      <c r="U36" s="449"/>
      <c r="V36" s="449"/>
      <c r="W36" s="449"/>
      <c r="X36" s="449"/>
      <c r="Y36" s="175"/>
      <c r="Z36" s="5"/>
      <c r="AE36" s="2"/>
    </row>
    <row r="37" spans="2:31" s="1" customFormat="1" ht="14.25" customHeight="1" x14ac:dyDescent="0.15">
      <c r="B37" s="449" t="s">
        <v>158</v>
      </c>
      <c r="C37" s="449"/>
      <c r="D37" s="449"/>
      <c r="E37" s="449"/>
      <c r="F37" s="449"/>
      <c r="G37" s="449"/>
      <c r="H37" s="449"/>
      <c r="I37" s="449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49"/>
      <c r="U37" s="449"/>
      <c r="V37" s="449"/>
      <c r="W37" s="449"/>
      <c r="X37" s="449"/>
      <c r="Y37" s="175"/>
      <c r="Z37" s="5"/>
      <c r="AE37" s="2"/>
    </row>
    <row r="38" spans="2:31" s="1" customFormat="1" ht="14.25" customHeight="1" x14ac:dyDescent="0.15">
      <c r="B38" s="449" t="s">
        <v>159</v>
      </c>
      <c r="C38" s="449"/>
      <c r="D38" s="449"/>
      <c r="E38" s="449"/>
      <c r="F38" s="449"/>
      <c r="G38" s="449"/>
      <c r="H38" s="449"/>
      <c r="I38" s="449"/>
      <c r="J38" s="449"/>
      <c r="K38" s="449"/>
      <c r="L38" s="449"/>
      <c r="M38" s="449"/>
      <c r="N38" s="449"/>
      <c r="O38" s="449"/>
      <c r="P38" s="449"/>
      <c r="Q38" s="449"/>
      <c r="R38" s="449"/>
      <c r="S38" s="449"/>
      <c r="T38" s="449"/>
      <c r="U38" s="449"/>
      <c r="V38" s="449"/>
      <c r="W38" s="449"/>
      <c r="X38" s="449"/>
      <c r="Y38" s="175"/>
      <c r="Z38" s="5"/>
      <c r="AA38" s="6"/>
      <c r="AB38" s="6"/>
      <c r="AC38" s="6"/>
      <c r="AD38" s="6"/>
      <c r="AE38" s="2"/>
    </row>
    <row r="39" spans="2:31" s="1" customFormat="1" ht="14.25" customHeight="1" x14ac:dyDescent="0.15">
      <c r="B39" s="449" t="s">
        <v>160</v>
      </c>
      <c r="C39" s="449"/>
      <c r="D39" s="449"/>
      <c r="E39" s="449"/>
      <c r="F39" s="449"/>
      <c r="G39" s="449"/>
      <c r="H39" s="449"/>
      <c r="I39" s="449"/>
      <c r="J39" s="449"/>
      <c r="K39" s="449"/>
      <c r="L39" s="449"/>
      <c r="M39" s="449"/>
      <c r="N39" s="449"/>
      <c r="O39" s="449"/>
      <c r="P39" s="449"/>
      <c r="Q39" s="449"/>
      <c r="R39" s="449"/>
      <c r="S39" s="449"/>
      <c r="T39" s="449"/>
      <c r="U39" s="449"/>
      <c r="V39" s="449"/>
      <c r="W39" s="449"/>
      <c r="X39" s="449"/>
      <c r="Y39" s="175"/>
      <c r="Z39" s="5"/>
      <c r="AA39" s="6"/>
      <c r="AB39" s="6"/>
      <c r="AC39" s="6"/>
      <c r="AD39" s="6"/>
      <c r="AE39" s="2"/>
    </row>
    <row r="40" spans="2:31" s="1" customFormat="1" ht="14.1" customHeight="1" x14ac:dyDescent="0.15">
      <c r="B40" s="449" t="s">
        <v>161</v>
      </c>
      <c r="C40" s="449"/>
      <c r="D40" s="449"/>
      <c r="E40" s="449"/>
      <c r="F40" s="449"/>
      <c r="G40" s="449"/>
      <c r="H40" s="449"/>
      <c r="I40" s="449"/>
      <c r="J40" s="449"/>
      <c r="K40" s="449"/>
      <c r="L40" s="449"/>
      <c r="M40" s="449"/>
      <c r="N40" s="449"/>
      <c r="O40" s="449"/>
      <c r="P40" s="449"/>
      <c r="Q40" s="449"/>
      <c r="R40" s="449"/>
      <c r="S40" s="449"/>
      <c r="T40" s="449"/>
      <c r="U40" s="449"/>
      <c r="V40" s="449"/>
      <c r="W40" s="449"/>
      <c r="X40" s="449"/>
      <c r="Y40" s="175"/>
      <c r="Z40" s="5"/>
      <c r="AA40" s="6"/>
      <c r="AB40" s="6"/>
      <c r="AC40" s="6"/>
      <c r="AD40" s="6"/>
      <c r="AE40" s="2"/>
    </row>
    <row r="41" spans="2:31" s="1" customFormat="1" ht="14.25" customHeight="1" x14ac:dyDescent="0.15">
      <c r="B41" s="449" t="s">
        <v>162</v>
      </c>
      <c r="C41" s="449"/>
      <c r="D41" s="449"/>
      <c r="E41" s="449"/>
      <c r="F41" s="449"/>
      <c r="G41" s="449"/>
      <c r="H41" s="449"/>
      <c r="I41" s="449"/>
      <c r="J41" s="449"/>
      <c r="K41" s="449"/>
      <c r="L41" s="449"/>
      <c r="M41" s="449"/>
      <c r="N41" s="449"/>
      <c r="O41" s="449"/>
      <c r="P41" s="449"/>
      <c r="Q41" s="449"/>
      <c r="R41" s="449"/>
      <c r="S41" s="449"/>
      <c r="T41" s="449"/>
      <c r="U41" s="449"/>
      <c r="V41" s="449"/>
      <c r="W41" s="449"/>
      <c r="X41" s="449"/>
      <c r="Y41" s="175"/>
      <c r="Z41" s="5"/>
      <c r="AE41" s="2"/>
    </row>
    <row r="42" spans="2:31" s="1" customFormat="1" ht="14.25" customHeight="1" x14ac:dyDescent="0.15">
      <c r="B42" s="175"/>
      <c r="C42" s="175"/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5"/>
      <c r="AE42" s="2"/>
    </row>
    <row r="43" spans="2:31" s="1" customFormat="1" ht="14.25" customHeight="1" x14ac:dyDescent="0.15">
      <c r="B43" s="449" t="s">
        <v>163</v>
      </c>
      <c r="C43" s="449"/>
      <c r="D43" s="449"/>
      <c r="E43" s="449"/>
      <c r="F43" s="449"/>
      <c r="G43" s="449"/>
      <c r="H43" s="449"/>
      <c r="I43" s="449"/>
      <c r="J43" s="449"/>
      <c r="K43" s="449"/>
      <c r="L43" s="449"/>
      <c r="M43" s="449"/>
      <c r="N43" s="449"/>
      <c r="O43" s="449"/>
      <c r="P43" s="449"/>
      <c r="Q43" s="449"/>
      <c r="R43" s="449"/>
      <c r="S43" s="449"/>
      <c r="T43" s="449"/>
      <c r="U43" s="449"/>
      <c r="V43" s="449"/>
      <c r="W43" s="449"/>
      <c r="X43" s="449"/>
      <c r="Y43" s="175"/>
      <c r="Z43" s="5"/>
      <c r="AE43" s="2"/>
    </row>
    <row r="44" spans="2:31" s="1" customFormat="1" ht="14.25" customHeight="1" x14ac:dyDescent="0.15">
      <c r="B44" s="449" t="s">
        <v>4</v>
      </c>
      <c r="C44" s="449"/>
      <c r="D44" s="449"/>
      <c r="E44" s="449"/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175"/>
      <c r="Z44" s="5"/>
      <c r="AE44" s="2"/>
    </row>
    <row r="45" spans="2:31" s="1" customFormat="1" ht="28.35" customHeight="1" x14ac:dyDescent="0.15">
      <c r="B45" s="3" t="s">
        <v>164</v>
      </c>
      <c r="C45" s="452" t="s">
        <v>165</v>
      </c>
      <c r="D45" s="452"/>
      <c r="E45" s="452"/>
      <c r="F45" s="452"/>
      <c r="G45" s="452"/>
      <c r="H45" s="452"/>
      <c r="I45" s="452"/>
      <c r="J45" s="452"/>
      <c r="K45" s="452"/>
      <c r="L45" s="452"/>
      <c r="M45" s="452"/>
      <c r="N45" s="452"/>
      <c r="O45" s="452"/>
      <c r="P45" s="452"/>
      <c r="Q45" s="452"/>
      <c r="R45" s="452"/>
      <c r="S45" s="452"/>
      <c r="T45" s="452"/>
      <c r="U45" s="452"/>
      <c r="V45" s="452"/>
      <c r="W45" s="452"/>
      <c r="X45" s="452"/>
      <c r="Y45" s="175"/>
      <c r="Z45" s="5"/>
      <c r="AE45" s="2"/>
    </row>
    <row r="46" spans="2:31" s="179" customFormat="1" ht="64.5" customHeight="1" x14ac:dyDescent="0.15">
      <c r="B46" s="175"/>
      <c r="C46" s="452" t="s">
        <v>171</v>
      </c>
      <c r="D46" s="452"/>
      <c r="E46" s="452"/>
      <c r="F46" s="452"/>
      <c r="G46" s="452"/>
      <c r="H46" s="452"/>
      <c r="I46" s="452"/>
      <c r="J46" s="452"/>
      <c r="K46" s="452"/>
      <c r="L46" s="452"/>
      <c r="M46" s="452"/>
      <c r="N46" s="452"/>
      <c r="O46" s="452"/>
      <c r="P46" s="452"/>
      <c r="Q46" s="452"/>
      <c r="R46" s="452"/>
      <c r="S46" s="452"/>
      <c r="T46" s="452"/>
      <c r="U46" s="452"/>
      <c r="V46" s="452"/>
      <c r="W46" s="452"/>
      <c r="X46" s="452"/>
      <c r="Y46" s="175"/>
      <c r="Z46" s="178"/>
      <c r="AE46" s="180"/>
    </row>
    <row r="47" spans="2:31" s="1" customFormat="1" ht="28.35" customHeight="1" x14ac:dyDescent="0.15">
      <c r="B47" s="449" t="s">
        <v>5</v>
      </c>
      <c r="C47" s="449"/>
      <c r="D47" s="449"/>
      <c r="E47" s="449"/>
      <c r="F47" s="449"/>
      <c r="G47" s="449"/>
      <c r="H47" s="449"/>
      <c r="I47" s="449"/>
      <c r="J47" s="449"/>
      <c r="K47" s="449"/>
      <c r="L47" s="449"/>
      <c r="M47" s="449"/>
      <c r="N47" s="449"/>
      <c r="O47" s="449"/>
      <c r="P47" s="449"/>
      <c r="Q47" s="449"/>
      <c r="R47" s="449"/>
      <c r="S47" s="449"/>
      <c r="T47" s="449"/>
      <c r="U47" s="449"/>
      <c r="V47" s="449"/>
      <c r="W47" s="449"/>
      <c r="X47" s="449"/>
      <c r="Y47" s="175"/>
      <c r="Z47" s="5"/>
      <c r="AE47" s="2"/>
    </row>
    <row r="48" spans="2:31" s="1" customFormat="1" ht="14.25" customHeight="1" x14ac:dyDescent="0.15">
      <c r="B48" s="449" t="s">
        <v>166</v>
      </c>
      <c r="C48" s="449"/>
      <c r="D48" s="449"/>
      <c r="E48" s="449"/>
      <c r="F48" s="449"/>
      <c r="G48" s="449"/>
      <c r="H48" s="449"/>
      <c r="I48" s="449"/>
      <c r="J48" s="449"/>
      <c r="K48" s="449"/>
      <c r="L48" s="449"/>
      <c r="M48" s="449"/>
      <c r="N48" s="449"/>
      <c r="O48" s="449"/>
      <c r="P48" s="449"/>
      <c r="Q48" s="449"/>
      <c r="R48" s="449"/>
      <c r="S48" s="449"/>
      <c r="T48" s="449"/>
      <c r="U48" s="449"/>
      <c r="V48" s="449"/>
      <c r="W48" s="449"/>
      <c r="X48" s="449"/>
      <c r="Y48" s="175"/>
      <c r="Z48" s="5"/>
      <c r="AE48" s="2"/>
    </row>
    <row r="49" spans="2:31" s="1" customFormat="1" ht="14.25" customHeight="1" x14ac:dyDescent="0.15">
      <c r="B49" s="449" t="s">
        <v>167</v>
      </c>
      <c r="C49" s="449"/>
      <c r="D49" s="449"/>
      <c r="E49" s="449"/>
      <c r="F49" s="449"/>
      <c r="G49" s="449"/>
      <c r="H49" s="449"/>
      <c r="I49" s="449"/>
      <c r="J49" s="449"/>
      <c r="K49" s="449"/>
      <c r="L49" s="449"/>
      <c r="M49" s="449"/>
      <c r="N49" s="449"/>
      <c r="O49" s="449"/>
      <c r="P49" s="449"/>
      <c r="Q49" s="449"/>
      <c r="R49" s="449"/>
      <c r="S49" s="449"/>
      <c r="T49" s="449"/>
      <c r="U49" s="449"/>
      <c r="V49" s="449"/>
      <c r="W49" s="449"/>
      <c r="X49" s="449"/>
      <c r="Y49" s="175"/>
      <c r="Z49" s="5"/>
      <c r="AE49" s="2"/>
    </row>
    <row r="50" spans="2:31" s="1" customFormat="1" ht="14.25" customHeight="1" x14ac:dyDescent="0.15">
      <c r="B50" s="177"/>
      <c r="C50" s="449" t="s">
        <v>172</v>
      </c>
      <c r="D50" s="449"/>
      <c r="E50" s="449"/>
      <c r="F50" s="449"/>
      <c r="G50" s="449"/>
      <c r="H50" s="449"/>
      <c r="I50" s="449"/>
      <c r="J50" s="449"/>
      <c r="K50" s="449"/>
      <c r="L50" s="449"/>
      <c r="M50" s="449"/>
      <c r="N50" s="449"/>
      <c r="O50" s="449"/>
      <c r="P50" s="449"/>
      <c r="Q50" s="449"/>
      <c r="R50" s="449"/>
      <c r="S50" s="449"/>
      <c r="T50" s="449"/>
      <c r="U50" s="449"/>
      <c r="V50" s="449"/>
      <c r="W50" s="449"/>
      <c r="X50" s="449"/>
      <c r="Y50" s="175"/>
      <c r="Z50" s="5"/>
      <c r="AE50" s="2"/>
    </row>
    <row r="51" spans="2:31" s="1" customFormat="1" ht="14.25" customHeight="1" x14ac:dyDescent="0.15">
      <c r="B51" s="449" t="s">
        <v>6</v>
      </c>
      <c r="C51" s="449"/>
      <c r="D51" s="449"/>
      <c r="E51" s="449"/>
      <c r="F51" s="449"/>
      <c r="G51" s="449"/>
      <c r="H51" s="449"/>
      <c r="I51" s="449"/>
      <c r="J51" s="449"/>
      <c r="K51" s="449"/>
      <c r="L51" s="449"/>
      <c r="M51" s="449"/>
      <c r="N51" s="449"/>
      <c r="O51" s="449"/>
      <c r="P51" s="449"/>
      <c r="Q51" s="449"/>
      <c r="R51" s="449"/>
      <c r="S51" s="449"/>
      <c r="T51" s="449"/>
      <c r="U51" s="449"/>
      <c r="V51" s="449"/>
      <c r="W51" s="449"/>
      <c r="X51" s="449"/>
      <c r="Y51" s="175"/>
      <c r="Z51" s="5"/>
      <c r="AE51" s="2"/>
    </row>
    <row r="52" spans="2:31" s="1" customFormat="1" ht="14.25" customHeight="1" x14ac:dyDescent="0.15">
      <c r="B52" s="177"/>
      <c r="C52" s="449" t="s">
        <v>173</v>
      </c>
      <c r="D52" s="449"/>
      <c r="E52" s="449"/>
      <c r="F52" s="449"/>
      <c r="G52" s="449"/>
      <c r="H52" s="449"/>
      <c r="I52" s="449"/>
      <c r="J52" s="449"/>
      <c r="K52" s="449"/>
      <c r="L52" s="449"/>
      <c r="M52" s="449"/>
      <c r="N52" s="449"/>
      <c r="O52" s="449"/>
      <c r="P52" s="449"/>
      <c r="Q52" s="449"/>
      <c r="R52" s="449"/>
      <c r="S52" s="449"/>
      <c r="T52" s="449"/>
      <c r="U52" s="449"/>
      <c r="V52" s="449"/>
      <c r="W52" s="449"/>
      <c r="X52" s="449"/>
      <c r="Y52" s="175"/>
      <c r="Z52" s="5"/>
      <c r="AE52" s="2"/>
    </row>
    <row r="53" spans="2:31" s="1" customFormat="1" ht="14.25" customHeight="1" x14ac:dyDescent="0.15">
      <c r="B53" s="449" t="s">
        <v>7</v>
      </c>
      <c r="C53" s="449"/>
      <c r="D53" s="449"/>
      <c r="E53" s="449"/>
      <c r="F53" s="449"/>
      <c r="G53" s="449"/>
      <c r="H53" s="449"/>
      <c r="I53" s="449"/>
      <c r="J53" s="449"/>
      <c r="K53" s="449"/>
      <c r="L53" s="449"/>
      <c r="M53" s="449"/>
      <c r="N53" s="449"/>
      <c r="O53" s="449"/>
      <c r="P53" s="449"/>
      <c r="Q53" s="449"/>
      <c r="R53" s="449"/>
      <c r="S53" s="449"/>
      <c r="T53" s="449"/>
      <c r="U53" s="449"/>
      <c r="V53" s="449"/>
      <c r="W53" s="449"/>
      <c r="X53" s="449"/>
      <c r="Y53" s="175"/>
      <c r="Z53" s="5"/>
      <c r="AE53" s="2"/>
    </row>
    <row r="54" spans="2:31" s="1" customFormat="1" ht="14.25" customHeight="1" x14ac:dyDescent="0.15">
      <c r="B54" s="449" t="s">
        <v>8</v>
      </c>
      <c r="C54" s="449"/>
      <c r="D54" s="449"/>
      <c r="E54" s="449"/>
      <c r="F54" s="449"/>
      <c r="G54" s="449"/>
      <c r="H54" s="449"/>
      <c r="I54" s="449"/>
      <c r="J54" s="449"/>
      <c r="K54" s="449"/>
      <c r="L54" s="449"/>
      <c r="M54" s="449"/>
      <c r="N54" s="449"/>
      <c r="O54" s="449"/>
      <c r="P54" s="449"/>
      <c r="Q54" s="449"/>
      <c r="R54" s="449"/>
      <c r="S54" s="449"/>
      <c r="T54" s="449"/>
      <c r="U54" s="449"/>
      <c r="V54" s="449"/>
      <c r="W54" s="449"/>
      <c r="X54" s="449"/>
      <c r="Y54" s="175"/>
      <c r="Z54" s="5"/>
      <c r="AE54" s="2"/>
    </row>
    <row r="55" spans="2:31" s="1" customFormat="1" ht="14.25" customHeight="1" x14ac:dyDescent="0.15">
      <c r="B55" s="449" t="s">
        <v>9</v>
      </c>
      <c r="C55" s="449"/>
      <c r="D55" s="449"/>
      <c r="E55" s="449"/>
      <c r="F55" s="449"/>
      <c r="G55" s="449"/>
      <c r="H55" s="449"/>
      <c r="I55" s="449"/>
      <c r="J55" s="449"/>
      <c r="K55" s="449"/>
      <c r="L55" s="449"/>
      <c r="M55" s="449"/>
      <c r="N55" s="449"/>
      <c r="O55" s="449"/>
      <c r="P55" s="449"/>
      <c r="Q55" s="449"/>
      <c r="R55" s="449"/>
      <c r="S55" s="449"/>
      <c r="T55" s="449"/>
      <c r="U55" s="449"/>
      <c r="V55" s="449"/>
      <c r="W55" s="449"/>
      <c r="X55" s="449"/>
      <c r="Y55" s="175"/>
      <c r="Z55" s="5"/>
      <c r="AE55" s="2"/>
    </row>
    <row r="56" spans="2:31" s="1" customFormat="1" ht="14.25" customHeight="1" x14ac:dyDescent="0.15">
      <c r="B56" s="177"/>
      <c r="C56" s="449" t="s">
        <v>174</v>
      </c>
      <c r="D56" s="449"/>
      <c r="E56" s="449"/>
      <c r="F56" s="449"/>
      <c r="G56" s="449"/>
      <c r="H56" s="449"/>
      <c r="I56" s="449"/>
      <c r="J56" s="449"/>
      <c r="K56" s="449"/>
      <c r="L56" s="449"/>
      <c r="M56" s="449"/>
      <c r="N56" s="449"/>
      <c r="O56" s="449"/>
      <c r="P56" s="449"/>
      <c r="Q56" s="449"/>
      <c r="R56" s="449"/>
      <c r="S56" s="449"/>
      <c r="T56" s="449"/>
      <c r="U56" s="449"/>
      <c r="V56" s="449"/>
      <c r="W56" s="449"/>
      <c r="X56" s="449"/>
      <c r="Y56" s="175"/>
      <c r="Z56" s="5"/>
      <c r="AE56" s="2"/>
    </row>
    <row r="57" spans="2:31" s="1" customFormat="1" ht="28.35" customHeight="1" x14ac:dyDescent="0.15">
      <c r="B57" s="449" t="s">
        <v>168</v>
      </c>
      <c r="C57" s="449"/>
      <c r="D57" s="449"/>
      <c r="E57" s="449"/>
      <c r="F57" s="449"/>
      <c r="G57" s="449"/>
      <c r="H57" s="449"/>
      <c r="I57" s="449"/>
      <c r="J57" s="449"/>
      <c r="K57" s="449"/>
      <c r="L57" s="449"/>
      <c r="M57" s="449"/>
      <c r="N57" s="449"/>
      <c r="O57" s="449"/>
      <c r="P57" s="449"/>
      <c r="Q57" s="449"/>
      <c r="R57" s="449"/>
      <c r="S57" s="449"/>
      <c r="T57" s="449"/>
      <c r="U57" s="449"/>
      <c r="V57" s="449"/>
      <c r="W57" s="449"/>
      <c r="X57" s="449"/>
      <c r="Y57" s="175"/>
      <c r="Z57" s="5"/>
      <c r="AE57" s="2"/>
    </row>
    <row r="58" spans="2:31" s="1" customFormat="1" ht="14.25" customHeight="1" x14ac:dyDescent="0.15">
      <c r="B58" s="177"/>
      <c r="C58" s="449" t="s">
        <v>175</v>
      </c>
      <c r="D58" s="449"/>
      <c r="E58" s="449"/>
      <c r="F58" s="449"/>
      <c r="G58" s="449"/>
      <c r="H58" s="449"/>
      <c r="I58" s="449"/>
      <c r="J58" s="449"/>
      <c r="K58" s="449"/>
      <c r="L58" s="449"/>
      <c r="M58" s="449"/>
      <c r="N58" s="449"/>
      <c r="O58" s="449"/>
      <c r="P58" s="449"/>
      <c r="Q58" s="449"/>
      <c r="R58" s="449"/>
      <c r="S58" s="449"/>
      <c r="T58" s="449"/>
      <c r="U58" s="449"/>
      <c r="V58" s="449"/>
      <c r="W58" s="449"/>
      <c r="X58" s="449"/>
      <c r="Y58" s="175"/>
      <c r="Z58" s="5"/>
      <c r="AE58" s="2"/>
    </row>
    <row r="59" spans="2:31" s="1" customFormat="1" ht="14.25" customHeight="1" x14ac:dyDescent="0.15">
      <c r="B59" s="449" t="s">
        <v>169</v>
      </c>
      <c r="C59" s="449"/>
      <c r="D59" s="449"/>
      <c r="E59" s="449"/>
      <c r="F59" s="449"/>
      <c r="G59" s="449"/>
      <c r="H59" s="449"/>
      <c r="I59" s="449"/>
      <c r="J59" s="449"/>
      <c r="K59" s="449"/>
      <c r="L59" s="449"/>
      <c r="M59" s="449"/>
      <c r="N59" s="449"/>
      <c r="O59" s="449"/>
      <c r="P59" s="449"/>
      <c r="Q59" s="449"/>
      <c r="R59" s="449"/>
      <c r="S59" s="449"/>
      <c r="T59" s="449"/>
      <c r="U59" s="449"/>
      <c r="V59" s="449"/>
      <c r="W59" s="449"/>
      <c r="X59" s="449"/>
      <c r="Y59" s="175"/>
      <c r="Z59" s="5"/>
      <c r="AE59" s="2"/>
    </row>
    <row r="60" spans="2:31" s="1" customFormat="1" ht="14.25" customHeight="1" x14ac:dyDescent="0.15">
      <c r="B60" s="177"/>
      <c r="C60" s="449" t="s">
        <v>176</v>
      </c>
      <c r="D60" s="449"/>
      <c r="E60" s="449"/>
      <c r="F60" s="449"/>
      <c r="G60" s="449"/>
      <c r="H60" s="449"/>
      <c r="I60" s="449"/>
      <c r="J60" s="449"/>
      <c r="K60" s="449"/>
      <c r="L60" s="449"/>
      <c r="M60" s="449"/>
      <c r="N60" s="449"/>
      <c r="O60" s="449"/>
      <c r="P60" s="449"/>
      <c r="Q60" s="449"/>
      <c r="R60" s="449"/>
      <c r="S60" s="449"/>
      <c r="T60" s="449"/>
      <c r="U60" s="449"/>
      <c r="V60" s="449"/>
      <c r="W60" s="449"/>
      <c r="X60" s="449"/>
      <c r="Y60" s="175"/>
      <c r="Z60" s="5"/>
      <c r="AE60" s="2"/>
    </row>
    <row r="61" spans="2:31" s="1" customFormat="1" ht="14.25" customHeight="1" x14ac:dyDescent="0.15">
      <c r="B61" s="449" t="s">
        <v>10</v>
      </c>
      <c r="C61" s="449"/>
      <c r="D61" s="449"/>
      <c r="E61" s="449"/>
      <c r="F61" s="449"/>
      <c r="G61" s="449"/>
      <c r="H61" s="449"/>
      <c r="I61" s="449"/>
      <c r="J61" s="449"/>
      <c r="K61" s="449"/>
      <c r="L61" s="449"/>
      <c r="M61" s="449"/>
      <c r="N61" s="449"/>
      <c r="O61" s="449"/>
      <c r="P61" s="449"/>
      <c r="Q61" s="449"/>
      <c r="R61" s="449"/>
      <c r="S61" s="449"/>
      <c r="T61" s="449"/>
      <c r="U61" s="449"/>
      <c r="V61" s="449"/>
      <c r="W61" s="449"/>
      <c r="X61" s="449"/>
      <c r="Y61" s="175"/>
      <c r="Z61" s="5"/>
      <c r="AE61" s="2"/>
    </row>
    <row r="62" spans="2:31" s="1" customFormat="1" ht="14.25" customHeight="1" x14ac:dyDescent="0.15">
      <c r="B62" s="449" t="s">
        <v>11</v>
      </c>
      <c r="C62" s="449"/>
      <c r="D62" s="449"/>
      <c r="E62" s="449"/>
      <c r="F62" s="449"/>
      <c r="G62" s="449"/>
      <c r="H62" s="449"/>
      <c r="I62" s="449"/>
      <c r="J62" s="449"/>
      <c r="K62" s="449"/>
      <c r="L62" s="449"/>
      <c r="M62" s="449"/>
      <c r="N62" s="449"/>
      <c r="O62" s="449"/>
      <c r="P62" s="449"/>
      <c r="Q62" s="449"/>
      <c r="R62" s="449"/>
      <c r="S62" s="449"/>
      <c r="T62" s="449"/>
      <c r="U62" s="449"/>
      <c r="V62" s="449"/>
      <c r="W62" s="449"/>
      <c r="X62" s="449"/>
      <c r="Y62" s="175"/>
      <c r="Z62" s="5"/>
      <c r="AE62" s="2"/>
    </row>
    <row r="63" spans="2:31" s="1" customFormat="1" ht="14.25" customHeight="1" x14ac:dyDescent="0.15">
      <c r="B63" s="177"/>
      <c r="C63" s="449" t="s">
        <v>177</v>
      </c>
      <c r="D63" s="449"/>
      <c r="E63" s="449"/>
      <c r="F63" s="449"/>
      <c r="G63" s="449"/>
      <c r="H63" s="449"/>
      <c r="I63" s="449"/>
      <c r="J63" s="449"/>
      <c r="K63" s="449"/>
      <c r="L63" s="449"/>
      <c r="M63" s="449"/>
      <c r="N63" s="449"/>
      <c r="O63" s="449"/>
      <c r="P63" s="449"/>
      <c r="Q63" s="449"/>
      <c r="R63" s="449"/>
      <c r="S63" s="449"/>
      <c r="T63" s="449"/>
      <c r="U63" s="449"/>
      <c r="V63" s="449"/>
      <c r="W63" s="449"/>
      <c r="X63" s="449"/>
      <c r="Y63" s="175"/>
      <c r="Z63" s="5"/>
      <c r="AE63" s="2"/>
    </row>
    <row r="64" spans="2:31" s="1" customFormat="1" ht="14.25" customHeight="1" x14ac:dyDescent="0.15">
      <c r="B64" s="177"/>
      <c r="C64" s="177"/>
      <c r="D64" s="177"/>
      <c r="E64" s="177"/>
      <c r="F64" s="177"/>
      <c r="G64" s="177"/>
      <c r="H64" s="177"/>
      <c r="I64" s="177"/>
      <c r="J64" s="177"/>
      <c r="K64" s="177"/>
      <c r="L64" s="177"/>
      <c r="M64" s="177"/>
      <c r="N64" s="177"/>
      <c r="O64" s="177"/>
      <c r="P64" s="177"/>
      <c r="Q64" s="177"/>
      <c r="R64" s="177"/>
      <c r="S64" s="177"/>
      <c r="T64" s="177"/>
      <c r="U64" s="177"/>
      <c r="V64" s="177"/>
      <c r="W64" s="177"/>
      <c r="X64" s="177"/>
      <c r="Y64" s="175"/>
      <c r="Z64" s="5"/>
      <c r="AE64" s="2"/>
    </row>
    <row r="66" spans="21:24" x14ac:dyDescent="0.15">
      <c r="U66" t="s">
        <v>14</v>
      </c>
      <c r="V66" s="453" t="s">
        <v>170</v>
      </c>
      <c r="W66" s="453"/>
      <c r="X66" s="453"/>
    </row>
  </sheetData>
  <mergeCells count="60">
    <mergeCell ref="V66:X66"/>
    <mergeCell ref="B53:X53"/>
    <mergeCell ref="B54:X54"/>
    <mergeCell ref="B55:X55"/>
    <mergeCell ref="C56:X56"/>
    <mergeCell ref="B57:X57"/>
    <mergeCell ref="C58:X58"/>
    <mergeCell ref="B59:X59"/>
    <mergeCell ref="C60:X60"/>
    <mergeCell ref="B61:X61"/>
    <mergeCell ref="B62:X62"/>
    <mergeCell ref="C63:X63"/>
    <mergeCell ref="C52:X52"/>
    <mergeCell ref="B40:X40"/>
    <mergeCell ref="B41:X41"/>
    <mergeCell ref="B43:X43"/>
    <mergeCell ref="B44:X44"/>
    <mergeCell ref="C45:X45"/>
    <mergeCell ref="C46:X46"/>
    <mergeCell ref="B47:X47"/>
    <mergeCell ref="B48:X48"/>
    <mergeCell ref="B49:X49"/>
    <mergeCell ref="C50:X50"/>
    <mergeCell ref="B51:X51"/>
    <mergeCell ref="B39:X39"/>
    <mergeCell ref="B28:X28"/>
    <mergeCell ref="B29:X29"/>
    <mergeCell ref="B30:X30"/>
    <mergeCell ref="B31:X31"/>
    <mergeCell ref="B32:X32"/>
    <mergeCell ref="B33:X33"/>
    <mergeCell ref="B34:X34"/>
    <mergeCell ref="B35:X35"/>
    <mergeCell ref="B36:X36"/>
    <mergeCell ref="B37:X37"/>
    <mergeCell ref="B38:X38"/>
    <mergeCell ref="B27:X27"/>
    <mergeCell ref="B14:X14"/>
    <mergeCell ref="B15:X15"/>
    <mergeCell ref="B17:X17"/>
    <mergeCell ref="B18:X18"/>
    <mergeCell ref="B19:X19"/>
    <mergeCell ref="B20:X20"/>
    <mergeCell ref="B21:X21"/>
    <mergeCell ref="B22:X22"/>
    <mergeCell ref="B23:X23"/>
    <mergeCell ref="B25:X25"/>
    <mergeCell ref="B26:X26"/>
    <mergeCell ref="B13:X13"/>
    <mergeCell ref="A1:Y1"/>
    <mergeCell ref="B3:X3"/>
    <mergeCell ref="B4:X4"/>
    <mergeCell ref="B5:X5"/>
    <mergeCell ref="B6:X6"/>
    <mergeCell ref="B7:X7"/>
    <mergeCell ref="B8:X8"/>
    <mergeCell ref="B9:X9"/>
    <mergeCell ref="B10:X10"/>
    <mergeCell ref="B11:X11"/>
    <mergeCell ref="B12:X12"/>
  </mergeCells>
  <phoneticPr fontId="3"/>
  <pageMargins left="0.70866141732283472" right="0.70866141732283472" top="0.82677165354330717" bottom="0.82677165354330717" header="0.31496062992125984" footer="0.51181102362204722"/>
  <pageSetup paperSize="9" firstPageNumber="21" orientation="portrait" useFirstPageNumber="1" r:id="rId1"/>
  <headerFooter differentFirst="1">
    <oddFooter>&amp;C&amp;"ＭＳ 明朝,標準"&amp;12 13</oddFooter>
    <firstFooter>&amp;C&amp;"ＭＳ 明朝,標準"12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37"/>
  <sheetViews>
    <sheetView zoomScaleNormal="100" zoomScaleSheetLayoutView="100" workbookViewId="0">
      <selection activeCell="J4" sqref="J4"/>
    </sheetView>
  </sheetViews>
  <sheetFormatPr defaultRowHeight="13.5" x14ac:dyDescent="0.15"/>
  <cols>
    <col min="1" max="1" width="3.625" style="7" customWidth="1"/>
    <col min="2" max="2" width="11.375" style="7" bestFit="1" customWidth="1"/>
    <col min="3" max="14" width="5.25" style="7" customWidth="1"/>
    <col min="15" max="15" width="10.625" style="7" customWidth="1"/>
    <col min="16" max="256" width="9" style="7"/>
    <col min="257" max="257" width="3.625" style="7" customWidth="1"/>
    <col min="258" max="258" width="11.375" style="7" bestFit="1" customWidth="1"/>
    <col min="259" max="270" width="5.25" style="7" customWidth="1"/>
    <col min="271" max="271" width="10.625" style="7" customWidth="1"/>
    <col min="272" max="512" width="9" style="7"/>
    <col min="513" max="513" width="3.625" style="7" customWidth="1"/>
    <col min="514" max="514" width="11.375" style="7" bestFit="1" customWidth="1"/>
    <col min="515" max="526" width="5.25" style="7" customWidth="1"/>
    <col min="527" max="527" width="10.625" style="7" customWidth="1"/>
    <col min="528" max="768" width="9" style="7"/>
    <col min="769" max="769" width="3.625" style="7" customWidth="1"/>
    <col min="770" max="770" width="11.375" style="7" bestFit="1" customWidth="1"/>
    <col min="771" max="782" width="5.25" style="7" customWidth="1"/>
    <col min="783" max="783" width="10.625" style="7" customWidth="1"/>
    <col min="784" max="1024" width="9" style="7"/>
    <col min="1025" max="1025" width="3.625" style="7" customWidth="1"/>
    <col min="1026" max="1026" width="11.375" style="7" bestFit="1" customWidth="1"/>
    <col min="1027" max="1038" width="5.25" style="7" customWidth="1"/>
    <col min="1039" max="1039" width="10.625" style="7" customWidth="1"/>
    <col min="1040" max="1280" width="9" style="7"/>
    <col min="1281" max="1281" width="3.625" style="7" customWidth="1"/>
    <col min="1282" max="1282" width="11.375" style="7" bestFit="1" customWidth="1"/>
    <col min="1283" max="1294" width="5.25" style="7" customWidth="1"/>
    <col min="1295" max="1295" width="10.625" style="7" customWidth="1"/>
    <col min="1296" max="1536" width="9" style="7"/>
    <col min="1537" max="1537" width="3.625" style="7" customWidth="1"/>
    <col min="1538" max="1538" width="11.375" style="7" bestFit="1" customWidth="1"/>
    <col min="1539" max="1550" width="5.25" style="7" customWidth="1"/>
    <col min="1551" max="1551" width="10.625" style="7" customWidth="1"/>
    <col min="1552" max="1792" width="9" style="7"/>
    <col min="1793" max="1793" width="3.625" style="7" customWidth="1"/>
    <col min="1794" max="1794" width="11.375" style="7" bestFit="1" customWidth="1"/>
    <col min="1795" max="1806" width="5.25" style="7" customWidth="1"/>
    <col min="1807" max="1807" width="10.625" style="7" customWidth="1"/>
    <col min="1808" max="2048" width="9" style="7"/>
    <col min="2049" max="2049" width="3.625" style="7" customWidth="1"/>
    <col min="2050" max="2050" width="11.375" style="7" bestFit="1" customWidth="1"/>
    <col min="2051" max="2062" width="5.25" style="7" customWidth="1"/>
    <col min="2063" max="2063" width="10.625" style="7" customWidth="1"/>
    <col min="2064" max="2304" width="9" style="7"/>
    <col min="2305" max="2305" width="3.625" style="7" customWidth="1"/>
    <col min="2306" max="2306" width="11.375" style="7" bestFit="1" customWidth="1"/>
    <col min="2307" max="2318" width="5.25" style="7" customWidth="1"/>
    <col min="2319" max="2319" width="10.625" style="7" customWidth="1"/>
    <col min="2320" max="2560" width="9" style="7"/>
    <col min="2561" max="2561" width="3.625" style="7" customWidth="1"/>
    <col min="2562" max="2562" width="11.375" style="7" bestFit="1" customWidth="1"/>
    <col min="2563" max="2574" width="5.25" style="7" customWidth="1"/>
    <col min="2575" max="2575" width="10.625" style="7" customWidth="1"/>
    <col min="2576" max="2816" width="9" style="7"/>
    <col min="2817" max="2817" width="3.625" style="7" customWidth="1"/>
    <col min="2818" max="2818" width="11.375" style="7" bestFit="1" customWidth="1"/>
    <col min="2819" max="2830" width="5.25" style="7" customWidth="1"/>
    <col min="2831" max="2831" width="10.625" style="7" customWidth="1"/>
    <col min="2832" max="3072" width="9" style="7"/>
    <col min="3073" max="3073" width="3.625" style="7" customWidth="1"/>
    <col min="3074" max="3074" width="11.375" style="7" bestFit="1" customWidth="1"/>
    <col min="3075" max="3086" width="5.25" style="7" customWidth="1"/>
    <col min="3087" max="3087" width="10.625" style="7" customWidth="1"/>
    <col min="3088" max="3328" width="9" style="7"/>
    <col min="3329" max="3329" width="3.625" style="7" customWidth="1"/>
    <col min="3330" max="3330" width="11.375" style="7" bestFit="1" customWidth="1"/>
    <col min="3331" max="3342" width="5.25" style="7" customWidth="1"/>
    <col min="3343" max="3343" width="10.625" style="7" customWidth="1"/>
    <col min="3344" max="3584" width="9" style="7"/>
    <col min="3585" max="3585" width="3.625" style="7" customWidth="1"/>
    <col min="3586" max="3586" width="11.375" style="7" bestFit="1" customWidth="1"/>
    <col min="3587" max="3598" width="5.25" style="7" customWidth="1"/>
    <col min="3599" max="3599" width="10.625" style="7" customWidth="1"/>
    <col min="3600" max="3840" width="9" style="7"/>
    <col min="3841" max="3841" width="3.625" style="7" customWidth="1"/>
    <col min="3842" max="3842" width="11.375" style="7" bestFit="1" customWidth="1"/>
    <col min="3843" max="3854" width="5.25" style="7" customWidth="1"/>
    <col min="3855" max="3855" width="10.625" style="7" customWidth="1"/>
    <col min="3856" max="4096" width="9" style="7"/>
    <col min="4097" max="4097" width="3.625" style="7" customWidth="1"/>
    <col min="4098" max="4098" width="11.375" style="7" bestFit="1" customWidth="1"/>
    <col min="4099" max="4110" width="5.25" style="7" customWidth="1"/>
    <col min="4111" max="4111" width="10.625" style="7" customWidth="1"/>
    <col min="4112" max="4352" width="9" style="7"/>
    <col min="4353" max="4353" width="3.625" style="7" customWidth="1"/>
    <col min="4354" max="4354" width="11.375" style="7" bestFit="1" customWidth="1"/>
    <col min="4355" max="4366" width="5.25" style="7" customWidth="1"/>
    <col min="4367" max="4367" width="10.625" style="7" customWidth="1"/>
    <col min="4368" max="4608" width="9" style="7"/>
    <col min="4609" max="4609" width="3.625" style="7" customWidth="1"/>
    <col min="4610" max="4610" width="11.375" style="7" bestFit="1" customWidth="1"/>
    <col min="4611" max="4622" width="5.25" style="7" customWidth="1"/>
    <col min="4623" max="4623" width="10.625" style="7" customWidth="1"/>
    <col min="4624" max="4864" width="9" style="7"/>
    <col min="4865" max="4865" width="3.625" style="7" customWidth="1"/>
    <col min="4866" max="4866" width="11.375" style="7" bestFit="1" customWidth="1"/>
    <col min="4867" max="4878" width="5.25" style="7" customWidth="1"/>
    <col min="4879" max="4879" width="10.625" style="7" customWidth="1"/>
    <col min="4880" max="5120" width="9" style="7"/>
    <col min="5121" max="5121" width="3.625" style="7" customWidth="1"/>
    <col min="5122" max="5122" width="11.375" style="7" bestFit="1" customWidth="1"/>
    <col min="5123" max="5134" width="5.25" style="7" customWidth="1"/>
    <col min="5135" max="5135" width="10.625" style="7" customWidth="1"/>
    <col min="5136" max="5376" width="9" style="7"/>
    <col min="5377" max="5377" width="3.625" style="7" customWidth="1"/>
    <col min="5378" max="5378" width="11.375" style="7" bestFit="1" customWidth="1"/>
    <col min="5379" max="5390" width="5.25" style="7" customWidth="1"/>
    <col min="5391" max="5391" width="10.625" style="7" customWidth="1"/>
    <col min="5392" max="5632" width="9" style="7"/>
    <col min="5633" max="5633" width="3.625" style="7" customWidth="1"/>
    <col min="5634" max="5634" width="11.375" style="7" bestFit="1" customWidth="1"/>
    <col min="5635" max="5646" width="5.25" style="7" customWidth="1"/>
    <col min="5647" max="5647" width="10.625" style="7" customWidth="1"/>
    <col min="5648" max="5888" width="9" style="7"/>
    <col min="5889" max="5889" width="3.625" style="7" customWidth="1"/>
    <col min="5890" max="5890" width="11.375" style="7" bestFit="1" customWidth="1"/>
    <col min="5891" max="5902" width="5.25" style="7" customWidth="1"/>
    <col min="5903" max="5903" width="10.625" style="7" customWidth="1"/>
    <col min="5904" max="6144" width="9" style="7"/>
    <col min="6145" max="6145" width="3.625" style="7" customWidth="1"/>
    <col min="6146" max="6146" width="11.375" style="7" bestFit="1" customWidth="1"/>
    <col min="6147" max="6158" width="5.25" style="7" customWidth="1"/>
    <col min="6159" max="6159" width="10.625" style="7" customWidth="1"/>
    <col min="6160" max="6400" width="9" style="7"/>
    <col min="6401" max="6401" width="3.625" style="7" customWidth="1"/>
    <col min="6402" max="6402" width="11.375" style="7" bestFit="1" customWidth="1"/>
    <col min="6403" max="6414" width="5.25" style="7" customWidth="1"/>
    <col min="6415" max="6415" width="10.625" style="7" customWidth="1"/>
    <col min="6416" max="6656" width="9" style="7"/>
    <col min="6657" max="6657" width="3.625" style="7" customWidth="1"/>
    <col min="6658" max="6658" width="11.375" style="7" bestFit="1" customWidth="1"/>
    <col min="6659" max="6670" width="5.25" style="7" customWidth="1"/>
    <col min="6671" max="6671" width="10.625" style="7" customWidth="1"/>
    <col min="6672" max="6912" width="9" style="7"/>
    <col min="6913" max="6913" width="3.625" style="7" customWidth="1"/>
    <col min="6914" max="6914" width="11.375" style="7" bestFit="1" customWidth="1"/>
    <col min="6915" max="6926" width="5.25" style="7" customWidth="1"/>
    <col min="6927" max="6927" width="10.625" style="7" customWidth="1"/>
    <col min="6928" max="7168" width="9" style="7"/>
    <col min="7169" max="7169" width="3.625" style="7" customWidth="1"/>
    <col min="7170" max="7170" width="11.375" style="7" bestFit="1" customWidth="1"/>
    <col min="7171" max="7182" width="5.25" style="7" customWidth="1"/>
    <col min="7183" max="7183" width="10.625" style="7" customWidth="1"/>
    <col min="7184" max="7424" width="9" style="7"/>
    <col min="7425" max="7425" width="3.625" style="7" customWidth="1"/>
    <col min="7426" max="7426" width="11.375" style="7" bestFit="1" customWidth="1"/>
    <col min="7427" max="7438" width="5.25" style="7" customWidth="1"/>
    <col min="7439" max="7439" width="10.625" style="7" customWidth="1"/>
    <col min="7440" max="7680" width="9" style="7"/>
    <col min="7681" max="7681" width="3.625" style="7" customWidth="1"/>
    <col min="7682" max="7682" width="11.375" style="7" bestFit="1" customWidth="1"/>
    <col min="7683" max="7694" width="5.25" style="7" customWidth="1"/>
    <col min="7695" max="7695" width="10.625" style="7" customWidth="1"/>
    <col min="7696" max="7936" width="9" style="7"/>
    <col min="7937" max="7937" width="3.625" style="7" customWidth="1"/>
    <col min="7938" max="7938" width="11.375" style="7" bestFit="1" customWidth="1"/>
    <col min="7939" max="7950" width="5.25" style="7" customWidth="1"/>
    <col min="7951" max="7951" width="10.625" style="7" customWidth="1"/>
    <col min="7952" max="8192" width="9" style="7"/>
    <col min="8193" max="8193" width="3.625" style="7" customWidth="1"/>
    <col min="8194" max="8194" width="11.375" style="7" bestFit="1" customWidth="1"/>
    <col min="8195" max="8206" width="5.25" style="7" customWidth="1"/>
    <col min="8207" max="8207" width="10.625" style="7" customWidth="1"/>
    <col min="8208" max="8448" width="9" style="7"/>
    <col min="8449" max="8449" width="3.625" style="7" customWidth="1"/>
    <col min="8450" max="8450" width="11.375" style="7" bestFit="1" customWidth="1"/>
    <col min="8451" max="8462" width="5.25" style="7" customWidth="1"/>
    <col min="8463" max="8463" width="10.625" style="7" customWidth="1"/>
    <col min="8464" max="8704" width="9" style="7"/>
    <col min="8705" max="8705" width="3.625" style="7" customWidth="1"/>
    <col min="8706" max="8706" width="11.375" style="7" bestFit="1" customWidth="1"/>
    <col min="8707" max="8718" width="5.25" style="7" customWidth="1"/>
    <col min="8719" max="8719" width="10.625" style="7" customWidth="1"/>
    <col min="8720" max="8960" width="9" style="7"/>
    <col min="8961" max="8961" width="3.625" style="7" customWidth="1"/>
    <col min="8962" max="8962" width="11.375" style="7" bestFit="1" customWidth="1"/>
    <col min="8963" max="8974" width="5.25" style="7" customWidth="1"/>
    <col min="8975" max="8975" width="10.625" style="7" customWidth="1"/>
    <col min="8976" max="9216" width="9" style="7"/>
    <col min="9217" max="9217" width="3.625" style="7" customWidth="1"/>
    <col min="9218" max="9218" width="11.375" style="7" bestFit="1" customWidth="1"/>
    <col min="9219" max="9230" width="5.25" style="7" customWidth="1"/>
    <col min="9231" max="9231" width="10.625" style="7" customWidth="1"/>
    <col min="9232" max="9472" width="9" style="7"/>
    <col min="9473" max="9473" width="3.625" style="7" customWidth="1"/>
    <col min="9474" max="9474" width="11.375" style="7" bestFit="1" customWidth="1"/>
    <col min="9475" max="9486" width="5.25" style="7" customWidth="1"/>
    <col min="9487" max="9487" width="10.625" style="7" customWidth="1"/>
    <col min="9488" max="9728" width="9" style="7"/>
    <col min="9729" max="9729" width="3.625" style="7" customWidth="1"/>
    <col min="9730" max="9730" width="11.375" style="7" bestFit="1" customWidth="1"/>
    <col min="9731" max="9742" width="5.25" style="7" customWidth="1"/>
    <col min="9743" max="9743" width="10.625" style="7" customWidth="1"/>
    <col min="9744" max="9984" width="9" style="7"/>
    <col min="9985" max="9985" width="3.625" style="7" customWidth="1"/>
    <col min="9986" max="9986" width="11.375" style="7" bestFit="1" customWidth="1"/>
    <col min="9987" max="9998" width="5.25" style="7" customWidth="1"/>
    <col min="9999" max="9999" width="10.625" style="7" customWidth="1"/>
    <col min="10000" max="10240" width="9" style="7"/>
    <col min="10241" max="10241" width="3.625" style="7" customWidth="1"/>
    <col min="10242" max="10242" width="11.375" style="7" bestFit="1" customWidth="1"/>
    <col min="10243" max="10254" width="5.25" style="7" customWidth="1"/>
    <col min="10255" max="10255" width="10.625" style="7" customWidth="1"/>
    <col min="10256" max="10496" width="9" style="7"/>
    <col min="10497" max="10497" width="3.625" style="7" customWidth="1"/>
    <col min="10498" max="10498" width="11.375" style="7" bestFit="1" customWidth="1"/>
    <col min="10499" max="10510" width="5.25" style="7" customWidth="1"/>
    <col min="10511" max="10511" width="10.625" style="7" customWidth="1"/>
    <col min="10512" max="10752" width="9" style="7"/>
    <col min="10753" max="10753" width="3.625" style="7" customWidth="1"/>
    <col min="10754" max="10754" width="11.375" style="7" bestFit="1" customWidth="1"/>
    <col min="10755" max="10766" width="5.25" style="7" customWidth="1"/>
    <col min="10767" max="10767" width="10.625" style="7" customWidth="1"/>
    <col min="10768" max="11008" width="9" style="7"/>
    <col min="11009" max="11009" width="3.625" style="7" customWidth="1"/>
    <col min="11010" max="11010" width="11.375" style="7" bestFit="1" customWidth="1"/>
    <col min="11011" max="11022" width="5.25" style="7" customWidth="1"/>
    <col min="11023" max="11023" width="10.625" style="7" customWidth="1"/>
    <col min="11024" max="11264" width="9" style="7"/>
    <col min="11265" max="11265" width="3.625" style="7" customWidth="1"/>
    <col min="11266" max="11266" width="11.375" style="7" bestFit="1" customWidth="1"/>
    <col min="11267" max="11278" width="5.25" style="7" customWidth="1"/>
    <col min="11279" max="11279" width="10.625" style="7" customWidth="1"/>
    <col min="11280" max="11520" width="9" style="7"/>
    <col min="11521" max="11521" width="3.625" style="7" customWidth="1"/>
    <col min="11522" max="11522" width="11.375" style="7" bestFit="1" customWidth="1"/>
    <col min="11523" max="11534" width="5.25" style="7" customWidth="1"/>
    <col min="11535" max="11535" width="10.625" style="7" customWidth="1"/>
    <col min="11536" max="11776" width="9" style="7"/>
    <col min="11777" max="11777" width="3.625" style="7" customWidth="1"/>
    <col min="11778" max="11778" width="11.375" style="7" bestFit="1" customWidth="1"/>
    <col min="11779" max="11790" width="5.25" style="7" customWidth="1"/>
    <col min="11791" max="11791" width="10.625" style="7" customWidth="1"/>
    <col min="11792" max="12032" width="9" style="7"/>
    <col min="12033" max="12033" width="3.625" style="7" customWidth="1"/>
    <col min="12034" max="12034" width="11.375" style="7" bestFit="1" customWidth="1"/>
    <col min="12035" max="12046" width="5.25" style="7" customWidth="1"/>
    <col min="12047" max="12047" width="10.625" style="7" customWidth="1"/>
    <col min="12048" max="12288" width="9" style="7"/>
    <col min="12289" max="12289" width="3.625" style="7" customWidth="1"/>
    <col min="12290" max="12290" width="11.375" style="7" bestFit="1" customWidth="1"/>
    <col min="12291" max="12302" width="5.25" style="7" customWidth="1"/>
    <col min="12303" max="12303" width="10.625" style="7" customWidth="1"/>
    <col min="12304" max="12544" width="9" style="7"/>
    <col min="12545" max="12545" width="3.625" style="7" customWidth="1"/>
    <col min="12546" max="12546" width="11.375" style="7" bestFit="1" customWidth="1"/>
    <col min="12547" max="12558" width="5.25" style="7" customWidth="1"/>
    <col min="12559" max="12559" width="10.625" style="7" customWidth="1"/>
    <col min="12560" max="12800" width="9" style="7"/>
    <col min="12801" max="12801" width="3.625" style="7" customWidth="1"/>
    <col min="12802" max="12802" width="11.375" style="7" bestFit="1" customWidth="1"/>
    <col min="12803" max="12814" width="5.25" style="7" customWidth="1"/>
    <col min="12815" max="12815" width="10.625" style="7" customWidth="1"/>
    <col min="12816" max="13056" width="9" style="7"/>
    <col min="13057" max="13057" width="3.625" style="7" customWidth="1"/>
    <col min="13058" max="13058" width="11.375" style="7" bestFit="1" customWidth="1"/>
    <col min="13059" max="13070" width="5.25" style="7" customWidth="1"/>
    <col min="13071" max="13071" width="10.625" style="7" customWidth="1"/>
    <col min="13072" max="13312" width="9" style="7"/>
    <col min="13313" max="13313" width="3.625" style="7" customWidth="1"/>
    <col min="13314" max="13314" width="11.375" style="7" bestFit="1" customWidth="1"/>
    <col min="13315" max="13326" width="5.25" style="7" customWidth="1"/>
    <col min="13327" max="13327" width="10.625" style="7" customWidth="1"/>
    <col min="13328" max="13568" width="9" style="7"/>
    <col min="13569" max="13569" width="3.625" style="7" customWidth="1"/>
    <col min="13570" max="13570" width="11.375" style="7" bestFit="1" customWidth="1"/>
    <col min="13571" max="13582" width="5.25" style="7" customWidth="1"/>
    <col min="13583" max="13583" width="10.625" style="7" customWidth="1"/>
    <col min="13584" max="13824" width="9" style="7"/>
    <col min="13825" max="13825" width="3.625" style="7" customWidth="1"/>
    <col min="13826" max="13826" width="11.375" style="7" bestFit="1" customWidth="1"/>
    <col min="13827" max="13838" width="5.25" style="7" customWidth="1"/>
    <col min="13839" max="13839" width="10.625" style="7" customWidth="1"/>
    <col min="13840" max="14080" width="9" style="7"/>
    <col min="14081" max="14081" width="3.625" style="7" customWidth="1"/>
    <col min="14082" max="14082" width="11.375" style="7" bestFit="1" customWidth="1"/>
    <col min="14083" max="14094" width="5.25" style="7" customWidth="1"/>
    <col min="14095" max="14095" width="10.625" style="7" customWidth="1"/>
    <col min="14096" max="14336" width="9" style="7"/>
    <col min="14337" max="14337" width="3.625" style="7" customWidth="1"/>
    <col min="14338" max="14338" width="11.375" style="7" bestFit="1" customWidth="1"/>
    <col min="14339" max="14350" width="5.25" style="7" customWidth="1"/>
    <col min="14351" max="14351" width="10.625" style="7" customWidth="1"/>
    <col min="14352" max="14592" width="9" style="7"/>
    <col min="14593" max="14593" width="3.625" style="7" customWidth="1"/>
    <col min="14594" max="14594" width="11.375" style="7" bestFit="1" customWidth="1"/>
    <col min="14595" max="14606" width="5.25" style="7" customWidth="1"/>
    <col min="14607" max="14607" width="10.625" style="7" customWidth="1"/>
    <col min="14608" max="14848" width="9" style="7"/>
    <col min="14849" max="14849" width="3.625" style="7" customWidth="1"/>
    <col min="14850" max="14850" width="11.375" style="7" bestFit="1" customWidth="1"/>
    <col min="14851" max="14862" width="5.25" style="7" customWidth="1"/>
    <col min="14863" max="14863" width="10.625" style="7" customWidth="1"/>
    <col min="14864" max="15104" width="9" style="7"/>
    <col min="15105" max="15105" width="3.625" style="7" customWidth="1"/>
    <col min="15106" max="15106" width="11.375" style="7" bestFit="1" customWidth="1"/>
    <col min="15107" max="15118" width="5.25" style="7" customWidth="1"/>
    <col min="15119" max="15119" width="10.625" style="7" customWidth="1"/>
    <col min="15120" max="15360" width="9" style="7"/>
    <col min="15361" max="15361" width="3.625" style="7" customWidth="1"/>
    <col min="15362" max="15362" width="11.375" style="7" bestFit="1" customWidth="1"/>
    <col min="15363" max="15374" width="5.25" style="7" customWidth="1"/>
    <col min="15375" max="15375" width="10.625" style="7" customWidth="1"/>
    <col min="15376" max="15616" width="9" style="7"/>
    <col min="15617" max="15617" width="3.625" style="7" customWidth="1"/>
    <col min="15618" max="15618" width="11.375" style="7" bestFit="1" customWidth="1"/>
    <col min="15619" max="15630" width="5.25" style="7" customWidth="1"/>
    <col min="15631" max="15631" width="10.625" style="7" customWidth="1"/>
    <col min="15632" max="15872" width="9" style="7"/>
    <col min="15873" max="15873" width="3.625" style="7" customWidth="1"/>
    <col min="15874" max="15874" width="11.375" style="7" bestFit="1" customWidth="1"/>
    <col min="15875" max="15886" width="5.25" style="7" customWidth="1"/>
    <col min="15887" max="15887" width="10.625" style="7" customWidth="1"/>
    <col min="15888" max="16128" width="9" style="7"/>
    <col min="16129" max="16129" width="3.625" style="7" customWidth="1"/>
    <col min="16130" max="16130" width="11.375" style="7" bestFit="1" customWidth="1"/>
    <col min="16131" max="16142" width="5.25" style="7" customWidth="1"/>
    <col min="16143" max="16143" width="10.625" style="7" customWidth="1"/>
    <col min="16144" max="16384" width="9" style="7"/>
  </cols>
  <sheetData>
    <row r="1" spans="1:15" ht="18" customHeight="1" x14ac:dyDescent="0.15">
      <c r="O1" s="8" t="s">
        <v>49</v>
      </c>
    </row>
    <row r="2" spans="1:15" ht="18" customHeight="1" x14ac:dyDescent="0.15">
      <c r="A2" s="465" t="s">
        <v>130</v>
      </c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  <c r="N2" s="466"/>
      <c r="O2" s="466"/>
    </row>
    <row r="3" spans="1:15" ht="18" customHeight="1" x14ac:dyDescent="0.15">
      <c r="C3" s="9"/>
      <c r="O3" s="8"/>
    </row>
    <row r="4" spans="1:15" ht="18" customHeight="1" x14ac:dyDescent="0.15">
      <c r="F4" s="9"/>
      <c r="G4" s="9"/>
      <c r="H4" s="9"/>
      <c r="I4" s="9"/>
      <c r="J4" s="9"/>
      <c r="K4" s="9"/>
      <c r="M4" s="10" t="s">
        <v>15</v>
      </c>
    </row>
    <row r="5" spans="1:15" ht="18" customHeight="1" x14ac:dyDescent="0.15">
      <c r="M5" s="11" t="s">
        <v>16</v>
      </c>
    </row>
    <row r="6" spans="1:15" ht="30.2" customHeight="1" x14ac:dyDescent="0.15">
      <c r="B6" s="12"/>
      <c r="C6" s="13" t="s">
        <v>17</v>
      </c>
      <c r="D6" s="14" t="s">
        <v>18</v>
      </c>
      <c r="E6" s="14" t="s">
        <v>19</v>
      </c>
      <c r="F6" s="14" t="s">
        <v>20</v>
      </c>
      <c r="G6" s="14" t="s">
        <v>21</v>
      </c>
      <c r="H6" s="14" t="s">
        <v>22</v>
      </c>
      <c r="I6" s="14" t="s">
        <v>23</v>
      </c>
      <c r="J6" s="14" t="s">
        <v>24</v>
      </c>
      <c r="K6" s="14" t="s">
        <v>25</v>
      </c>
      <c r="L6" s="14" t="s">
        <v>26</v>
      </c>
      <c r="M6" s="14" t="s">
        <v>27</v>
      </c>
      <c r="N6" s="15" t="s">
        <v>28</v>
      </c>
      <c r="O6" s="16" t="s">
        <v>29</v>
      </c>
    </row>
    <row r="7" spans="1:15" ht="30.2" customHeight="1" x14ac:dyDescent="0.15">
      <c r="A7" s="463" t="s">
        <v>30</v>
      </c>
      <c r="B7" s="464"/>
      <c r="C7" s="17">
        <v>862</v>
      </c>
      <c r="D7" s="18">
        <v>895</v>
      </c>
      <c r="E7" s="18">
        <v>859</v>
      </c>
      <c r="F7" s="18">
        <v>895</v>
      </c>
      <c r="G7" s="18">
        <v>145</v>
      </c>
      <c r="H7" s="18">
        <v>0</v>
      </c>
      <c r="I7" s="18">
        <v>863</v>
      </c>
      <c r="J7" s="18">
        <v>863</v>
      </c>
      <c r="K7" s="18">
        <v>805</v>
      </c>
      <c r="L7" s="18">
        <v>804</v>
      </c>
      <c r="M7" s="18">
        <v>802</v>
      </c>
      <c r="N7" s="19">
        <v>891</v>
      </c>
      <c r="O7" s="20">
        <f>SUM(C7:N7)</f>
        <v>8684</v>
      </c>
    </row>
    <row r="8" spans="1:15" ht="18" customHeight="1" x14ac:dyDescent="0.15">
      <c r="A8" s="467" t="s">
        <v>31</v>
      </c>
      <c r="B8" s="459" t="s">
        <v>32</v>
      </c>
      <c r="C8" s="21">
        <v>38</v>
      </c>
      <c r="D8" s="22">
        <v>33</v>
      </c>
      <c r="E8" s="22">
        <v>47</v>
      </c>
      <c r="F8" s="22">
        <v>42</v>
      </c>
      <c r="G8" s="22">
        <v>7</v>
      </c>
      <c r="H8" s="22">
        <v>0</v>
      </c>
      <c r="I8" s="22">
        <v>48</v>
      </c>
      <c r="J8" s="23">
        <v>47</v>
      </c>
      <c r="K8" s="23">
        <v>44</v>
      </c>
      <c r="L8" s="22">
        <v>53</v>
      </c>
      <c r="M8" s="22">
        <v>34</v>
      </c>
      <c r="N8" s="24">
        <v>36</v>
      </c>
      <c r="O8" s="25">
        <f>SUM(C8:N8)</f>
        <v>429</v>
      </c>
    </row>
    <row r="9" spans="1:15" ht="18" customHeight="1" x14ac:dyDescent="0.15">
      <c r="A9" s="468"/>
      <c r="B9" s="460"/>
      <c r="C9" s="27">
        <f>ROUND(C8/(C$7/10)*100,1)</f>
        <v>44.1</v>
      </c>
      <c r="D9" s="27">
        <f>ROUND(D8/(D$7/10)*100,1)</f>
        <v>36.9</v>
      </c>
      <c r="E9" s="27">
        <f>ROUND(E8/(E$7/10)*100,1)</f>
        <v>54.7</v>
      </c>
      <c r="F9" s="27">
        <f>ROUND(F8/(F$7/10)*100,1)</f>
        <v>46.9</v>
      </c>
      <c r="G9" s="27">
        <f>ROUND(G8/(G$7/10)*100,1)</f>
        <v>48.3</v>
      </c>
      <c r="H9" s="27">
        <v>0</v>
      </c>
      <c r="I9" s="27">
        <f t="shared" ref="I9:N9" si="0">ROUND(I8/(I$7/10)*100,1)</f>
        <v>55.6</v>
      </c>
      <c r="J9" s="27">
        <f t="shared" si="0"/>
        <v>54.5</v>
      </c>
      <c r="K9" s="27">
        <f t="shared" si="0"/>
        <v>54.7</v>
      </c>
      <c r="L9" s="27">
        <f t="shared" si="0"/>
        <v>65.900000000000006</v>
      </c>
      <c r="M9" s="27">
        <f t="shared" si="0"/>
        <v>42.4</v>
      </c>
      <c r="N9" s="27">
        <f t="shared" si="0"/>
        <v>40.4</v>
      </c>
      <c r="O9" s="26">
        <f>O8/($O$7/10)</f>
        <v>0.4940119760479042</v>
      </c>
    </row>
    <row r="10" spans="1:15" ht="18" customHeight="1" x14ac:dyDescent="0.15">
      <c r="A10" s="468"/>
      <c r="B10" s="459" t="s">
        <v>33</v>
      </c>
      <c r="C10" s="21">
        <v>54</v>
      </c>
      <c r="D10" s="22">
        <v>61</v>
      </c>
      <c r="E10" s="22">
        <v>63</v>
      </c>
      <c r="F10" s="22">
        <v>73</v>
      </c>
      <c r="G10" s="22">
        <v>14</v>
      </c>
      <c r="H10" s="22">
        <v>0</v>
      </c>
      <c r="I10" s="22">
        <v>59</v>
      </c>
      <c r="J10" s="23">
        <v>56</v>
      </c>
      <c r="K10" s="23">
        <v>55</v>
      </c>
      <c r="L10" s="22">
        <v>55</v>
      </c>
      <c r="M10" s="22">
        <v>53</v>
      </c>
      <c r="N10" s="24">
        <v>61</v>
      </c>
      <c r="O10" s="25">
        <f>SUM(C10:N10)</f>
        <v>604</v>
      </c>
    </row>
    <row r="11" spans="1:15" ht="18" customHeight="1" x14ac:dyDescent="0.15">
      <c r="A11" s="468"/>
      <c r="B11" s="460"/>
      <c r="C11" s="27">
        <f>ROUND(C10/(C$7/10)*100,1)</f>
        <v>62.6</v>
      </c>
      <c r="D11" s="27">
        <f>ROUND(D10/(D$7/10)*100,1)</f>
        <v>68.2</v>
      </c>
      <c r="E11" s="27">
        <f>ROUND(E10/(E$7/10)*100,1)</f>
        <v>73.3</v>
      </c>
      <c r="F11" s="27">
        <f>ROUND(F10/(F$7/10)*100,1)</f>
        <v>81.599999999999994</v>
      </c>
      <c r="G11" s="27">
        <f>ROUND(G10/(G$7/10)*100,1)</f>
        <v>96.6</v>
      </c>
      <c r="H11" s="27">
        <v>0</v>
      </c>
      <c r="I11" s="27">
        <f t="shared" ref="I11:N11" si="1">ROUND(I10/(I$7/10)*100,1)</f>
        <v>68.400000000000006</v>
      </c>
      <c r="J11" s="27">
        <f t="shared" si="1"/>
        <v>64.900000000000006</v>
      </c>
      <c r="K11" s="27">
        <f t="shared" si="1"/>
        <v>68.3</v>
      </c>
      <c r="L11" s="27">
        <f t="shared" si="1"/>
        <v>68.400000000000006</v>
      </c>
      <c r="M11" s="27">
        <f t="shared" si="1"/>
        <v>66.099999999999994</v>
      </c>
      <c r="N11" s="27">
        <f t="shared" si="1"/>
        <v>68.5</v>
      </c>
      <c r="O11" s="26">
        <f>O10/($O$7/10)</f>
        <v>0.69553201289728239</v>
      </c>
    </row>
    <row r="12" spans="1:15" ht="18" customHeight="1" x14ac:dyDescent="0.15">
      <c r="A12" s="468"/>
      <c r="B12" s="459" t="s">
        <v>34</v>
      </c>
      <c r="C12" s="21">
        <v>32</v>
      </c>
      <c r="D12" s="22">
        <v>26</v>
      </c>
      <c r="E12" s="22">
        <v>38</v>
      </c>
      <c r="F12" s="22">
        <v>57</v>
      </c>
      <c r="G12" s="22">
        <v>5</v>
      </c>
      <c r="H12" s="22">
        <v>0</v>
      </c>
      <c r="I12" s="22">
        <v>40</v>
      </c>
      <c r="J12" s="23">
        <v>49</v>
      </c>
      <c r="K12" s="23">
        <v>45</v>
      </c>
      <c r="L12" s="22">
        <v>34</v>
      </c>
      <c r="M12" s="22">
        <v>23</v>
      </c>
      <c r="N12" s="24">
        <v>47</v>
      </c>
      <c r="O12" s="25">
        <f>SUM(C12:N12)</f>
        <v>396</v>
      </c>
    </row>
    <row r="13" spans="1:15" ht="18" customHeight="1" x14ac:dyDescent="0.15">
      <c r="A13" s="468"/>
      <c r="B13" s="460"/>
      <c r="C13" s="27">
        <f>ROUND(C12/(C$7/10)*100,1)</f>
        <v>37.1</v>
      </c>
      <c r="D13" s="27">
        <f>ROUND(D12/(D$7/10)*100,1)</f>
        <v>29.1</v>
      </c>
      <c r="E13" s="27">
        <f>ROUND(E12/(E$7/10)*100,1)</f>
        <v>44.2</v>
      </c>
      <c r="F13" s="27">
        <f>ROUND(F12/(F$7/10)*100,1)</f>
        <v>63.7</v>
      </c>
      <c r="G13" s="27">
        <f>ROUND(G12/(G$7/10)*100,1)</f>
        <v>34.5</v>
      </c>
      <c r="H13" s="27">
        <v>0</v>
      </c>
      <c r="I13" s="27">
        <f t="shared" ref="I13:N13" si="2">ROUND(I12/(I$7/10)*100,1)</f>
        <v>46.3</v>
      </c>
      <c r="J13" s="27">
        <f t="shared" si="2"/>
        <v>56.8</v>
      </c>
      <c r="K13" s="27">
        <f t="shared" si="2"/>
        <v>55.9</v>
      </c>
      <c r="L13" s="27">
        <f t="shared" si="2"/>
        <v>42.3</v>
      </c>
      <c r="M13" s="27">
        <f t="shared" si="2"/>
        <v>28.7</v>
      </c>
      <c r="N13" s="27">
        <f t="shared" si="2"/>
        <v>52.7</v>
      </c>
      <c r="O13" s="26">
        <f>O12/($O$7/10)</f>
        <v>0.45601105481345006</v>
      </c>
    </row>
    <row r="14" spans="1:15" ht="18" customHeight="1" x14ac:dyDescent="0.15">
      <c r="A14" s="468"/>
      <c r="B14" s="459" t="s">
        <v>35</v>
      </c>
      <c r="C14" s="21">
        <v>24</v>
      </c>
      <c r="D14" s="22">
        <v>20</v>
      </c>
      <c r="E14" s="22">
        <v>30</v>
      </c>
      <c r="F14" s="22">
        <v>56</v>
      </c>
      <c r="G14" s="22">
        <v>5</v>
      </c>
      <c r="H14" s="22">
        <v>0</v>
      </c>
      <c r="I14" s="22">
        <v>29</v>
      </c>
      <c r="J14" s="23">
        <v>35</v>
      </c>
      <c r="K14" s="23">
        <v>34</v>
      </c>
      <c r="L14" s="22">
        <v>31</v>
      </c>
      <c r="M14" s="22">
        <v>19</v>
      </c>
      <c r="N14" s="24">
        <v>29</v>
      </c>
      <c r="O14" s="25">
        <f>SUM(C14:N14)</f>
        <v>312</v>
      </c>
    </row>
    <row r="15" spans="1:15" ht="18" customHeight="1" x14ac:dyDescent="0.15">
      <c r="A15" s="468"/>
      <c r="B15" s="460"/>
      <c r="C15" s="27">
        <f>ROUND(C14/(C$7/10)*100,1)</f>
        <v>27.8</v>
      </c>
      <c r="D15" s="27">
        <f>ROUND(D14/(D$7/10)*100,1)</f>
        <v>22.3</v>
      </c>
      <c r="E15" s="27">
        <f>ROUND(E14/(E$7/10)*100,1)</f>
        <v>34.9</v>
      </c>
      <c r="F15" s="27">
        <f>ROUND(F14/(F$7/10)*100,1)</f>
        <v>62.6</v>
      </c>
      <c r="G15" s="27">
        <f>ROUND(G14/(G$7/10)*100,1)</f>
        <v>34.5</v>
      </c>
      <c r="H15" s="27">
        <v>0</v>
      </c>
      <c r="I15" s="27">
        <f t="shared" ref="I15:N15" si="3">ROUND(I14/(I$7/10)*100,1)</f>
        <v>33.6</v>
      </c>
      <c r="J15" s="27">
        <f t="shared" si="3"/>
        <v>40.6</v>
      </c>
      <c r="K15" s="27">
        <f t="shared" si="3"/>
        <v>42.2</v>
      </c>
      <c r="L15" s="27">
        <f t="shared" si="3"/>
        <v>38.6</v>
      </c>
      <c r="M15" s="27">
        <f t="shared" si="3"/>
        <v>23.7</v>
      </c>
      <c r="N15" s="27">
        <f t="shared" si="3"/>
        <v>32.5</v>
      </c>
      <c r="O15" s="26">
        <f>O14/($O$7/10)</f>
        <v>0.3592814371257485</v>
      </c>
    </row>
    <row r="16" spans="1:15" ht="18" customHeight="1" x14ac:dyDescent="0.15">
      <c r="A16" s="468"/>
      <c r="B16" s="459" t="s">
        <v>36</v>
      </c>
      <c r="C16" s="21">
        <v>41</v>
      </c>
      <c r="D16" s="22">
        <v>42</v>
      </c>
      <c r="E16" s="22">
        <v>44</v>
      </c>
      <c r="F16" s="22">
        <v>43</v>
      </c>
      <c r="G16" s="22">
        <v>1</v>
      </c>
      <c r="H16" s="22">
        <v>0</v>
      </c>
      <c r="I16" s="22">
        <v>45</v>
      </c>
      <c r="J16" s="23">
        <v>48</v>
      </c>
      <c r="K16" s="23">
        <v>33</v>
      </c>
      <c r="L16" s="22">
        <v>30</v>
      </c>
      <c r="M16" s="22">
        <v>19</v>
      </c>
      <c r="N16" s="24">
        <v>35</v>
      </c>
      <c r="O16" s="25">
        <f>SUM(C16:N16)</f>
        <v>381</v>
      </c>
    </row>
    <row r="17" spans="1:15" ht="18" customHeight="1" x14ac:dyDescent="0.15">
      <c r="A17" s="468"/>
      <c r="B17" s="460"/>
      <c r="C17" s="27">
        <f>ROUND(C16/(C$7/10)*100,1)</f>
        <v>47.6</v>
      </c>
      <c r="D17" s="27">
        <f>ROUND(D16/(D$7/10)*100,1)</f>
        <v>46.9</v>
      </c>
      <c r="E17" s="27">
        <f>ROUND(E16/(E$7/10)*100,1)</f>
        <v>51.2</v>
      </c>
      <c r="F17" s="27">
        <f>ROUND(F16/(F$7/10)*100,1)</f>
        <v>48</v>
      </c>
      <c r="G17" s="27">
        <f>ROUND(G16/(G$7/10)*100,1)</f>
        <v>6.9</v>
      </c>
      <c r="H17" s="27">
        <v>0</v>
      </c>
      <c r="I17" s="27">
        <f t="shared" ref="I17:N17" si="4">ROUND(I16/(I$7/10)*100,1)</f>
        <v>52.1</v>
      </c>
      <c r="J17" s="27">
        <f t="shared" si="4"/>
        <v>55.6</v>
      </c>
      <c r="K17" s="27">
        <f t="shared" si="4"/>
        <v>41</v>
      </c>
      <c r="L17" s="27">
        <f t="shared" si="4"/>
        <v>37.299999999999997</v>
      </c>
      <c r="M17" s="27">
        <f t="shared" si="4"/>
        <v>23.7</v>
      </c>
      <c r="N17" s="27">
        <f t="shared" si="4"/>
        <v>39.299999999999997</v>
      </c>
      <c r="O17" s="26">
        <f>O16/($O$7/10)</f>
        <v>0.43873790879778907</v>
      </c>
    </row>
    <row r="18" spans="1:15" ht="18" customHeight="1" x14ac:dyDescent="0.15">
      <c r="A18" s="468"/>
      <c r="B18" s="459" t="s">
        <v>37</v>
      </c>
      <c r="C18" s="21">
        <v>30</v>
      </c>
      <c r="D18" s="22">
        <v>22</v>
      </c>
      <c r="E18" s="22">
        <v>32</v>
      </c>
      <c r="F18" s="22">
        <v>33</v>
      </c>
      <c r="G18" s="22">
        <v>9</v>
      </c>
      <c r="H18" s="22">
        <v>0</v>
      </c>
      <c r="I18" s="22">
        <v>26</v>
      </c>
      <c r="J18" s="23">
        <v>34</v>
      </c>
      <c r="K18" s="23">
        <v>26</v>
      </c>
      <c r="L18" s="22">
        <v>25</v>
      </c>
      <c r="M18" s="22">
        <v>28</v>
      </c>
      <c r="N18" s="24">
        <v>43</v>
      </c>
      <c r="O18" s="25">
        <f>SUM(C18:N18)</f>
        <v>308</v>
      </c>
    </row>
    <row r="19" spans="1:15" ht="18" customHeight="1" x14ac:dyDescent="0.15">
      <c r="A19" s="468"/>
      <c r="B19" s="460"/>
      <c r="C19" s="27">
        <f>ROUND(C18/(C$7/10)*100,1)</f>
        <v>34.799999999999997</v>
      </c>
      <c r="D19" s="27">
        <f>ROUND(D18/(D$7/10)*100,1)</f>
        <v>24.6</v>
      </c>
      <c r="E19" s="27">
        <f>ROUND(E18/(E$7/10)*100,1)</f>
        <v>37.299999999999997</v>
      </c>
      <c r="F19" s="27">
        <f>ROUND(F18/(F$7/10)*100,1)</f>
        <v>36.9</v>
      </c>
      <c r="G19" s="27">
        <f>ROUND(G18/(G$7/10)*100,1)</f>
        <v>62.1</v>
      </c>
      <c r="H19" s="27">
        <v>0</v>
      </c>
      <c r="I19" s="27">
        <f t="shared" ref="I19:N19" si="5">ROUND(I18/(I$7/10)*100,1)</f>
        <v>30.1</v>
      </c>
      <c r="J19" s="27">
        <f t="shared" si="5"/>
        <v>39.4</v>
      </c>
      <c r="K19" s="27">
        <f t="shared" si="5"/>
        <v>32.299999999999997</v>
      </c>
      <c r="L19" s="27">
        <f t="shared" si="5"/>
        <v>31.1</v>
      </c>
      <c r="M19" s="27">
        <f t="shared" si="5"/>
        <v>34.9</v>
      </c>
      <c r="N19" s="27">
        <f t="shared" si="5"/>
        <v>48.3</v>
      </c>
      <c r="O19" s="26">
        <f>O18/($O$7/10)</f>
        <v>0.35467526485490558</v>
      </c>
    </row>
    <row r="20" spans="1:15" ht="18" customHeight="1" x14ac:dyDescent="0.15">
      <c r="A20" s="468"/>
      <c r="B20" s="459" t="s">
        <v>38</v>
      </c>
      <c r="C20" s="21">
        <v>41</v>
      </c>
      <c r="D20" s="22">
        <v>34</v>
      </c>
      <c r="E20" s="22">
        <v>40</v>
      </c>
      <c r="F20" s="22">
        <v>34</v>
      </c>
      <c r="G20" s="22">
        <v>2</v>
      </c>
      <c r="H20" s="22">
        <v>0</v>
      </c>
      <c r="I20" s="22">
        <v>32</v>
      </c>
      <c r="J20" s="23">
        <v>34</v>
      </c>
      <c r="K20" s="23">
        <v>30</v>
      </c>
      <c r="L20" s="22">
        <v>35</v>
      </c>
      <c r="M20" s="22">
        <v>24</v>
      </c>
      <c r="N20" s="24">
        <v>28</v>
      </c>
      <c r="O20" s="25">
        <f>SUM(C20:N20)</f>
        <v>334</v>
      </c>
    </row>
    <row r="21" spans="1:15" ht="18" customHeight="1" x14ac:dyDescent="0.15">
      <c r="A21" s="468"/>
      <c r="B21" s="460"/>
      <c r="C21" s="27">
        <f>ROUND(C20/(C$7/10)*100,1)</f>
        <v>47.6</v>
      </c>
      <c r="D21" s="27">
        <f>ROUND(D20/(D$7/10)*100,1)</f>
        <v>38</v>
      </c>
      <c r="E21" s="27">
        <f>ROUND(E20/(E$7/10)*100,1)</f>
        <v>46.6</v>
      </c>
      <c r="F21" s="27">
        <f>ROUND(F20/(F$7/10)*100,1)</f>
        <v>38</v>
      </c>
      <c r="G21" s="27">
        <f>ROUND(G20/(G$7/10)*100,1)</f>
        <v>13.8</v>
      </c>
      <c r="H21" s="27">
        <v>0</v>
      </c>
      <c r="I21" s="27">
        <f t="shared" ref="I21:N21" si="6">ROUND(I20/(I$7/10)*100,1)</f>
        <v>37.1</v>
      </c>
      <c r="J21" s="27">
        <f t="shared" si="6"/>
        <v>39.4</v>
      </c>
      <c r="K21" s="27">
        <f t="shared" si="6"/>
        <v>37.299999999999997</v>
      </c>
      <c r="L21" s="27">
        <f t="shared" si="6"/>
        <v>43.5</v>
      </c>
      <c r="M21" s="27">
        <f t="shared" si="6"/>
        <v>29.9</v>
      </c>
      <c r="N21" s="27">
        <f t="shared" si="6"/>
        <v>31.4</v>
      </c>
      <c r="O21" s="26">
        <f>O20/($O$7/10)</f>
        <v>0.38461538461538464</v>
      </c>
    </row>
    <row r="22" spans="1:15" ht="18" customHeight="1" x14ac:dyDescent="0.15">
      <c r="A22" s="468"/>
      <c r="B22" s="459" t="s">
        <v>39</v>
      </c>
      <c r="C22" s="21">
        <v>51</v>
      </c>
      <c r="D22" s="22">
        <v>48</v>
      </c>
      <c r="E22" s="22">
        <v>52</v>
      </c>
      <c r="F22" s="22">
        <v>44</v>
      </c>
      <c r="G22" s="22">
        <v>8</v>
      </c>
      <c r="H22" s="22">
        <v>0</v>
      </c>
      <c r="I22" s="22">
        <v>46</v>
      </c>
      <c r="J22" s="23">
        <v>51</v>
      </c>
      <c r="K22" s="23">
        <v>41</v>
      </c>
      <c r="L22" s="22">
        <v>37</v>
      </c>
      <c r="M22" s="22">
        <v>30</v>
      </c>
      <c r="N22" s="24">
        <v>39</v>
      </c>
      <c r="O22" s="25">
        <f>SUM(C22:N22)</f>
        <v>447</v>
      </c>
    </row>
    <row r="23" spans="1:15" ht="18" customHeight="1" x14ac:dyDescent="0.15">
      <c r="A23" s="468"/>
      <c r="B23" s="460"/>
      <c r="C23" s="27">
        <f>ROUND(C22/(C$7/10)*100,1)</f>
        <v>59.2</v>
      </c>
      <c r="D23" s="27">
        <f>ROUND(D22/(D$7/10)*100,1)</f>
        <v>53.6</v>
      </c>
      <c r="E23" s="27">
        <f>ROUND(E22/(E$7/10)*100,1)</f>
        <v>60.5</v>
      </c>
      <c r="F23" s="27">
        <f>ROUND(F22/(F$7/10)*100,1)</f>
        <v>49.2</v>
      </c>
      <c r="G23" s="27">
        <f>ROUND(G22/(G$7/10)*100,1)</f>
        <v>55.2</v>
      </c>
      <c r="H23" s="27">
        <v>0</v>
      </c>
      <c r="I23" s="27">
        <f t="shared" ref="I23:N23" si="7">ROUND(I22/(I$7/10)*100,1)</f>
        <v>53.3</v>
      </c>
      <c r="J23" s="27">
        <f t="shared" si="7"/>
        <v>59.1</v>
      </c>
      <c r="K23" s="27">
        <f t="shared" si="7"/>
        <v>50.9</v>
      </c>
      <c r="L23" s="27">
        <f t="shared" si="7"/>
        <v>46</v>
      </c>
      <c r="M23" s="27">
        <f t="shared" si="7"/>
        <v>37.4</v>
      </c>
      <c r="N23" s="27">
        <f t="shared" si="7"/>
        <v>43.8</v>
      </c>
      <c r="O23" s="26">
        <f>O22/($O$7/10)</f>
        <v>0.51473975126669735</v>
      </c>
    </row>
    <row r="24" spans="1:15" ht="18" customHeight="1" x14ac:dyDescent="0.15">
      <c r="A24" s="468"/>
      <c r="B24" s="459" t="s">
        <v>40</v>
      </c>
      <c r="C24" s="21">
        <v>24</v>
      </c>
      <c r="D24" s="22">
        <v>27</v>
      </c>
      <c r="E24" s="22">
        <v>26</v>
      </c>
      <c r="F24" s="22">
        <v>35</v>
      </c>
      <c r="G24" s="22">
        <v>4</v>
      </c>
      <c r="H24" s="22">
        <v>0</v>
      </c>
      <c r="I24" s="22">
        <v>29</v>
      </c>
      <c r="J24" s="23">
        <v>25</v>
      </c>
      <c r="K24" s="23">
        <v>34</v>
      </c>
      <c r="L24" s="22">
        <v>31</v>
      </c>
      <c r="M24" s="22">
        <v>28</v>
      </c>
      <c r="N24" s="24">
        <v>31</v>
      </c>
      <c r="O24" s="25">
        <f>SUM(C24:N24)</f>
        <v>294</v>
      </c>
    </row>
    <row r="25" spans="1:15" ht="18" customHeight="1" x14ac:dyDescent="0.15">
      <c r="A25" s="468"/>
      <c r="B25" s="460"/>
      <c r="C25" s="27">
        <f>ROUND(C24/(C$7/10)*100,1)</f>
        <v>27.8</v>
      </c>
      <c r="D25" s="27">
        <f>ROUND(D24/(D$7/10)*100,1)</f>
        <v>30.2</v>
      </c>
      <c r="E25" s="27">
        <f>ROUND(E24/(E$7/10)*100,1)</f>
        <v>30.3</v>
      </c>
      <c r="F25" s="27">
        <f>ROUND(F24/(F$7/10)*100,1)</f>
        <v>39.1</v>
      </c>
      <c r="G25" s="27">
        <f>ROUND(G24/(G$7/10)*100,1)</f>
        <v>27.6</v>
      </c>
      <c r="H25" s="27">
        <v>0</v>
      </c>
      <c r="I25" s="27">
        <f t="shared" ref="I25:N25" si="8">ROUND(I24/(I$7/10)*100,1)</f>
        <v>33.6</v>
      </c>
      <c r="J25" s="27">
        <f t="shared" si="8"/>
        <v>29</v>
      </c>
      <c r="K25" s="27">
        <f t="shared" si="8"/>
        <v>42.2</v>
      </c>
      <c r="L25" s="27">
        <f t="shared" si="8"/>
        <v>38.6</v>
      </c>
      <c r="M25" s="27">
        <f t="shared" si="8"/>
        <v>34.9</v>
      </c>
      <c r="N25" s="27">
        <f t="shared" si="8"/>
        <v>34.799999999999997</v>
      </c>
      <c r="O25" s="26">
        <f>O24/($O$7/10)</f>
        <v>0.33855366190695535</v>
      </c>
    </row>
    <row r="26" spans="1:15" ht="18" customHeight="1" x14ac:dyDescent="0.15">
      <c r="A26" s="468"/>
      <c r="B26" s="459" t="s">
        <v>41</v>
      </c>
      <c r="C26" s="21">
        <v>57</v>
      </c>
      <c r="D26" s="22">
        <v>67</v>
      </c>
      <c r="E26" s="22">
        <v>69</v>
      </c>
      <c r="F26" s="22">
        <v>77</v>
      </c>
      <c r="G26" s="22">
        <v>12</v>
      </c>
      <c r="H26" s="22">
        <v>0</v>
      </c>
      <c r="I26" s="22">
        <v>66</v>
      </c>
      <c r="J26" s="23">
        <v>67</v>
      </c>
      <c r="K26" s="23">
        <v>57</v>
      </c>
      <c r="L26" s="22">
        <v>62</v>
      </c>
      <c r="M26" s="22">
        <v>59</v>
      </c>
      <c r="N26" s="24">
        <v>61</v>
      </c>
      <c r="O26" s="25">
        <f>SUM(C26:N26)</f>
        <v>654</v>
      </c>
    </row>
    <row r="27" spans="1:15" ht="18" customHeight="1" x14ac:dyDescent="0.15">
      <c r="A27" s="469"/>
      <c r="B27" s="460"/>
      <c r="C27" s="27">
        <f>ROUND(C26/(C$7/10)*100,1)</f>
        <v>66.099999999999994</v>
      </c>
      <c r="D27" s="27">
        <f>ROUND(D26/(D$7/10)*100,1)</f>
        <v>74.900000000000006</v>
      </c>
      <c r="E27" s="27">
        <f>ROUND(E26/(E$7/10)*100,1)</f>
        <v>80.3</v>
      </c>
      <c r="F27" s="27">
        <f>ROUND(F26/(F$7/10)*100,1)</f>
        <v>86</v>
      </c>
      <c r="G27" s="27">
        <f>ROUND(G26/(G$7/10)*100,1)</f>
        <v>82.8</v>
      </c>
      <c r="H27" s="27">
        <v>0</v>
      </c>
      <c r="I27" s="27">
        <f t="shared" ref="I27:N27" si="9">ROUND(I26/(I$7/10)*100,1)</f>
        <v>76.5</v>
      </c>
      <c r="J27" s="27">
        <f t="shared" si="9"/>
        <v>77.599999999999994</v>
      </c>
      <c r="K27" s="27">
        <f t="shared" si="9"/>
        <v>70.8</v>
      </c>
      <c r="L27" s="27">
        <f t="shared" si="9"/>
        <v>77.099999999999994</v>
      </c>
      <c r="M27" s="27">
        <f t="shared" si="9"/>
        <v>73.599999999999994</v>
      </c>
      <c r="N27" s="27">
        <f t="shared" si="9"/>
        <v>68.5</v>
      </c>
      <c r="O27" s="26">
        <f>O26/($O$7/10)</f>
        <v>0.75310916628281899</v>
      </c>
    </row>
    <row r="28" spans="1:15" ht="30.2" customHeight="1" x14ac:dyDescent="0.15">
      <c r="B28" s="461" t="s">
        <v>42</v>
      </c>
      <c r="C28" s="28">
        <f>SUM(SUM(C8+C10+C12+C14+C16+C18+C20+C22+C24+C26))</f>
        <v>392</v>
      </c>
      <c r="D28" s="28">
        <f>SUM(SUM(D8+D10+D12+D14+D16+D18+D20+D22+D24+D26))</f>
        <v>380</v>
      </c>
      <c r="E28" s="28">
        <f>SUM(SUM(E8+E10+E12+E14+E16+E18+E20+E22+E24+E26))</f>
        <v>441</v>
      </c>
      <c r="F28" s="28">
        <f>SUM(SUM(F8+F10+F12+F14+F16+F18+F20+F22+F24+F26))</f>
        <v>494</v>
      </c>
      <c r="G28" s="28">
        <f>SUM(SUM(G8+G10+G12+G14+G16+G18+G20+G22+G24+G26))</f>
        <v>67</v>
      </c>
      <c r="H28" s="28">
        <v>0</v>
      </c>
      <c r="I28" s="28">
        <f t="shared" ref="I28:O28" si="10">SUM(SUM(I8+I10+I12+I14+I16+I18+I20+I22+I24+I26))</f>
        <v>420</v>
      </c>
      <c r="J28" s="28">
        <f t="shared" si="10"/>
        <v>446</v>
      </c>
      <c r="K28" s="28">
        <f t="shared" si="10"/>
        <v>399</v>
      </c>
      <c r="L28" s="28">
        <f t="shared" si="10"/>
        <v>393</v>
      </c>
      <c r="M28" s="28">
        <f t="shared" si="10"/>
        <v>317</v>
      </c>
      <c r="N28" s="28">
        <f t="shared" si="10"/>
        <v>410</v>
      </c>
      <c r="O28" s="29">
        <f t="shared" si="10"/>
        <v>4159</v>
      </c>
    </row>
    <row r="29" spans="1:15" ht="30.2" customHeight="1" x14ac:dyDescent="0.15">
      <c r="B29" s="462"/>
      <c r="C29" s="30">
        <f>ROUND(C28/C7*100,1)</f>
        <v>45.5</v>
      </c>
      <c r="D29" s="30">
        <f>ROUND(D28/D7*100,1)</f>
        <v>42.5</v>
      </c>
      <c r="E29" s="30">
        <f>ROUND(E28/E7*100,1)</f>
        <v>51.3</v>
      </c>
      <c r="F29" s="30">
        <f>ROUND(F28/F7*100,1)</f>
        <v>55.2</v>
      </c>
      <c r="G29" s="30">
        <f>ROUND(G28/G7*100,1)</f>
        <v>46.2</v>
      </c>
      <c r="H29" s="30">
        <v>0</v>
      </c>
      <c r="I29" s="30">
        <f t="shared" ref="I29:N29" si="11">ROUND(I28/I7*100,1)</f>
        <v>48.7</v>
      </c>
      <c r="J29" s="30">
        <f t="shared" si="11"/>
        <v>51.7</v>
      </c>
      <c r="K29" s="30">
        <f t="shared" si="11"/>
        <v>49.6</v>
      </c>
      <c r="L29" s="30">
        <f t="shared" si="11"/>
        <v>48.9</v>
      </c>
      <c r="M29" s="30">
        <f t="shared" si="11"/>
        <v>39.5</v>
      </c>
      <c r="N29" s="30">
        <f t="shared" si="11"/>
        <v>46</v>
      </c>
      <c r="O29" s="31">
        <f>O28/O7</f>
        <v>0.47892676186089361</v>
      </c>
    </row>
    <row r="30" spans="1:15" ht="15" customHeight="1" x14ac:dyDescent="0.15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4"/>
    </row>
    <row r="31" spans="1:15" ht="30.2" customHeight="1" x14ac:dyDescent="0.15">
      <c r="A31" s="463" t="s">
        <v>43</v>
      </c>
      <c r="B31" s="464"/>
      <c r="C31" s="35">
        <v>290</v>
      </c>
      <c r="D31" s="36">
        <v>300</v>
      </c>
      <c r="E31" s="36">
        <v>290</v>
      </c>
      <c r="F31" s="36">
        <v>300</v>
      </c>
      <c r="G31" s="36">
        <v>50</v>
      </c>
      <c r="H31" s="36">
        <v>0</v>
      </c>
      <c r="I31" s="36">
        <v>291</v>
      </c>
      <c r="J31" s="36">
        <v>290</v>
      </c>
      <c r="K31" s="36">
        <v>270</v>
      </c>
      <c r="L31" s="36">
        <v>270</v>
      </c>
      <c r="M31" s="36">
        <v>270</v>
      </c>
      <c r="N31" s="37">
        <v>300</v>
      </c>
      <c r="O31" s="38">
        <f>SUM(C31:N31)</f>
        <v>2921</v>
      </c>
    </row>
    <row r="32" spans="1:15" ht="30.2" customHeight="1" x14ac:dyDescent="0.15">
      <c r="A32" s="454" t="s">
        <v>44</v>
      </c>
      <c r="B32" s="455"/>
      <c r="C32" s="39">
        <v>224</v>
      </c>
      <c r="D32" s="18">
        <v>217</v>
      </c>
      <c r="E32" s="18">
        <v>230</v>
      </c>
      <c r="F32" s="18">
        <v>242</v>
      </c>
      <c r="G32" s="18">
        <v>37</v>
      </c>
      <c r="H32" s="18">
        <v>0</v>
      </c>
      <c r="I32" s="18">
        <v>230</v>
      </c>
      <c r="J32" s="18">
        <v>242</v>
      </c>
      <c r="K32" s="18">
        <v>217</v>
      </c>
      <c r="L32" s="18">
        <v>217</v>
      </c>
      <c r="M32" s="18">
        <v>177</v>
      </c>
      <c r="N32" s="40">
        <v>237</v>
      </c>
      <c r="O32" s="38">
        <f>SUM(C32:N32)</f>
        <v>2270</v>
      </c>
    </row>
    <row r="33" spans="1:18" ht="30.2" customHeight="1" x14ac:dyDescent="0.15">
      <c r="A33" s="454" t="s">
        <v>45</v>
      </c>
      <c r="B33" s="455"/>
      <c r="C33" s="41">
        <f>ROUND(C32/C31*100,1)</f>
        <v>77.2</v>
      </c>
      <c r="D33" s="41">
        <f>ROUND(D32/D31*100,1)</f>
        <v>72.3</v>
      </c>
      <c r="E33" s="41">
        <f>ROUND(E32/E31*100,1)</f>
        <v>79.3</v>
      </c>
      <c r="F33" s="41">
        <f>ROUND(F32/F31*100,1)</f>
        <v>80.7</v>
      </c>
      <c r="G33" s="41">
        <f>ROUND(G32/G31*100,1)</f>
        <v>74</v>
      </c>
      <c r="H33" s="41">
        <v>0</v>
      </c>
      <c r="I33" s="41">
        <f t="shared" ref="I33:N33" si="12">ROUND(I32/I31*100,1)</f>
        <v>79</v>
      </c>
      <c r="J33" s="41">
        <f t="shared" si="12"/>
        <v>83.4</v>
      </c>
      <c r="K33" s="41">
        <f t="shared" si="12"/>
        <v>80.400000000000006</v>
      </c>
      <c r="L33" s="41">
        <f t="shared" si="12"/>
        <v>80.400000000000006</v>
      </c>
      <c r="M33" s="41">
        <f t="shared" si="12"/>
        <v>65.599999999999994</v>
      </c>
      <c r="N33" s="41">
        <f t="shared" si="12"/>
        <v>79</v>
      </c>
      <c r="O33" s="42">
        <f>O32/O31</f>
        <v>0.77713111947963032</v>
      </c>
    </row>
    <row r="34" spans="1:18" ht="15" customHeight="1" x14ac:dyDescent="0.15">
      <c r="B34" s="3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4"/>
    </row>
    <row r="35" spans="1:18" ht="30.2" customHeight="1" x14ac:dyDescent="0.15">
      <c r="A35" s="456" t="s">
        <v>46</v>
      </c>
      <c r="B35" s="456"/>
      <c r="C35" s="456"/>
      <c r="D35" s="456"/>
      <c r="E35" s="456"/>
      <c r="F35" s="456"/>
      <c r="G35" s="456"/>
      <c r="H35" s="456"/>
      <c r="I35" s="456"/>
      <c r="J35" s="456"/>
      <c r="K35" s="456"/>
      <c r="L35" s="456"/>
      <c r="M35" s="456"/>
      <c r="N35" s="456"/>
      <c r="O35" s="456"/>
      <c r="P35" s="45"/>
      <c r="Q35" s="45"/>
      <c r="R35" s="45"/>
    </row>
    <row r="36" spans="1:18" ht="30.2" customHeight="1" x14ac:dyDescent="0.15">
      <c r="C36" s="457" t="s">
        <v>47</v>
      </c>
      <c r="D36" s="458"/>
      <c r="E36" s="458"/>
      <c r="F36" s="458"/>
      <c r="G36" s="458"/>
      <c r="H36" s="458"/>
      <c r="I36" s="458"/>
      <c r="J36" s="458"/>
      <c r="K36" s="458"/>
      <c r="L36" s="458"/>
      <c r="M36" s="458"/>
      <c r="N36" s="458"/>
      <c r="O36" s="458"/>
    </row>
    <row r="37" spans="1:18" x14ac:dyDescent="0.15">
      <c r="C37" s="457" t="s">
        <v>48</v>
      </c>
      <c r="D37" s="458"/>
      <c r="E37" s="458"/>
      <c r="F37" s="458"/>
      <c r="G37" s="458"/>
      <c r="H37" s="458"/>
      <c r="I37" s="458"/>
      <c r="J37" s="458"/>
      <c r="K37" s="458"/>
      <c r="L37" s="458"/>
      <c r="M37" s="458"/>
      <c r="N37" s="458"/>
      <c r="O37" s="458"/>
    </row>
  </sheetData>
  <mergeCells count="20">
    <mergeCell ref="A2:O2"/>
    <mergeCell ref="A7:B7"/>
    <mergeCell ref="A8:A27"/>
    <mergeCell ref="B8:B9"/>
    <mergeCell ref="B10:B11"/>
    <mergeCell ref="B12:B13"/>
    <mergeCell ref="B14:B15"/>
    <mergeCell ref="B16:B17"/>
    <mergeCell ref="B18:B19"/>
    <mergeCell ref="B20:B21"/>
    <mergeCell ref="A33:B33"/>
    <mergeCell ref="A35:O35"/>
    <mergeCell ref="C36:O36"/>
    <mergeCell ref="C37:O37"/>
    <mergeCell ref="B22:B23"/>
    <mergeCell ref="B24:B25"/>
    <mergeCell ref="B26:B27"/>
    <mergeCell ref="B28:B29"/>
    <mergeCell ref="A31:B31"/>
    <mergeCell ref="A32:B32"/>
  </mergeCells>
  <phoneticPr fontId="3"/>
  <pageMargins left="0.78740157480314965" right="0.39370078740157483" top="0.59055118110236227" bottom="0.59055118110236227" header="0.78740157480314965" footer="0.59055118110236227"/>
  <pageSetup paperSize="9" firstPageNumber="14" orientation="portrait" useFirstPageNumber="1" r:id="rId1"/>
  <headerFooter alignWithMargins="0">
    <oddFooter xml:space="preserve">&amp;C&amp;"ＭＳ Ｐ明朝,標準"14&amp;"ＭＳ Ｐゴシック,標準"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P22"/>
  <sheetViews>
    <sheetView view="pageBreakPreview" zoomScale="90" zoomScaleNormal="100" zoomScaleSheetLayoutView="90" workbookViewId="0">
      <selection activeCell="E28" sqref="E28"/>
    </sheetView>
  </sheetViews>
  <sheetFormatPr defaultRowHeight="13.5" x14ac:dyDescent="0.15"/>
  <cols>
    <col min="1" max="1" width="4.75" style="7" customWidth="1"/>
    <col min="2" max="2" width="12.75" style="7" customWidth="1"/>
    <col min="3" max="14" width="7.125" style="7" customWidth="1"/>
    <col min="15" max="15" width="8" style="7" customWidth="1"/>
    <col min="16" max="16" width="6.75" style="7" customWidth="1"/>
    <col min="17" max="23" width="9" style="7"/>
    <col min="24" max="24" width="23.125" style="7" customWidth="1"/>
    <col min="25" max="256" width="9" style="7"/>
    <col min="257" max="257" width="4.75" style="7" customWidth="1"/>
    <col min="258" max="258" width="12.75" style="7" customWidth="1"/>
    <col min="259" max="270" width="7.125" style="7" customWidth="1"/>
    <col min="271" max="271" width="8" style="7" customWidth="1"/>
    <col min="272" max="272" width="6.75" style="7" customWidth="1"/>
    <col min="273" max="279" width="9" style="7"/>
    <col min="280" max="280" width="23.125" style="7" customWidth="1"/>
    <col min="281" max="512" width="9" style="7"/>
    <col min="513" max="513" width="4.75" style="7" customWidth="1"/>
    <col min="514" max="514" width="12.75" style="7" customWidth="1"/>
    <col min="515" max="526" width="7.125" style="7" customWidth="1"/>
    <col min="527" max="527" width="8" style="7" customWidth="1"/>
    <col min="528" max="528" width="6.75" style="7" customWidth="1"/>
    <col min="529" max="535" width="9" style="7"/>
    <col min="536" max="536" width="23.125" style="7" customWidth="1"/>
    <col min="537" max="768" width="9" style="7"/>
    <col min="769" max="769" width="4.75" style="7" customWidth="1"/>
    <col min="770" max="770" width="12.75" style="7" customWidth="1"/>
    <col min="771" max="782" width="7.125" style="7" customWidth="1"/>
    <col min="783" max="783" width="8" style="7" customWidth="1"/>
    <col min="784" max="784" width="6.75" style="7" customWidth="1"/>
    <col min="785" max="791" width="9" style="7"/>
    <col min="792" max="792" width="23.125" style="7" customWidth="1"/>
    <col min="793" max="1024" width="9" style="7"/>
    <col min="1025" max="1025" width="4.75" style="7" customWidth="1"/>
    <col min="1026" max="1026" width="12.75" style="7" customWidth="1"/>
    <col min="1027" max="1038" width="7.125" style="7" customWidth="1"/>
    <col min="1039" max="1039" width="8" style="7" customWidth="1"/>
    <col min="1040" max="1040" width="6.75" style="7" customWidth="1"/>
    <col min="1041" max="1047" width="9" style="7"/>
    <col min="1048" max="1048" width="23.125" style="7" customWidth="1"/>
    <col min="1049" max="1280" width="9" style="7"/>
    <col min="1281" max="1281" width="4.75" style="7" customWidth="1"/>
    <col min="1282" max="1282" width="12.75" style="7" customWidth="1"/>
    <col min="1283" max="1294" width="7.125" style="7" customWidth="1"/>
    <col min="1295" max="1295" width="8" style="7" customWidth="1"/>
    <col min="1296" max="1296" width="6.75" style="7" customWidth="1"/>
    <col min="1297" max="1303" width="9" style="7"/>
    <col min="1304" max="1304" width="23.125" style="7" customWidth="1"/>
    <col min="1305" max="1536" width="9" style="7"/>
    <col min="1537" max="1537" width="4.75" style="7" customWidth="1"/>
    <col min="1538" max="1538" width="12.75" style="7" customWidth="1"/>
    <col min="1539" max="1550" width="7.125" style="7" customWidth="1"/>
    <col min="1551" max="1551" width="8" style="7" customWidth="1"/>
    <col min="1552" max="1552" width="6.75" style="7" customWidth="1"/>
    <col min="1553" max="1559" width="9" style="7"/>
    <col min="1560" max="1560" width="23.125" style="7" customWidth="1"/>
    <col min="1561" max="1792" width="9" style="7"/>
    <col min="1793" max="1793" width="4.75" style="7" customWidth="1"/>
    <col min="1794" max="1794" width="12.75" style="7" customWidth="1"/>
    <col min="1795" max="1806" width="7.125" style="7" customWidth="1"/>
    <col min="1807" max="1807" width="8" style="7" customWidth="1"/>
    <col min="1808" max="1808" width="6.75" style="7" customWidth="1"/>
    <col min="1809" max="1815" width="9" style="7"/>
    <col min="1816" max="1816" width="23.125" style="7" customWidth="1"/>
    <col min="1817" max="2048" width="9" style="7"/>
    <col min="2049" max="2049" width="4.75" style="7" customWidth="1"/>
    <col min="2050" max="2050" width="12.75" style="7" customWidth="1"/>
    <col min="2051" max="2062" width="7.125" style="7" customWidth="1"/>
    <col min="2063" max="2063" width="8" style="7" customWidth="1"/>
    <col min="2064" max="2064" width="6.75" style="7" customWidth="1"/>
    <col min="2065" max="2071" width="9" style="7"/>
    <col min="2072" max="2072" width="23.125" style="7" customWidth="1"/>
    <col min="2073" max="2304" width="9" style="7"/>
    <col min="2305" max="2305" width="4.75" style="7" customWidth="1"/>
    <col min="2306" max="2306" width="12.75" style="7" customWidth="1"/>
    <col min="2307" max="2318" width="7.125" style="7" customWidth="1"/>
    <col min="2319" max="2319" width="8" style="7" customWidth="1"/>
    <col min="2320" max="2320" width="6.75" style="7" customWidth="1"/>
    <col min="2321" max="2327" width="9" style="7"/>
    <col min="2328" max="2328" width="23.125" style="7" customWidth="1"/>
    <col min="2329" max="2560" width="9" style="7"/>
    <col min="2561" max="2561" width="4.75" style="7" customWidth="1"/>
    <col min="2562" max="2562" width="12.75" style="7" customWidth="1"/>
    <col min="2563" max="2574" width="7.125" style="7" customWidth="1"/>
    <col min="2575" max="2575" width="8" style="7" customWidth="1"/>
    <col min="2576" max="2576" width="6.75" style="7" customWidth="1"/>
    <col min="2577" max="2583" width="9" style="7"/>
    <col min="2584" max="2584" width="23.125" style="7" customWidth="1"/>
    <col min="2585" max="2816" width="9" style="7"/>
    <col min="2817" max="2817" width="4.75" style="7" customWidth="1"/>
    <col min="2818" max="2818" width="12.75" style="7" customWidth="1"/>
    <col min="2819" max="2830" width="7.125" style="7" customWidth="1"/>
    <col min="2831" max="2831" width="8" style="7" customWidth="1"/>
    <col min="2832" max="2832" width="6.75" style="7" customWidth="1"/>
    <col min="2833" max="2839" width="9" style="7"/>
    <col min="2840" max="2840" width="23.125" style="7" customWidth="1"/>
    <col min="2841" max="3072" width="9" style="7"/>
    <col min="3073" max="3073" width="4.75" style="7" customWidth="1"/>
    <col min="3074" max="3074" width="12.75" style="7" customWidth="1"/>
    <col min="3075" max="3086" width="7.125" style="7" customWidth="1"/>
    <col min="3087" max="3087" width="8" style="7" customWidth="1"/>
    <col min="3088" max="3088" width="6.75" style="7" customWidth="1"/>
    <col min="3089" max="3095" width="9" style="7"/>
    <col min="3096" max="3096" width="23.125" style="7" customWidth="1"/>
    <col min="3097" max="3328" width="9" style="7"/>
    <col min="3329" max="3329" width="4.75" style="7" customWidth="1"/>
    <col min="3330" max="3330" width="12.75" style="7" customWidth="1"/>
    <col min="3331" max="3342" width="7.125" style="7" customWidth="1"/>
    <col min="3343" max="3343" width="8" style="7" customWidth="1"/>
    <col min="3344" max="3344" width="6.75" style="7" customWidth="1"/>
    <col min="3345" max="3351" width="9" style="7"/>
    <col min="3352" max="3352" width="23.125" style="7" customWidth="1"/>
    <col min="3353" max="3584" width="9" style="7"/>
    <col min="3585" max="3585" width="4.75" style="7" customWidth="1"/>
    <col min="3586" max="3586" width="12.75" style="7" customWidth="1"/>
    <col min="3587" max="3598" width="7.125" style="7" customWidth="1"/>
    <col min="3599" max="3599" width="8" style="7" customWidth="1"/>
    <col min="3600" max="3600" width="6.75" style="7" customWidth="1"/>
    <col min="3601" max="3607" width="9" style="7"/>
    <col min="3608" max="3608" width="23.125" style="7" customWidth="1"/>
    <col min="3609" max="3840" width="9" style="7"/>
    <col min="3841" max="3841" width="4.75" style="7" customWidth="1"/>
    <col min="3842" max="3842" width="12.75" style="7" customWidth="1"/>
    <col min="3843" max="3854" width="7.125" style="7" customWidth="1"/>
    <col min="3855" max="3855" width="8" style="7" customWidth="1"/>
    <col min="3856" max="3856" width="6.75" style="7" customWidth="1"/>
    <col min="3857" max="3863" width="9" style="7"/>
    <col min="3864" max="3864" width="23.125" style="7" customWidth="1"/>
    <col min="3865" max="4096" width="9" style="7"/>
    <col min="4097" max="4097" width="4.75" style="7" customWidth="1"/>
    <col min="4098" max="4098" width="12.75" style="7" customWidth="1"/>
    <col min="4099" max="4110" width="7.125" style="7" customWidth="1"/>
    <col min="4111" max="4111" width="8" style="7" customWidth="1"/>
    <col min="4112" max="4112" width="6.75" style="7" customWidth="1"/>
    <col min="4113" max="4119" width="9" style="7"/>
    <col min="4120" max="4120" width="23.125" style="7" customWidth="1"/>
    <col min="4121" max="4352" width="9" style="7"/>
    <col min="4353" max="4353" width="4.75" style="7" customWidth="1"/>
    <col min="4354" max="4354" width="12.75" style="7" customWidth="1"/>
    <col min="4355" max="4366" width="7.125" style="7" customWidth="1"/>
    <col min="4367" max="4367" width="8" style="7" customWidth="1"/>
    <col min="4368" max="4368" width="6.75" style="7" customWidth="1"/>
    <col min="4369" max="4375" width="9" style="7"/>
    <col min="4376" max="4376" width="23.125" style="7" customWidth="1"/>
    <col min="4377" max="4608" width="9" style="7"/>
    <col min="4609" max="4609" width="4.75" style="7" customWidth="1"/>
    <col min="4610" max="4610" width="12.75" style="7" customWidth="1"/>
    <col min="4611" max="4622" width="7.125" style="7" customWidth="1"/>
    <col min="4623" max="4623" width="8" style="7" customWidth="1"/>
    <col min="4624" max="4624" width="6.75" style="7" customWidth="1"/>
    <col min="4625" max="4631" width="9" style="7"/>
    <col min="4632" max="4632" width="23.125" style="7" customWidth="1"/>
    <col min="4633" max="4864" width="9" style="7"/>
    <col min="4865" max="4865" width="4.75" style="7" customWidth="1"/>
    <col min="4866" max="4866" width="12.75" style="7" customWidth="1"/>
    <col min="4867" max="4878" width="7.125" style="7" customWidth="1"/>
    <col min="4879" max="4879" width="8" style="7" customWidth="1"/>
    <col min="4880" max="4880" width="6.75" style="7" customWidth="1"/>
    <col min="4881" max="4887" width="9" style="7"/>
    <col min="4888" max="4888" width="23.125" style="7" customWidth="1"/>
    <col min="4889" max="5120" width="9" style="7"/>
    <col min="5121" max="5121" width="4.75" style="7" customWidth="1"/>
    <col min="5122" max="5122" width="12.75" style="7" customWidth="1"/>
    <col min="5123" max="5134" width="7.125" style="7" customWidth="1"/>
    <col min="5135" max="5135" width="8" style="7" customWidth="1"/>
    <col min="5136" max="5136" width="6.75" style="7" customWidth="1"/>
    <col min="5137" max="5143" width="9" style="7"/>
    <col min="5144" max="5144" width="23.125" style="7" customWidth="1"/>
    <col min="5145" max="5376" width="9" style="7"/>
    <col min="5377" max="5377" width="4.75" style="7" customWidth="1"/>
    <col min="5378" max="5378" width="12.75" style="7" customWidth="1"/>
    <col min="5379" max="5390" width="7.125" style="7" customWidth="1"/>
    <col min="5391" max="5391" width="8" style="7" customWidth="1"/>
    <col min="5392" max="5392" width="6.75" style="7" customWidth="1"/>
    <col min="5393" max="5399" width="9" style="7"/>
    <col min="5400" max="5400" width="23.125" style="7" customWidth="1"/>
    <col min="5401" max="5632" width="9" style="7"/>
    <col min="5633" max="5633" width="4.75" style="7" customWidth="1"/>
    <col min="5634" max="5634" width="12.75" style="7" customWidth="1"/>
    <col min="5635" max="5646" width="7.125" style="7" customWidth="1"/>
    <col min="5647" max="5647" width="8" style="7" customWidth="1"/>
    <col min="5648" max="5648" width="6.75" style="7" customWidth="1"/>
    <col min="5649" max="5655" width="9" style="7"/>
    <col min="5656" max="5656" width="23.125" style="7" customWidth="1"/>
    <col min="5657" max="5888" width="9" style="7"/>
    <col min="5889" max="5889" width="4.75" style="7" customWidth="1"/>
    <col min="5890" max="5890" width="12.75" style="7" customWidth="1"/>
    <col min="5891" max="5902" width="7.125" style="7" customWidth="1"/>
    <col min="5903" max="5903" width="8" style="7" customWidth="1"/>
    <col min="5904" max="5904" width="6.75" style="7" customWidth="1"/>
    <col min="5905" max="5911" width="9" style="7"/>
    <col min="5912" max="5912" width="23.125" style="7" customWidth="1"/>
    <col min="5913" max="6144" width="9" style="7"/>
    <col min="6145" max="6145" width="4.75" style="7" customWidth="1"/>
    <col min="6146" max="6146" width="12.75" style="7" customWidth="1"/>
    <col min="6147" max="6158" width="7.125" style="7" customWidth="1"/>
    <col min="6159" max="6159" width="8" style="7" customWidth="1"/>
    <col min="6160" max="6160" width="6.75" style="7" customWidth="1"/>
    <col min="6161" max="6167" width="9" style="7"/>
    <col min="6168" max="6168" width="23.125" style="7" customWidth="1"/>
    <col min="6169" max="6400" width="9" style="7"/>
    <col min="6401" max="6401" width="4.75" style="7" customWidth="1"/>
    <col min="6402" max="6402" width="12.75" style="7" customWidth="1"/>
    <col min="6403" max="6414" width="7.125" style="7" customWidth="1"/>
    <col min="6415" max="6415" width="8" style="7" customWidth="1"/>
    <col min="6416" max="6416" width="6.75" style="7" customWidth="1"/>
    <col min="6417" max="6423" width="9" style="7"/>
    <col min="6424" max="6424" width="23.125" style="7" customWidth="1"/>
    <col min="6425" max="6656" width="9" style="7"/>
    <col min="6657" max="6657" width="4.75" style="7" customWidth="1"/>
    <col min="6658" max="6658" width="12.75" style="7" customWidth="1"/>
    <col min="6659" max="6670" width="7.125" style="7" customWidth="1"/>
    <col min="6671" max="6671" width="8" style="7" customWidth="1"/>
    <col min="6672" max="6672" width="6.75" style="7" customWidth="1"/>
    <col min="6673" max="6679" width="9" style="7"/>
    <col min="6680" max="6680" width="23.125" style="7" customWidth="1"/>
    <col min="6681" max="6912" width="9" style="7"/>
    <col min="6913" max="6913" width="4.75" style="7" customWidth="1"/>
    <col min="6914" max="6914" width="12.75" style="7" customWidth="1"/>
    <col min="6915" max="6926" width="7.125" style="7" customWidth="1"/>
    <col min="6927" max="6927" width="8" style="7" customWidth="1"/>
    <col min="6928" max="6928" width="6.75" style="7" customWidth="1"/>
    <col min="6929" max="6935" width="9" style="7"/>
    <col min="6936" max="6936" width="23.125" style="7" customWidth="1"/>
    <col min="6937" max="7168" width="9" style="7"/>
    <col min="7169" max="7169" width="4.75" style="7" customWidth="1"/>
    <col min="7170" max="7170" width="12.75" style="7" customWidth="1"/>
    <col min="7171" max="7182" width="7.125" style="7" customWidth="1"/>
    <col min="7183" max="7183" width="8" style="7" customWidth="1"/>
    <col min="7184" max="7184" width="6.75" style="7" customWidth="1"/>
    <col min="7185" max="7191" width="9" style="7"/>
    <col min="7192" max="7192" width="23.125" style="7" customWidth="1"/>
    <col min="7193" max="7424" width="9" style="7"/>
    <col min="7425" max="7425" width="4.75" style="7" customWidth="1"/>
    <col min="7426" max="7426" width="12.75" style="7" customWidth="1"/>
    <col min="7427" max="7438" width="7.125" style="7" customWidth="1"/>
    <col min="7439" max="7439" width="8" style="7" customWidth="1"/>
    <col min="7440" max="7440" width="6.75" style="7" customWidth="1"/>
    <col min="7441" max="7447" width="9" style="7"/>
    <col min="7448" max="7448" width="23.125" style="7" customWidth="1"/>
    <col min="7449" max="7680" width="9" style="7"/>
    <col min="7681" max="7681" width="4.75" style="7" customWidth="1"/>
    <col min="7682" max="7682" width="12.75" style="7" customWidth="1"/>
    <col min="7683" max="7694" width="7.125" style="7" customWidth="1"/>
    <col min="7695" max="7695" width="8" style="7" customWidth="1"/>
    <col min="7696" max="7696" width="6.75" style="7" customWidth="1"/>
    <col min="7697" max="7703" width="9" style="7"/>
    <col min="7704" max="7704" width="23.125" style="7" customWidth="1"/>
    <col min="7705" max="7936" width="9" style="7"/>
    <col min="7937" max="7937" width="4.75" style="7" customWidth="1"/>
    <col min="7938" max="7938" width="12.75" style="7" customWidth="1"/>
    <col min="7939" max="7950" width="7.125" style="7" customWidth="1"/>
    <col min="7951" max="7951" width="8" style="7" customWidth="1"/>
    <col min="7952" max="7952" width="6.75" style="7" customWidth="1"/>
    <col min="7953" max="7959" width="9" style="7"/>
    <col min="7960" max="7960" width="23.125" style="7" customWidth="1"/>
    <col min="7961" max="8192" width="9" style="7"/>
    <col min="8193" max="8193" width="4.75" style="7" customWidth="1"/>
    <col min="8194" max="8194" width="12.75" style="7" customWidth="1"/>
    <col min="8195" max="8206" width="7.125" style="7" customWidth="1"/>
    <col min="8207" max="8207" width="8" style="7" customWidth="1"/>
    <col min="8208" max="8208" width="6.75" style="7" customWidth="1"/>
    <col min="8209" max="8215" width="9" style="7"/>
    <col min="8216" max="8216" width="23.125" style="7" customWidth="1"/>
    <col min="8217" max="8448" width="9" style="7"/>
    <col min="8449" max="8449" width="4.75" style="7" customWidth="1"/>
    <col min="8450" max="8450" width="12.75" style="7" customWidth="1"/>
    <col min="8451" max="8462" width="7.125" style="7" customWidth="1"/>
    <col min="8463" max="8463" width="8" style="7" customWidth="1"/>
    <col min="8464" max="8464" width="6.75" style="7" customWidth="1"/>
    <col min="8465" max="8471" width="9" style="7"/>
    <col min="8472" max="8472" width="23.125" style="7" customWidth="1"/>
    <col min="8473" max="8704" width="9" style="7"/>
    <col min="8705" max="8705" width="4.75" style="7" customWidth="1"/>
    <col min="8706" max="8706" width="12.75" style="7" customWidth="1"/>
    <col min="8707" max="8718" width="7.125" style="7" customWidth="1"/>
    <col min="8719" max="8719" width="8" style="7" customWidth="1"/>
    <col min="8720" max="8720" width="6.75" style="7" customWidth="1"/>
    <col min="8721" max="8727" width="9" style="7"/>
    <col min="8728" max="8728" width="23.125" style="7" customWidth="1"/>
    <col min="8729" max="8960" width="9" style="7"/>
    <col min="8961" max="8961" width="4.75" style="7" customWidth="1"/>
    <col min="8962" max="8962" width="12.75" style="7" customWidth="1"/>
    <col min="8963" max="8974" width="7.125" style="7" customWidth="1"/>
    <col min="8975" max="8975" width="8" style="7" customWidth="1"/>
    <col min="8976" max="8976" width="6.75" style="7" customWidth="1"/>
    <col min="8977" max="8983" width="9" style="7"/>
    <col min="8984" max="8984" width="23.125" style="7" customWidth="1"/>
    <col min="8985" max="9216" width="9" style="7"/>
    <col min="9217" max="9217" width="4.75" style="7" customWidth="1"/>
    <col min="9218" max="9218" width="12.75" style="7" customWidth="1"/>
    <col min="9219" max="9230" width="7.125" style="7" customWidth="1"/>
    <col min="9231" max="9231" width="8" style="7" customWidth="1"/>
    <col min="9232" max="9232" width="6.75" style="7" customWidth="1"/>
    <col min="9233" max="9239" width="9" style="7"/>
    <col min="9240" max="9240" width="23.125" style="7" customWidth="1"/>
    <col min="9241" max="9472" width="9" style="7"/>
    <col min="9473" max="9473" width="4.75" style="7" customWidth="1"/>
    <col min="9474" max="9474" width="12.75" style="7" customWidth="1"/>
    <col min="9475" max="9486" width="7.125" style="7" customWidth="1"/>
    <col min="9487" max="9487" width="8" style="7" customWidth="1"/>
    <col min="9488" max="9488" width="6.75" style="7" customWidth="1"/>
    <col min="9489" max="9495" width="9" style="7"/>
    <col min="9496" max="9496" width="23.125" style="7" customWidth="1"/>
    <col min="9497" max="9728" width="9" style="7"/>
    <col min="9729" max="9729" width="4.75" style="7" customWidth="1"/>
    <col min="9730" max="9730" width="12.75" style="7" customWidth="1"/>
    <col min="9731" max="9742" width="7.125" style="7" customWidth="1"/>
    <col min="9743" max="9743" width="8" style="7" customWidth="1"/>
    <col min="9744" max="9744" width="6.75" style="7" customWidth="1"/>
    <col min="9745" max="9751" width="9" style="7"/>
    <col min="9752" max="9752" width="23.125" style="7" customWidth="1"/>
    <col min="9753" max="9984" width="9" style="7"/>
    <col min="9985" max="9985" width="4.75" style="7" customWidth="1"/>
    <col min="9986" max="9986" width="12.75" style="7" customWidth="1"/>
    <col min="9987" max="9998" width="7.125" style="7" customWidth="1"/>
    <col min="9999" max="9999" width="8" style="7" customWidth="1"/>
    <col min="10000" max="10000" width="6.75" style="7" customWidth="1"/>
    <col min="10001" max="10007" width="9" style="7"/>
    <col min="10008" max="10008" width="23.125" style="7" customWidth="1"/>
    <col min="10009" max="10240" width="9" style="7"/>
    <col min="10241" max="10241" width="4.75" style="7" customWidth="1"/>
    <col min="10242" max="10242" width="12.75" style="7" customWidth="1"/>
    <col min="10243" max="10254" width="7.125" style="7" customWidth="1"/>
    <col min="10255" max="10255" width="8" style="7" customWidth="1"/>
    <col min="10256" max="10256" width="6.75" style="7" customWidth="1"/>
    <col min="10257" max="10263" width="9" style="7"/>
    <col min="10264" max="10264" width="23.125" style="7" customWidth="1"/>
    <col min="10265" max="10496" width="9" style="7"/>
    <col min="10497" max="10497" width="4.75" style="7" customWidth="1"/>
    <col min="10498" max="10498" width="12.75" style="7" customWidth="1"/>
    <col min="10499" max="10510" width="7.125" style="7" customWidth="1"/>
    <col min="10511" max="10511" width="8" style="7" customWidth="1"/>
    <col min="10512" max="10512" width="6.75" style="7" customWidth="1"/>
    <col min="10513" max="10519" width="9" style="7"/>
    <col min="10520" max="10520" width="23.125" style="7" customWidth="1"/>
    <col min="10521" max="10752" width="9" style="7"/>
    <col min="10753" max="10753" width="4.75" style="7" customWidth="1"/>
    <col min="10754" max="10754" width="12.75" style="7" customWidth="1"/>
    <col min="10755" max="10766" width="7.125" style="7" customWidth="1"/>
    <col min="10767" max="10767" width="8" style="7" customWidth="1"/>
    <col min="10768" max="10768" width="6.75" style="7" customWidth="1"/>
    <col min="10769" max="10775" width="9" style="7"/>
    <col min="10776" max="10776" width="23.125" style="7" customWidth="1"/>
    <col min="10777" max="11008" width="9" style="7"/>
    <col min="11009" max="11009" width="4.75" style="7" customWidth="1"/>
    <col min="11010" max="11010" width="12.75" style="7" customWidth="1"/>
    <col min="11011" max="11022" width="7.125" style="7" customWidth="1"/>
    <col min="11023" max="11023" width="8" style="7" customWidth="1"/>
    <col min="11024" max="11024" width="6.75" style="7" customWidth="1"/>
    <col min="11025" max="11031" width="9" style="7"/>
    <col min="11032" max="11032" width="23.125" style="7" customWidth="1"/>
    <col min="11033" max="11264" width="9" style="7"/>
    <col min="11265" max="11265" width="4.75" style="7" customWidth="1"/>
    <col min="11266" max="11266" width="12.75" style="7" customWidth="1"/>
    <col min="11267" max="11278" width="7.125" style="7" customWidth="1"/>
    <col min="11279" max="11279" width="8" style="7" customWidth="1"/>
    <col min="11280" max="11280" width="6.75" style="7" customWidth="1"/>
    <col min="11281" max="11287" width="9" style="7"/>
    <col min="11288" max="11288" width="23.125" style="7" customWidth="1"/>
    <col min="11289" max="11520" width="9" style="7"/>
    <col min="11521" max="11521" width="4.75" style="7" customWidth="1"/>
    <col min="11522" max="11522" width="12.75" style="7" customWidth="1"/>
    <col min="11523" max="11534" width="7.125" style="7" customWidth="1"/>
    <col min="11535" max="11535" width="8" style="7" customWidth="1"/>
    <col min="11536" max="11536" width="6.75" style="7" customWidth="1"/>
    <col min="11537" max="11543" width="9" style="7"/>
    <col min="11544" max="11544" width="23.125" style="7" customWidth="1"/>
    <col min="11545" max="11776" width="9" style="7"/>
    <col min="11777" max="11777" width="4.75" style="7" customWidth="1"/>
    <col min="11778" max="11778" width="12.75" style="7" customWidth="1"/>
    <col min="11779" max="11790" width="7.125" style="7" customWidth="1"/>
    <col min="11791" max="11791" width="8" style="7" customWidth="1"/>
    <col min="11792" max="11792" width="6.75" style="7" customWidth="1"/>
    <col min="11793" max="11799" width="9" style="7"/>
    <col min="11800" max="11800" width="23.125" style="7" customWidth="1"/>
    <col min="11801" max="12032" width="9" style="7"/>
    <col min="12033" max="12033" width="4.75" style="7" customWidth="1"/>
    <col min="12034" max="12034" width="12.75" style="7" customWidth="1"/>
    <col min="12035" max="12046" width="7.125" style="7" customWidth="1"/>
    <col min="12047" max="12047" width="8" style="7" customWidth="1"/>
    <col min="12048" max="12048" width="6.75" style="7" customWidth="1"/>
    <col min="12049" max="12055" width="9" style="7"/>
    <col min="12056" max="12056" width="23.125" style="7" customWidth="1"/>
    <col min="12057" max="12288" width="9" style="7"/>
    <col min="12289" max="12289" width="4.75" style="7" customWidth="1"/>
    <col min="12290" max="12290" width="12.75" style="7" customWidth="1"/>
    <col min="12291" max="12302" width="7.125" style="7" customWidth="1"/>
    <col min="12303" max="12303" width="8" style="7" customWidth="1"/>
    <col min="12304" max="12304" width="6.75" style="7" customWidth="1"/>
    <col min="12305" max="12311" width="9" style="7"/>
    <col min="12312" max="12312" width="23.125" style="7" customWidth="1"/>
    <col min="12313" max="12544" width="9" style="7"/>
    <col min="12545" max="12545" width="4.75" style="7" customWidth="1"/>
    <col min="12546" max="12546" width="12.75" style="7" customWidth="1"/>
    <col min="12547" max="12558" width="7.125" style="7" customWidth="1"/>
    <col min="12559" max="12559" width="8" style="7" customWidth="1"/>
    <col min="12560" max="12560" width="6.75" style="7" customWidth="1"/>
    <col min="12561" max="12567" width="9" style="7"/>
    <col min="12568" max="12568" width="23.125" style="7" customWidth="1"/>
    <col min="12569" max="12800" width="9" style="7"/>
    <col min="12801" max="12801" width="4.75" style="7" customWidth="1"/>
    <col min="12802" max="12802" width="12.75" style="7" customWidth="1"/>
    <col min="12803" max="12814" width="7.125" style="7" customWidth="1"/>
    <col min="12815" max="12815" width="8" style="7" customWidth="1"/>
    <col min="12816" max="12816" width="6.75" style="7" customWidth="1"/>
    <col min="12817" max="12823" width="9" style="7"/>
    <col min="12824" max="12824" width="23.125" style="7" customWidth="1"/>
    <col min="12825" max="13056" width="9" style="7"/>
    <col min="13057" max="13057" width="4.75" style="7" customWidth="1"/>
    <col min="13058" max="13058" width="12.75" style="7" customWidth="1"/>
    <col min="13059" max="13070" width="7.125" style="7" customWidth="1"/>
    <col min="13071" max="13071" width="8" style="7" customWidth="1"/>
    <col min="13072" max="13072" width="6.75" style="7" customWidth="1"/>
    <col min="13073" max="13079" width="9" style="7"/>
    <col min="13080" max="13080" width="23.125" style="7" customWidth="1"/>
    <col min="13081" max="13312" width="9" style="7"/>
    <col min="13313" max="13313" width="4.75" style="7" customWidth="1"/>
    <col min="13314" max="13314" width="12.75" style="7" customWidth="1"/>
    <col min="13315" max="13326" width="7.125" style="7" customWidth="1"/>
    <col min="13327" max="13327" width="8" style="7" customWidth="1"/>
    <col min="13328" max="13328" width="6.75" style="7" customWidth="1"/>
    <col min="13329" max="13335" width="9" style="7"/>
    <col min="13336" max="13336" width="23.125" style="7" customWidth="1"/>
    <col min="13337" max="13568" width="9" style="7"/>
    <col min="13569" max="13569" width="4.75" style="7" customWidth="1"/>
    <col min="13570" max="13570" width="12.75" style="7" customWidth="1"/>
    <col min="13571" max="13582" width="7.125" style="7" customWidth="1"/>
    <col min="13583" max="13583" width="8" style="7" customWidth="1"/>
    <col min="13584" max="13584" width="6.75" style="7" customWidth="1"/>
    <col min="13585" max="13591" width="9" style="7"/>
    <col min="13592" max="13592" width="23.125" style="7" customWidth="1"/>
    <col min="13593" max="13824" width="9" style="7"/>
    <col min="13825" max="13825" width="4.75" style="7" customWidth="1"/>
    <col min="13826" max="13826" width="12.75" style="7" customWidth="1"/>
    <col min="13827" max="13838" width="7.125" style="7" customWidth="1"/>
    <col min="13839" max="13839" width="8" style="7" customWidth="1"/>
    <col min="13840" max="13840" width="6.75" style="7" customWidth="1"/>
    <col min="13841" max="13847" width="9" style="7"/>
    <col min="13848" max="13848" width="23.125" style="7" customWidth="1"/>
    <col min="13849" max="14080" width="9" style="7"/>
    <col min="14081" max="14081" width="4.75" style="7" customWidth="1"/>
    <col min="14082" max="14082" width="12.75" style="7" customWidth="1"/>
    <col min="14083" max="14094" width="7.125" style="7" customWidth="1"/>
    <col min="14095" max="14095" width="8" style="7" customWidth="1"/>
    <col min="14096" max="14096" width="6.75" style="7" customWidth="1"/>
    <col min="14097" max="14103" width="9" style="7"/>
    <col min="14104" max="14104" width="23.125" style="7" customWidth="1"/>
    <col min="14105" max="14336" width="9" style="7"/>
    <col min="14337" max="14337" width="4.75" style="7" customWidth="1"/>
    <col min="14338" max="14338" width="12.75" style="7" customWidth="1"/>
    <col min="14339" max="14350" width="7.125" style="7" customWidth="1"/>
    <col min="14351" max="14351" width="8" style="7" customWidth="1"/>
    <col min="14352" max="14352" width="6.75" style="7" customWidth="1"/>
    <col min="14353" max="14359" width="9" style="7"/>
    <col min="14360" max="14360" width="23.125" style="7" customWidth="1"/>
    <col min="14361" max="14592" width="9" style="7"/>
    <col min="14593" max="14593" width="4.75" style="7" customWidth="1"/>
    <col min="14594" max="14594" width="12.75" style="7" customWidth="1"/>
    <col min="14595" max="14606" width="7.125" style="7" customWidth="1"/>
    <col min="14607" max="14607" width="8" style="7" customWidth="1"/>
    <col min="14608" max="14608" width="6.75" style="7" customWidth="1"/>
    <col min="14609" max="14615" width="9" style="7"/>
    <col min="14616" max="14616" width="23.125" style="7" customWidth="1"/>
    <col min="14617" max="14848" width="9" style="7"/>
    <col min="14849" max="14849" width="4.75" style="7" customWidth="1"/>
    <col min="14850" max="14850" width="12.75" style="7" customWidth="1"/>
    <col min="14851" max="14862" width="7.125" style="7" customWidth="1"/>
    <col min="14863" max="14863" width="8" style="7" customWidth="1"/>
    <col min="14864" max="14864" width="6.75" style="7" customWidth="1"/>
    <col min="14865" max="14871" width="9" style="7"/>
    <col min="14872" max="14872" width="23.125" style="7" customWidth="1"/>
    <col min="14873" max="15104" width="9" style="7"/>
    <col min="15105" max="15105" width="4.75" style="7" customWidth="1"/>
    <col min="15106" max="15106" width="12.75" style="7" customWidth="1"/>
    <col min="15107" max="15118" width="7.125" style="7" customWidth="1"/>
    <col min="15119" max="15119" width="8" style="7" customWidth="1"/>
    <col min="15120" max="15120" width="6.75" style="7" customWidth="1"/>
    <col min="15121" max="15127" width="9" style="7"/>
    <col min="15128" max="15128" width="23.125" style="7" customWidth="1"/>
    <col min="15129" max="15360" width="9" style="7"/>
    <col min="15361" max="15361" width="4.75" style="7" customWidth="1"/>
    <col min="15362" max="15362" width="12.75" style="7" customWidth="1"/>
    <col min="15363" max="15374" width="7.125" style="7" customWidth="1"/>
    <col min="15375" max="15375" width="8" style="7" customWidth="1"/>
    <col min="15376" max="15376" width="6.75" style="7" customWidth="1"/>
    <col min="15377" max="15383" width="9" style="7"/>
    <col min="15384" max="15384" width="23.125" style="7" customWidth="1"/>
    <col min="15385" max="15616" width="9" style="7"/>
    <col min="15617" max="15617" width="4.75" style="7" customWidth="1"/>
    <col min="15618" max="15618" width="12.75" style="7" customWidth="1"/>
    <col min="15619" max="15630" width="7.125" style="7" customWidth="1"/>
    <col min="15631" max="15631" width="8" style="7" customWidth="1"/>
    <col min="15632" max="15632" width="6.75" style="7" customWidth="1"/>
    <col min="15633" max="15639" width="9" style="7"/>
    <col min="15640" max="15640" width="23.125" style="7" customWidth="1"/>
    <col min="15641" max="15872" width="9" style="7"/>
    <col min="15873" max="15873" width="4.75" style="7" customWidth="1"/>
    <col min="15874" max="15874" width="12.75" style="7" customWidth="1"/>
    <col min="15875" max="15886" width="7.125" style="7" customWidth="1"/>
    <col min="15887" max="15887" width="8" style="7" customWidth="1"/>
    <col min="15888" max="15888" width="6.75" style="7" customWidth="1"/>
    <col min="15889" max="15895" width="9" style="7"/>
    <col min="15896" max="15896" width="23.125" style="7" customWidth="1"/>
    <col min="15897" max="16128" width="9" style="7"/>
    <col min="16129" max="16129" width="4.75" style="7" customWidth="1"/>
    <col min="16130" max="16130" width="12.75" style="7" customWidth="1"/>
    <col min="16131" max="16142" width="7.125" style="7" customWidth="1"/>
    <col min="16143" max="16143" width="8" style="7" customWidth="1"/>
    <col min="16144" max="16144" width="6.75" style="7" customWidth="1"/>
    <col min="16145" max="16151" width="9" style="7"/>
    <col min="16152" max="16152" width="23.125" style="7" customWidth="1"/>
    <col min="16153" max="16384" width="9" style="7"/>
  </cols>
  <sheetData>
    <row r="1" spans="1:16" ht="18.75" x14ac:dyDescent="0.15"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127" t="s">
        <v>60</v>
      </c>
    </row>
    <row r="2" spans="1:16" ht="18.75" customHeight="1" x14ac:dyDescent="0.15">
      <c r="A2" s="470" t="s">
        <v>131</v>
      </c>
      <c r="B2" s="470"/>
      <c r="C2" s="470"/>
      <c r="D2" s="470"/>
      <c r="E2" s="470"/>
      <c r="F2" s="470"/>
      <c r="G2" s="470"/>
      <c r="H2" s="470"/>
      <c r="I2" s="470"/>
      <c r="J2" s="470"/>
      <c r="K2" s="470"/>
      <c r="L2" s="470"/>
      <c r="M2" s="470"/>
      <c r="N2" s="470"/>
      <c r="O2" s="470"/>
    </row>
    <row r="3" spans="1:16" ht="18" customHeight="1" x14ac:dyDescent="0.15"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6" ht="18" customHeight="1" x14ac:dyDescent="0.15">
      <c r="B4" s="7" t="s">
        <v>14</v>
      </c>
      <c r="O4" s="47" t="s">
        <v>50</v>
      </c>
      <c r="P4" s="45"/>
    </row>
    <row r="5" spans="1:16" ht="36" customHeight="1" x14ac:dyDescent="0.15">
      <c r="B5" s="48" t="s">
        <v>51</v>
      </c>
      <c r="C5" s="13" t="s">
        <v>17</v>
      </c>
      <c r="D5" s="14" t="s">
        <v>18</v>
      </c>
      <c r="E5" s="14" t="s">
        <v>19</v>
      </c>
      <c r="F5" s="14" t="s">
        <v>20</v>
      </c>
      <c r="G5" s="14" t="s">
        <v>21</v>
      </c>
      <c r="H5" s="14" t="s">
        <v>22</v>
      </c>
      <c r="I5" s="14" t="s">
        <v>23</v>
      </c>
      <c r="J5" s="49" t="s">
        <v>24</v>
      </c>
      <c r="K5" s="14" t="s">
        <v>25</v>
      </c>
      <c r="L5" s="14" t="s">
        <v>26</v>
      </c>
      <c r="M5" s="14" t="s">
        <v>27</v>
      </c>
      <c r="N5" s="15" t="s">
        <v>28</v>
      </c>
      <c r="O5" s="50" t="s">
        <v>29</v>
      </c>
      <c r="P5" s="51"/>
    </row>
    <row r="6" spans="1:16" ht="36" customHeight="1" x14ac:dyDescent="0.15">
      <c r="A6" s="471" t="s">
        <v>52</v>
      </c>
      <c r="B6" s="52" t="s">
        <v>32</v>
      </c>
      <c r="C6" s="53">
        <v>2277</v>
      </c>
      <c r="D6" s="54">
        <v>1925</v>
      </c>
      <c r="E6" s="54">
        <v>2942</v>
      </c>
      <c r="F6" s="54">
        <v>2359</v>
      </c>
      <c r="G6" s="54">
        <v>274</v>
      </c>
      <c r="H6" s="54">
        <v>0</v>
      </c>
      <c r="I6" s="54">
        <v>2416</v>
      </c>
      <c r="J6" s="55">
        <v>2705</v>
      </c>
      <c r="K6" s="54">
        <v>2146</v>
      </c>
      <c r="L6" s="54">
        <v>2856</v>
      </c>
      <c r="M6" s="54">
        <v>1895</v>
      </c>
      <c r="N6" s="56">
        <v>2144</v>
      </c>
      <c r="O6" s="57">
        <f t="shared" ref="O6:O18" si="0">SUM(C6:N6)</f>
        <v>23939</v>
      </c>
      <c r="P6" s="45"/>
    </row>
    <row r="7" spans="1:16" ht="36" customHeight="1" x14ac:dyDescent="0.15">
      <c r="A7" s="471"/>
      <c r="B7" s="58" t="s">
        <v>33</v>
      </c>
      <c r="C7" s="59">
        <v>2177</v>
      </c>
      <c r="D7" s="60">
        <v>2748</v>
      </c>
      <c r="E7" s="60">
        <v>2262</v>
      </c>
      <c r="F7" s="60">
        <v>2887</v>
      </c>
      <c r="G7" s="60">
        <v>386</v>
      </c>
      <c r="H7" s="60">
        <v>0</v>
      </c>
      <c r="I7" s="60">
        <v>2700</v>
      </c>
      <c r="J7" s="61">
        <v>2776</v>
      </c>
      <c r="K7" s="60">
        <v>2586</v>
      </c>
      <c r="L7" s="60">
        <v>2546</v>
      </c>
      <c r="M7" s="60">
        <v>1919</v>
      </c>
      <c r="N7" s="62">
        <v>2697</v>
      </c>
      <c r="O7" s="63">
        <f t="shared" si="0"/>
        <v>25684</v>
      </c>
      <c r="P7" s="45"/>
    </row>
    <row r="8" spans="1:16" ht="36" customHeight="1" x14ac:dyDescent="0.15">
      <c r="A8" s="471"/>
      <c r="B8" s="58" t="s">
        <v>34</v>
      </c>
      <c r="C8" s="59">
        <v>1026</v>
      </c>
      <c r="D8" s="60">
        <v>950</v>
      </c>
      <c r="E8" s="60">
        <v>1245</v>
      </c>
      <c r="F8" s="60">
        <v>1648</v>
      </c>
      <c r="G8" s="60">
        <v>180</v>
      </c>
      <c r="H8" s="60">
        <v>0</v>
      </c>
      <c r="I8" s="60">
        <v>1210</v>
      </c>
      <c r="J8" s="61">
        <v>1972</v>
      </c>
      <c r="K8" s="60">
        <v>2254</v>
      </c>
      <c r="L8" s="60">
        <v>1353</v>
      </c>
      <c r="M8" s="60">
        <v>1085</v>
      </c>
      <c r="N8" s="62">
        <v>1591</v>
      </c>
      <c r="O8" s="63">
        <f t="shared" si="0"/>
        <v>14514</v>
      </c>
      <c r="P8" s="45"/>
    </row>
    <row r="9" spans="1:16" ht="36" customHeight="1" x14ac:dyDescent="0.15">
      <c r="A9" s="471"/>
      <c r="B9" s="58" t="s">
        <v>35</v>
      </c>
      <c r="C9" s="59">
        <v>334</v>
      </c>
      <c r="D9" s="60">
        <v>496</v>
      </c>
      <c r="E9" s="60">
        <v>503</v>
      </c>
      <c r="F9" s="60">
        <v>903</v>
      </c>
      <c r="G9" s="60">
        <v>49</v>
      </c>
      <c r="H9" s="60">
        <v>0</v>
      </c>
      <c r="I9" s="60">
        <v>457</v>
      </c>
      <c r="J9" s="61">
        <v>665</v>
      </c>
      <c r="K9" s="60">
        <v>658</v>
      </c>
      <c r="L9" s="60">
        <v>786</v>
      </c>
      <c r="M9" s="60">
        <v>498</v>
      </c>
      <c r="N9" s="62">
        <v>482</v>
      </c>
      <c r="O9" s="63">
        <f t="shared" si="0"/>
        <v>5831</v>
      </c>
      <c r="P9" s="45"/>
    </row>
    <row r="10" spans="1:16" ht="36" customHeight="1" x14ac:dyDescent="0.15">
      <c r="A10" s="471"/>
      <c r="B10" s="58" t="s">
        <v>36</v>
      </c>
      <c r="C10" s="59">
        <v>545</v>
      </c>
      <c r="D10" s="60">
        <v>525</v>
      </c>
      <c r="E10" s="60">
        <v>464</v>
      </c>
      <c r="F10" s="60">
        <v>480</v>
      </c>
      <c r="G10" s="60">
        <v>16</v>
      </c>
      <c r="H10" s="60">
        <v>0</v>
      </c>
      <c r="I10" s="60">
        <v>762</v>
      </c>
      <c r="J10" s="61">
        <v>613</v>
      </c>
      <c r="K10" s="60">
        <v>779</v>
      </c>
      <c r="L10" s="60">
        <v>631</v>
      </c>
      <c r="M10" s="60">
        <v>303</v>
      </c>
      <c r="N10" s="62">
        <v>571</v>
      </c>
      <c r="O10" s="63">
        <f t="shared" si="0"/>
        <v>5689</v>
      </c>
      <c r="P10" s="45"/>
    </row>
    <row r="11" spans="1:16" ht="36" customHeight="1" x14ac:dyDescent="0.15">
      <c r="A11" s="471"/>
      <c r="B11" s="58" t="s">
        <v>53</v>
      </c>
      <c r="C11" s="59">
        <v>275</v>
      </c>
      <c r="D11" s="60">
        <v>243</v>
      </c>
      <c r="E11" s="60">
        <v>304</v>
      </c>
      <c r="F11" s="60">
        <v>238</v>
      </c>
      <c r="G11" s="60">
        <v>35</v>
      </c>
      <c r="H11" s="60">
        <v>0</v>
      </c>
      <c r="I11" s="60">
        <v>188</v>
      </c>
      <c r="J11" s="61">
        <v>365</v>
      </c>
      <c r="K11" s="60">
        <v>540</v>
      </c>
      <c r="L11" s="60">
        <v>247</v>
      </c>
      <c r="M11" s="60">
        <v>334</v>
      </c>
      <c r="N11" s="62">
        <v>323</v>
      </c>
      <c r="O11" s="63">
        <f t="shared" si="0"/>
        <v>3092</v>
      </c>
      <c r="P11" s="45"/>
    </row>
    <row r="12" spans="1:16" ht="36" customHeight="1" x14ac:dyDescent="0.15">
      <c r="A12" s="471"/>
      <c r="B12" s="58" t="s">
        <v>38</v>
      </c>
      <c r="C12" s="59">
        <v>316</v>
      </c>
      <c r="D12" s="60">
        <v>235</v>
      </c>
      <c r="E12" s="60">
        <v>283</v>
      </c>
      <c r="F12" s="60">
        <v>224</v>
      </c>
      <c r="G12" s="60">
        <v>8</v>
      </c>
      <c r="H12" s="60">
        <v>0</v>
      </c>
      <c r="I12" s="60">
        <v>231</v>
      </c>
      <c r="J12" s="61">
        <v>243</v>
      </c>
      <c r="K12" s="60">
        <v>205</v>
      </c>
      <c r="L12" s="60">
        <v>259</v>
      </c>
      <c r="M12" s="60">
        <v>156</v>
      </c>
      <c r="N12" s="62">
        <v>180</v>
      </c>
      <c r="O12" s="63">
        <f t="shared" si="0"/>
        <v>2340</v>
      </c>
      <c r="P12" s="45"/>
    </row>
    <row r="13" spans="1:16" ht="36" customHeight="1" x14ac:dyDescent="0.15">
      <c r="A13" s="471"/>
      <c r="B13" s="58" t="s">
        <v>39</v>
      </c>
      <c r="C13" s="59">
        <v>663</v>
      </c>
      <c r="D13" s="60">
        <v>650</v>
      </c>
      <c r="E13" s="60">
        <v>697</v>
      </c>
      <c r="F13" s="60">
        <v>566</v>
      </c>
      <c r="G13" s="60">
        <v>114</v>
      </c>
      <c r="H13" s="60">
        <v>0</v>
      </c>
      <c r="I13" s="60">
        <v>609</v>
      </c>
      <c r="J13" s="61">
        <v>636</v>
      </c>
      <c r="K13" s="60">
        <v>475</v>
      </c>
      <c r="L13" s="60">
        <v>528</v>
      </c>
      <c r="M13" s="60">
        <v>414</v>
      </c>
      <c r="N13" s="62">
        <v>578</v>
      </c>
      <c r="O13" s="63">
        <f t="shared" si="0"/>
        <v>5930</v>
      </c>
      <c r="P13" s="45"/>
    </row>
    <row r="14" spans="1:16" ht="36" customHeight="1" x14ac:dyDescent="0.15">
      <c r="A14" s="471"/>
      <c r="B14" s="58" t="s">
        <v>40</v>
      </c>
      <c r="C14" s="59">
        <v>223</v>
      </c>
      <c r="D14" s="60">
        <v>438</v>
      </c>
      <c r="E14" s="60">
        <v>274</v>
      </c>
      <c r="F14" s="60">
        <v>496</v>
      </c>
      <c r="G14" s="60">
        <v>46</v>
      </c>
      <c r="H14" s="60">
        <v>0</v>
      </c>
      <c r="I14" s="60">
        <v>677</v>
      </c>
      <c r="J14" s="61">
        <v>245</v>
      </c>
      <c r="K14" s="60">
        <v>283</v>
      </c>
      <c r="L14" s="60">
        <v>286</v>
      </c>
      <c r="M14" s="60">
        <v>300</v>
      </c>
      <c r="N14" s="62">
        <v>287</v>
      </c>
      <c r="O14" s="63">
        <f t="shared" si="0"/>
        <v>3555</v>
      </c>
      <c r="P14" s="45"/>
    </row>
    <row r="15" spans="1:16" ht="36" customHeight="1" x14ac:dyDescent="0.15">
      <c r="A15" s="471"/>
      <c r="B15" s="64" t="s">
        <v>41</v>
      </c>
      <c r="C15" s="65">
        <v>1153</v>
      </c>
      <c r="D15" s="66">
        <v>1332</v>
      </c>
      <c r="E15" s="66">
        <v>1410</v>
      </c>
      <c r="F15" s="66">
        <v>1203</v>
      </c>
      <c r="G15" s="66">
        <v>169</v>
      </c>
      <c r="H15" s="66">
        <v>0</v>
      </c>
      <c r="I15" s="66">
        <v>1222</v>
      </c>
      <c r="J15" s="67">
        <v>1351</v>
      </c>
      <c r="K15" s="66">
        <v>866</v>
      </c>
      <c r="L15" s="66">
        <v>1232</v>
      </c>
      <c r="M15" s="66">
        <v>1037</v>
      </c>
      <c r="N15" s="68">
        <v>1215</v>
      </c>
      <c r="O15" s="69">
        <f t="shared" si="0"/>
        <v>12190</v>
      </c>
      <c r="P15" s="45"/>
    </row>
    <row r="16" spans="1:16" ht="36" customHeight="1" x14ac:dyDescent="0.15">
      <c r="A16" s="471"/>
      <c r="B16" s="70" t="s">
        <v>54</v>
      </c>
      <c r="C16" s="181">
        <f>SUM(C6:C15)</f>
        <v>8989</v>
      </c>
      <c r="D16" s="182">
        <f>SUM(D6:D15)</f>
        <v>9542</v>
      </c>
      <c r="E16" s="182">
        <f t="shared" ref="E16:N16" si="1">SUM(E6:E15)</f>
        <v>10384</v>
      </c>
      <c r="F16" s="182">
        <f t="shared" si="1"/>
        <v>11004</v>
      </c>
      <c r="G16" s="182">
        <f>SUM(G6:G15)</f>
        <v>1277</v>
      </c>
      <c r="H16" s="182">
        <f t="shared" si="1"/>
        <v>0</v>
      </c>
      <c r="I16" s="182">
        <f t="shared" si="1"/>
        <v>10472</v>
      </c>
      <c r="J16" s="182">
        <f t="shared" si="1"/>
        <v>11571</v>
      </c>
      <c r="K16" s="182">
        <f t="shared" si="1"/>
        <v>10792</v>
      </c>
      <c r="L16" s="182">
        <f t="shared" si="1"/>
        <v>10724</v>
      </c>
      <c r="M16" s="182">
        <f t="shared" si="1"/>
        <v>7941</v>
      </c>
      <c r="N16" s="182">
        <f t="shared" si="1"/>
        <v>10068</v>
      </c>
      <c r="O16" s="183">
        <f>SUM(C16:N16)</f>
        <v>102764</v>
      </c>
      <c r="P16" s="45"/>
    </row>
    <row r="17" spans="1:16" ht="36" customHeight="1" x14ac:dyDescent="0.15">
      <c r="A17" s="471" t="s">
        <v>55</v>
      </c>
      <c r="B17" s="71" t="s">
        <v>56</v>
      </c>
      <c r="C17" s="53">
        <v>604</v>
      </c>
      <c r="D17" s="54">
        <v>681</v>
      </c>
      <c r="E17" s="54">
        <v>643</v>
      </c>
      <c r="F17" s="55">
        <v>720</v>
      </c>
      <c r="G17" s="54">
        <v>128</v>
      </c>
      <c r="H17" s="54">
        <v>0</v>
      </c>
      <c r="I17" s="54">
        <v>613</v>
      </c>
      <c r="J17" s="54">
        <v>674</v>
      </c>
      <c r="K17" s="54">
        <v>585</v>
      </c>
      <c r="L17" s="54">
        <v>695</v>
      </c>
      <c r="M17" s="54">
        <v>732</v>
      </c>
      <c r="N17" s="56">
        <v>765</v>
      </c>
      <c r="O17" s="72">
        <f t="shared" si="0"/>
        <v>6840</v>
      </c>
      <c r="P17" s="45" t="s">
        <v>57</v>
      </c>
    </row>
    <row r="18" spans="1:16" ht="36" customHeight="1" x14ac:dyDescent="0.15">
      <c r="A18" s="471"/>
      <c r="B18" s="73" t="s">
        <v>58</v>
      </c>
      <c r="C18" s="174">
        <v>63</v>
      </c>
      <c r="D18" s="74">
        <v>60</v>
      </c>
      <c r="E18" s="74">
        <v>55</v>
      </c>
      <c r="F18" s="74">
        <v>56</v>
      </c>
      <c r="G18" s="74">
        <v>0</v>
      </c>
      <c r="H18" s="74">
        <v>0</v>
      </c>
      <c r="I18" s="74">
        <v>61</v>
      </c>
      <c r="J18" s="74">
        <v>60</v>
      </c>
      <c r="K18" s="74">
        <v>78</v>
      </c>
      <c r="L18" s="74">
        <v>70</v>
      </c>
      <c r="M18" s="74">
        <v>65</v>
      </c>
      <c r="N18" s="75">
        <v>67</v>
      </c>
      <c r="O18" s="69">
        <f t="shared" si="0"/>
        <v>635</v>
      </c>
      <c r="P18" s="45"/>
    </row>
    <row r="19" spans="1:16" ht="36" customHeight="1" x14ac:dyDescent="0.15">
      <c r="A19" s="471"/>
      <c r="B19" s="76" t="s">
        <v>54</v>
      </c>
      <c r="C19" s="181">
        <f>SUM(C17:C18)</f>
        <v>667</v>
      </c>
      <c r="D19" s="182">
        <f>SUM(D17:D18)</f>
        <v>741</v>
      </c>
      <c r="E19" s="182">
        <f t="shared" ref="E19:N19" si="2">SUM(E17:E18)</f>
        <v>698</v>
      </c>
      <c r="F19" s="182">
        <f t="shared" si="2"/>
        <v>776</v>
      </c>
      <c r="G19" s="182">
        <f>SUM(G17:G18)</f>
        <v>128</v>
      </c>
      <c r="H19" s="182">
        <f t="shared" si="2"/>
        <v>0</v>
      </c>
      <c r="I19" s="182">
        <f t="shared" si="2"/>
        <v>674</v>
      </c>
      <c r="J19" s="182">
        <f t="shared" si="2"/>
        <v>734</v>
      </c>
      <c r="K19" s="182">
        <f t="shared" si="2"/>
        <v>663</v>
      </c>
      <c r="L19" s="182">
        <f t="shared" si="2"/>
        <v>765</v>
      </c>
      <c r="M19" s="182">
        <f t="shared" si="2"/>
        <v>797</v>
      </c>
      <c r="N19" s="182">
        <f t="shared" si="2"/>
        <v>832</v>
      </c>
      <c r="O19" s="183">
        <f>SUM(O17:O18)</f>
        <v>7475</v>
      </c>
      <c r="P19" s="45"/>
    </row>
    <row r="20" spans="1:16" ht="36" customHeight="1" thickBot="1" x14ac:dyDescent="0.2">
      <c r="A20" s="472" t="s">
        <v>59</v>
      </c>
      <c r="B20" s="473"/>
      <c r="C20" s="53">
        <v>3271</v>
      </c>
      <c r="D20" s="54">
        <v>2546</v>
      </c>
      <c r="E20" s="54">
        <v>2758</v>
      </c>
      <c r="F20" s="77">
        <v>2620</v>
      </c>
      <c r="G20" s="77">
        <v>446</v>
      </c>
      <c r="H20" s="54">
        <v>0</v>
      </c>
      <c r="I20" s="77">
        <v>2056</v>
      </c>
      <c r="J20" s="54">
        <v>2777</v>
      </c>
      <c r="K20" s="77">
        <v>2493</v>
      </c>
      <c r="L20" s="77">
        <v>2578</v>
      </c>
      <c r="M20" s="77">
        <v>2499</v>
      </c>
      <c r="N20" s="78">
        <v>3571</v>
      </c>
      <c r="O20" s="72">
        <f>SUM(C20:N20)</f>
        <v>27615</v>
      </c>
      <c r="P20" s="45"/>
    </row>
    <row r="21" spans="1:16" ht="36" customHeight="1" thickTop="1" thickBot="1" x14ac:dyDescent="0.2">
      <c r="A21" s="474" t="s">
        <v>29</v>
      </c>
      <c r="B21" s="475"/>
      <c r="C21" s="79">
        <f>SUM(C20,C19,C16)</f>
        <v>12927</v>
      </c>
      <c r="D21" s="80">
        <f t="shared" ref="D21:O21" si="3">SUM(D20,D19,D16)</f>
        <v>12829</v>
      </c>
      <c r="E21" s="80">
        <f t="shared" si="3"/>
        <v>13840</v>
      </c>
      <c r="F21" s="80">
        <f t="shared" si="3"/>
        <v>14400</v>
      </c>
      <c r="G21" s="80">
        <f t="shared" si="3"/>
        <v>1851</v>
      </c>
      <c r="H21" s="80">
        <f t="shared" si="3"/>
        <v>0</v>
      </c>
      <c r="I21" s="80">
        <f t="shared" si="3"/>
        <v>13202</v>
      </c>
      <c r="J21" s="80">
        <f t="shared" si="3"/>
        <v>15082</v>
      </c>
      <c r="K21" s="80">
        <f t="shared" si="3"/>
        <v>13948</v>
      </c>
      <c r="L21" s="80">
        <f t="shared" si="3"/>
        <v>14067</v>
      </c>
      <c r="M21" s="80">
        <f t="shared" si="3"/>
        <v>11237</v>
      </c>
      <c r="N21" s="80">
        <f t="shared" si="3"/>
        <v>14471</v>
      </c>
      <c r="O21" s="81">
        <f t="shared" si="3"/>
        <v>137854</v>
      </c>
    </row>
    <row r="22" spans="1:16" ht="14.25" thickTop="1" x14ac:dyDescent="0.15"/>
  </sheetData>
  <mergeCells count="5">
    <mergeCell ref="A2:O2"/>
    <mergeCell ref="A6:A16"/>
    <mergeCell ref="A17:A19"/>
    <mergeCell ref="A20:B20"/>
    <mergeCell ref="A21:B21"/>
  </mergeCells>
  <phoneticPr fontId="3"/>
  <pageMargins left="0.78740157480314965" right="0.39370078740157483" top="0.98425196850393704" bottom="0.78740157480314965" header="0.78740157480314965" footer="0.59055118110236227"/>
  <pageSetup paperSize="9" scale="83" orientation="portrait" r:id="rId1"/>
  <headerFooter alignWithMargins="0">
    <oddFooter>&amp;C&amp;"ＭＳ Ｐ明朝,標準"&amp;14 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45"/>
  <sheetViews>
    <sheetView view="pageBreakPreview" zoomScale="110" zoomScaleNormal="100" zoomScaleSheetLayoutView="110" workbookViewId="0">
      <selection activeCell="F39" sqref="F39"/>
    </sheetView>
  </sheetViews>
  <sheetFormatPr defaultRowHeight="13.5" x14ac:dyDescent="0.15"/>
  <cols>
    <col min="1" max="1" width="5.75" style="92" customWidth="1"/>
    <col min="2" max="7" width="11" style="92" customWidth="1"/>
    <col min="8" max="8" width="12.125" style="92" customWidth="1"/>
    <col min="9" max="10" width="11" style="92" customWidth="1"/>
    <col min="11" max="256" width="9" style="92"/>
    <col min="257" max="257" width="5.75" style="92" customWidth="1"/>
    <col min="258" max="263" width="11" style="92" customWidth="1"/>
    <col min="264" max="264" width="12.125" style="92" customWidth="1"/>
    <col min="265" max="266" width="11" style="92" customWidth="1"/>
    <col min="267" max="512" width="9" style="92"/>
    <col min="513" max="513" width="5.75" style="92" customWidth="1"/>
    <col min="514" max="519" width="11" style="92" customWidth="1"/>
    <col min="520" max="520" width="12.125" style="92" customWidth="1"/>
    <col min="521" max="522" width="11" style="92" customWidth="1"/>
    <col min="523" max="768" width="9" style="92"/>
    <col min="769" max="769" width="5.75" style="92" customWidth="1"/>
    <col min="770" max="775" width="11" style="92" customWidth="1"/>
    <col min="776" max="776" width="12.125" style="92" customWidth="1"/>
    <col min="777" max="778" width="11" style="92" customWidth="1"/>
    <col min="779" max="1024" width="9" style="92"/>
    <col min="1025" max="1025" width="5.75" style="92" customWidth="1"/>
    <col min="1026" max="1031" width="11" style="92" customWidth="1"/>
    <col min="1032" max="1032" width="12.125" style="92" customWidth="1"/>
    <col min="1033" max="1034" width="11" style="92" customWidth="1"/>
    <col min="1035" max="1280" width="9" style="92"/>
    <col min="1281" max="1281" width="5.75" style="92" customWidth="1"/>
    <col min="1282" max="1287" width="11" style="92" customWidth="1"/>
    <col min="1288" max="1288" width="12.125" style="92" customWidth="1"/>
    <col min="1289" max="1290" width="11" style="92" customWidth="1"/>
    <col min="1291" max="1536" width="9" style="92"/>
    <col min="1537" max="1537" width="5.75" style="92" customWidth="1"/>
    <col min="1538" max="1543" width="11" style="92" customWidth="1"/>
    <col min="1544" max="1544" width="12.125" style="92" customWidth="1"/>
    <col min="1545" max="1546" width="11" style="92" customWidth="1"/>
    <col min="1547" max="1792" width="9" style="92"/>
    <col min="1793" max="1793" width="5.75" style="92" customWidth="1"/>
    <col min="1794" max="1799" width="11" style="92" customWidth="1"/>
    <col min="1800" max="1800" width="12.125" style="92" customWidth="1"/>
    <col min="1801" max="1802" width="11" style="92" customWidth="1"/>
    <col min="1803" max="2048" width="9" style="92"/>
    <col min="2049" max="2049" width="5.75" style="92" customWidth="1"/>
    <col min="2050" max="2055" width="11" style="92" customWidth="1"/>
    <col min="2056" max="2056" width="12.125" style="92" customWidth="1"/>
    <col min="2057" max="2058" width="11" style="92" customWidth="1"/>
    <col min="2059" max="2304" width="9" style="92"/>
    <col min="2305" max="2305" width="5.75" style="92" customWidth="1"/>
    <col min="2306" max="2311" width="11" style="92" customWidth="1"/>
    <col min="2312" max="2312" width="12.125" style="92" customWidth="1"/>
    <col min="2313" max="2314" width="11" style="92" customWidth="1"/>
    <col min="2315" max="2560" width="9" style="92"/>
    <col min="2561" max="2561" width="5.75" style="92" customWidth="1"/>
    <col min="2562" max="2567" width="11" style="92" customWidth="1"/>
    <col min="2568" max="2568" width="12.125" style="92" customWidth="1"/>
    <col min="2569" max="2570" width="11" style="92" customWidth="1"/>
    <col min="2571" max="2816" width="9" style="92"/>
    <col min="2817" max="2817" width="5.75" style="92" customWidth="1"/>
    <col min="2818" max="2823" width="11" style="92" customWidth="1"/>
    <col min="2824" max="2824" width="12.125" style="92" customWidth="1"/>
    <col min="2825" max="2826" width="11" style="92" customWidth="1"/>
    <col min="2827" max="3072" width="9" style="92"/>
    <col min="3073" max="3073" width="5.75" style="92" customWidth="1"/>
    <col min="3074" max="3079" width="11" style="92" customWidth="1"/>
    <col min="3080" max="3080" width="12.125" style="92" customWidth="1"/>
    <col min="3081" max="3082" width="11" style="92" customWidth="1"/>
    <col min="3083" max="3328" width="9" style="92"/>
    <col min="3329" max="3329" width="5.75" style="92" customWidth="1"/>
    <col min="3330" max="3335" width="11" style="92" customWidth="1"/>
    <col min="3336" max="3336" width="12.125" style="92" customWidth="1"/>
    <col min="3337" max="3338" width="11" style="92" customWidth="1"/>
    <col min="3339" max="3584" width="9" style="92"/>
    <col min="3585" max="3585" width="5.75" style="92" customWidth="1"/>
    <col min="3586" max="3591" width="11" style="92" customWidth="1"/>
    <col min="3592" max="3592" width="12.125" style="92" customWidth="1"/>
    <col min="3593" max="3594" width="11" style="92" customWidth="1"/>
    <col min="3595" max="3840" width="9" style="92"/>
    <col min="3841" max="3841" width="5.75" style="92" customWidth="1"/>
    <col min="3842" max="3847" width="11" style="92" customWidth="1"/>
    <col min="3848" max="3848" width="12.125" style="92" customWidth="1"/>
    <col min="3849" max="3850" width="11" style="92" customWidth="1"/>
    <col min="3851" max="4096" width="9" style="92"/>
    <col min="4097" max="4097" width="5.75" style="92" customWidth="1"/>
    <col min="4098" max="4103" width="11" style="92" customWidth="1"/>
    <col min="4104" max="4104" width="12.125" style="92" customWidth="1"/>
    <col min="4105" max="4106" width="11" style="92" customWidth="1"/>
    <col min="4107" max="4352" width="9" style="92"/>
    <col min="4353" max="4353" width="5.75" style="92" customWidth="1"/>
    <col min="4354" max="4359" width="11" style="92" customWidth="1"/>
    <col min="4360" max="4360" width="12.125" style="92" customWidth="1"/>
    <col min="4361" max="4362" width="11" style="92" customWidth="1"/>
    <col min="4363" max="4608" width="9" style="92"/>
    <col min="4609" max="4609" width="5.75" style="92" customWidth="1"/>
    <col min="4610" max="4615" width="11" style="92" customWidth="1"/>
    <col min="4616" max="4616" width="12.125" style="92" customWidth="1"/>
    <col min="4617" max="4618" width="11" style="92" customWidth="1"/>
    <col min="4619" max="4864" width="9" style="92"/>
    <col min="4865" max="4865" width="5.75" style="92" customWidth="1"/>
    <col min="4866" max="4871" width="11" style="92" customWidth="1"/>
    <col min="4872" max="4872" width="12.125" style="92" customWidth="1"/>
    <col min="4873" max="4874" width="11" style="92" customWidth="1"/>
    <col min="4875" max="5120" width="9" style="92"/>
    <col min="5121" max="5121" width="5.75" style="92" customWidth="1"/>
    <col min="5122" max="5127" width="11" style="92" customWidth="1"/>
    <col min="5128" max="5128" width="12.125" style="92" customWidth="1"/>
    <col min="5129" max="5130" width="11" style="92" customWidth="1"/>
    <col min="5131" max="5376" width="9" style="92"/>
    <col min="5377" max="5377" width="5.75" style="92" customWidth="1"/>
    <col min="5378" max="5383" width="11" style="92" customWidth="1"/>
    <col min="5384" max="5384" width="12.125" style="92" customWidth="1"/>
    <col min="5385" max="5386" width="11" style="92" customWidth="1"/>
    <col min="5387" max="5632" width="9" style="92"/>
    <col min="5633" max="5633" width="5.75" style="92" customWidth="1"/>
    <col min="5634" max="5639" width="11" style="92" customWidth="1"/>
    <col min="5640" max="5640" width="12.125" style="92" customWidth="1"/>
    <col min="5641" max="5642" width="11" style="92" customWidth="1"/>
    <col min="5643" max="5888" width="9" style="92"/>
    <col min="5889" max="5889" width="5.75" style="92" customWidth="1"/>
    <col min="5890" max="5895" width="11" style="92" customWidth="1"/>
    <col min="5896" max="5896" width="12.125" style="92" customWidth="1"/>
    <col min="5897" max="5898" width="11" style="92" customWidth="1"/>
    <col min="5899" max="6144" width="9" style="92"/>
    <col min="6145" max="6145" width="5.75" style="92" customWidth="1"/>
    <col min="6146" max="6151" width="11" style="92" customWidth="1"/>
    <col min="6152" max="6152" width="12.125" style="92" customWidth="1"/>
    <col min="6153" max="6154" width="11" style="92" customWidth="1"/>
    <col min="6155" max="6400" width="9" style="92"/>
    <col min="6401" max="6401" width="5.75" style="92" customWidth="1"/>
    <col min="6402" max="6407" width="11" style="92" customWidth="1"/>
    <col min="6408" max="6408" width="12.125" style="92" customWidth="1"/>
    <col min="6409" max="6410" width="11" style="92" customWidth="1"/>
    <col min="6411" max="6656" width="9" style="92"/>
    <col min="6657" max="6657" width="5.75" style="92" customWidth="1"/>
    <col min="6658" max="6663" width="11" style="92" customWidth="1"/>
    <col min="6664" max="6664" width="12.125" style="92" customWidth="1"/>
    <col min="6665" max="6666" width="11" style="92" customWidth="1"/>
    <col min="6667" max="6912" width="9" style="92"/>
    <col min="6913" max="6913" width="5.75" style="92" customWidth="1"/>
    <col min="6914" max="6919" width="11" style="92" customWidth="1"/>
    <col min="6920" max="6920" width="12.125" style="92" customWidth="1"/>
    <col min="6921" max="6922" width="11" style="92" customWidth="1"/>
    <col min="6923" max="7168" width="9" style="92"/>
    <col min="7169" max="7169" width="5.75" style="92" customWidth="1"/>
    <col min="7170" max="7175" width="11" style="92" customWidth="1"/>
    <col min="7176" max="7176" width="12.125" style="92" customWidth="1"/>
    <col min="7177" max="7178" width="11" style="92" customWidth="1"/>
    <col min="7179" max="7424" width="9" style="92"/>
    <col min="7425" max="7425" width="5.75" style="92" customWidth="1"/>
    <col min="7426" max="7431" width="11" style="92" customWidth="1"/>
    <col min="7432" max="7432" width="12.125" style="92" customWidth="1"/>
    <col min="7433" max="7434" width="11" style="92" customWidth="1"/>
    <col min="7435" max="7680" width="9" style="92"/>
    <col min="7681" max="7681" width="5.75" style="92" customWidth="1"/>
    <col min="7682" max="7687" width="11" style="92" customWidth="1"/>
    <col min="7688" max="7688" width="12.125" style="92" customWidth="1"/>
    <col min="7689" max="7690" width="11" style="92" customWidth="1"/>
    <col min="7691" max="7936" width="9" style="92"/>
    <col min="7937" max="7937" width="5.75" style="92" customWidth="1"/>
    <col min="7938" max="7943" width="11" style="92" customWidth="1"/>
    <col min="7944" max="7944" width="12.125" style="92" customWidth="1"/>
    <col min="7945" max="7946" width="11" style="92" customWidth="1"/>
    <col min="7947" max="8192" width="9" style="92"/>
    <col min="8193" max="8193" width="5.75" style="92" customWidth="1"/>
    <col min="8194" max="8199" width="11" style="92" customWidth="1"/>
    <col min="8200" max="8200" width="12.125" style="92" customWidth="1"/>
    <col min="8201" max="8202" width="11" style="92" customWidth="1"/>
    <col min="8203" max="8448" width="9" style="92"/>
    <col min="8449" max="8449" width="5.75" style="92" customWidth="1"/>
    <col min="8450" max="8455" width="11" style="92" customWidth="1"/>
    <col min="8456" max="8456" width="12.125" style="92" customWidth="1"/>
    <col min="8457" max="8458" width="11" style="92" customWidth="1"/>
    <col min="8459" max="8704" width="9" style="92"/>
    <col min="8705" max="8705" width="5.75" style="92" customWidth="1"/>
    <col min="8706" max="8711" width="11" style="92" customWidth="1"/>
    <col min="8712" max="8712" width="12.125" style="92" customWidth="1"/>
    <col min="8713" max="8714" width="11" style="92" customWidth="1"/>
    <col min="8715" max="8960" width="9" style="92"/>
    <col min="8961" max="8961" width="5.75" style="92" customWidth="1"/>
    <col min="8962" max="8967" width="11" style="92" customWidth="1"/>
    <col min="8968" max="8968" width="12.125" style="92" customWidth="1"/>
    <col min="8969" max="8970" width="11" style="92" customWidth="1"/>
    <col min="8971" max="9216" width="9" style="92"/>
    <col min="9217" max="9217" width="5.75" style="92" customWidth="1"/>
    <col min="9218" max="9223" width="11" style="92" customWidth="1"/>
    <col min="9224" max="9224" width="12.125" style="92" customWidth="1"/>
    <col min="9225" max="9226" width="11" style="92" customWidth="1"/>
    <col min="9227" max="9472" width="9" style="92"/>
    <col min="9473" max="9473" width="5.75" style="92" customWidth="1"/>
    <col min="9474" max="9479" width="11" style="92" customWidth="1"/>
    <col min="9480" max="9480" width="12.125" style="92" customWidth="1"/>
    <col min="9481" max="9482" width="11" style="92" customWidth="1"/>
    <col min="9483" max="9728" width="9" style="92"/>
    <col min="9729" max="9729" width="5.75" style="92" customWidth="1"/>
    <col min="9730" max="9735" width="11" style="92" customWidth="1"/>
    <col min="9736" max="9736" width="12.125" style="92" customWidth="1"/>
    <col min="9737" max="9738" width="11" style="92" customWidth="1"/>
    <col min="9739" max="9984" width="9" style="92"/>
    <col min="9985" max="9985" width="5.75" style="92" customWidth="1"/>
    <col min="9986" max="9991" width="11" style="92" customWidth="1"/>
    <col min="9992" max="9992" width="12.125" style="92" customWidth="1"/>
    <col min="9993" max="9994" width="11" style="92" customWidth="1"/>
    <col min="9995" max="10240" width="9" style="92"/>
    <col min="10241" max="10241" width="5.75" style="92" customWidth="1"/>
    <col min="10242" max="10247" width="11" style="92" customWidth="1"/>
    <col min="10248" max="10248" width="12.125" style="92" customWidth="1"/>
    <col min="10249" max="10250" width="11" style="92" customWidth="1"/>
    <col min="10251" max="10496" width="9" style="92"/>
    <col min="10497" max="10497" width="5.75" style="92" customWidth="1"/>
    <col min="10498" max="10503" width="11" style="92" customWidth="1"/>
    <col min="10504" max="10504" width="12.125" style="92" customWidth="1"/>
    <col min="10505" max="10506" width="11" style="92" customWidth="1"/>
    <col min="10507" max="10752" width="9" style="92"/>
    <col min="10753" max="10753" width="5.75" style="92" customWidth="1"/>
    <col min="10754" max="10759" width="11" style="92" customWidth="1"/>
    <col min="10760" max="10760" width="12.125" style="92" customWidth="1"/>
    <col min="10761" max="10762" width="11" style="92" customWidth="1"/>
    <col min="10763" max="11008" width="9" style="92"/>
    <col min="11009" max="11009" width="5.75" style="92" customWidth="1"/>
    <col min="11010" max="11015" width="11" style="92" customWidth="1"/>
    <col min="11016" max="11016" width="12.125" style="92" customWidth="1"/>
    <col min="11017" max="11018" width="11" style="92" customWidth="1"/>
    <col min="11019" max="11264" width="9" style="92"/>
    <col min="11265" max="11265" width="5.75" style="92" customWidth="1"/>
    <col min="11266" max="11271" width="11" style="92" customWidth="1"/>
    <col min="11272" max="11272" width="12.125" style="92" customWidth="1"/>
    <col min="11273" max="11274" width="11" style="92" customWidth="1"/>
    <col min="11275" max="11520" width="9" style="92"/>
    <col min="11521" max="11521" width="5.75" style="92" customWidth="1"/>
    <col min="11522" max="11527" width="11" style="92" customWidth="1"/>
    <col min="11528" max="11528" width="12.125" style="92" customWidth="1"/>
    <col min="11529" max="11530" width="11" style="92" customWidth="1"/>
    <col min="11531" max="11776" width="9" style="92"/>
    <col min="11777" max="11777" width="5.75" style="92" customWidth="1"/>
    <col min="11778" max="11783" width="11" style="92" customWidth="1"/>
    <col min="11784" max="11784" width="12.125" style="92" customWidth="1"/>
    <col min="11785" max="11786" width="11" style="92" customWidth="1"/>
    <col min="11787" max="12032" width="9" style="92"/>
    <col min="12033" max="12033" width="5.75" style="92" customWidth="1"/>
    <col min="12034" max="12039" width="11" style="92" customWidth="1"/>
    <col min="12040" max="12040" width="12.125" style="92" customWidth="1"/>
    <col min="12041" max="12042" width="11" style="92" customWidth="1"/>
    <col min="12043" max="12288" width="9" style="92"/>
    <col min="12289" max="12289" width="5.75" style="92" customWidth="1"/>
    <col min="12290" max="12295" width="11" style="92" customWidth="1"/>
    <col min="12296" max="12296" width="12.125" style="92" customWidth="1"/>
    <col min="12297" max="12298" width="11" style="92" customWidth="1"/>
    <col min="12299" max="12544" width="9" style="92"/>
    <col min="12545" max="12545" width="5.75" style="92" customWidth="1"/>
    <col min="12546" max="12551" width="11" style="92" customWidth="1"/>
    <col min="12552" max="12552" width="12.125" style="92" customWidth="1"/>
    <col min="12553" max="12554" width="11" style="92" customWidth="1"/>
    <col min="12555" max="12800" width="9" style="92"/>
    <col min="12801" max="12801" width="5.75" style="92" customWidth="1"/>
    <col min="12802" max="12807" width="11" style="92" customWidth="1"/>
    <col min="12808" max="12808" width="12.125" style="92" customWidth="1"/>
    <col min="12809" max="12810" width="11" style="92" customWidth="1"/>
    <col min="12811" max="13056" width="9" style="92"/>
    <col min="13057" max="13057" width="5.75" style="92" customWidth="1"/>
    <col min="13058" max="13063" width="11" style="92" customWidth="1"/>
    <col min="13064" max="13064" width="12.125" style="92" customWidth="1"/>
    <col min="13065" max="13066" width="11" style="92" customWidth="1"/>
    <col min="13067" max="13312" width="9" style="92"/>
    <col min="13313" max="13313" width="5.75" style="92" customWidth="1"/>
    <col min="13314" max="13319" width="11" style="92" customWidth="1"/>
    <col min="13320" max="13320" width="12.125" style="92" customWidth="1"/>
    <col min="13321" max="13322" width="11" style="92" customWidth="1"/>
    <col min="13323" max="13568" width="9" style="92"/>
    <col min="13569" max="13569" width="5.75" style="92" customWidth="1"/>
    <col min="13570" max="13575" width="11" style="92" customWidth="1"/>
    <col min="13576" max="13576" width="12.125" style="92" customWidth="1"/>
    <col min="13577" max="13578" width="11" style="92" customWidth="1"/>
    <col min="13579" max="13824" width="9" style="92"/>
    <col min="13825" max="13825" width="5.75" style="92" customWidth="1"/>
    <col min="13826" max="13831" width="11" style="92" customWidth="1"/>
    <col min="13832" max="13832" width="12.125" style="92" customWidth="1"/>
    <col min="13833" max="13834" width="11" style="92" customWidth="1"/>
    <col min="13835" max="14080" width="9" style="92"/>
    <col min="14081" max="14081" width="5.75" style="92" customWidth="1"/>
    <col min="14082" max="14087" width="11" style="92" customWidth="1"/>
    <col min="14088" max="14088" width="12.125" style="92" customWidth="1"/>
    <col min="14089" max="14090" width="11" style="92" customWidth="1"/>
    <col min="14091" max="14336" width="9" style="92"/>
    <col min="14337" max="14337" width="5.75" style="92" customWidth="1"/>
    <col min="14338" max="14343" width="11" style="92" customWidth="1"/>
    <col min="14344" max="14344" width="12.125" style="92" customWidth="1"/>
    <col min="14345" max="14346" width="11" style="92" customWidth="1"/>
    <col min="14347" max="14592" width="9" style="92"/>
    <col min="14593" max="14593" width="5.75" style="92" customWidth="1"/>
    <col min="14594" max="14599" width="11" style="92" customWidth="1"/>
    <col min="14600" max="14600" width="12.125" style="92" customWidth="1"/>
    <col min="14601" max="14602" width="11" style="92" customWidth="1"/>
    <col min="14603" max="14848" width="9" style="92"/>
    <col min="14849" max="14849" width="5.75" style="92" customWidth="1"/>
    <col min="14850" max="14855" width="11" style="92" customWidth="1"/>
    <col min="14856" max="14856" width="12.125" style="92" customWidth="1"/>
    <col min="14857" max="14858" width="11" style="92" customWidth="1"/>
    <col min="14859" max="15104" width="9" style="92"/>
    <col min="15105" max="15105" width="5.75" style="92" customWidth="1"/>
    <col min="15106" max="15111" width="11" style="92" customWidth="1"/>
    <col min="15112" max="15112" width="12.125" style="92" customWidth="1"/>
    <col min="15113" max="15114" width="11" style="92" customWidth="1"/>
    <col min="15115" max="15360" width="9" style="92"/>
    <col min="15361" max="15361" width="5.75" style="92" customWidth="1"/>
    <col min="15362" max="15367" width="11" style="92" customWidth="1"/>
    <col min="15368" max="15368" width="12.125" style="92" customWidth="1"/>
    <col min="15369" max="15370" width="11" style="92" customWidth="1"/>
    <col min="15371" max="15616" width="9" style="92"/>
    <col min="15617" max="15617" width="5.75" style="92" customWidth="1"/>
    <col min="15618" max="15623" width="11" style="92" customWidth="1"/>
    <col min="15624" max="15624" width="12.125" style="92" customWidth="1"/>
    <col min="15625" max="15626" width="11" style="92" customWidth="1"/>
    <col min="15627" max="15872" width="9" style="92"/>
    <col min="15873" max="15873" width="5.75" style="92" customWidth="1"/>
    <col min="15874" max="15879" width="11" style="92" customWidth="1"/>
    <col min="15880" max="15880" width="12.125" style="92" customWidth="1"/>
    <col min="15881" max="15882" width="11" style="92" customWidth="1"/>
    <col min="15883" max="16128" width="9" style="92"/>
    <col min="16129" max="16129" width="5.75" style="92" customWidth="1"/>
    <col min="16130" max="16135" width="11" style="92" customWidth="1"/>
    <col min="16136" max="16136" width="12.125" style="92" customWidth="1"/>
    <col min="16137" max="16138" width="11" style="92" customWidth="1"/>
    <col min="16139" max="16384" width="9" style="92"/>
  </cols>
  <sheetData>
    <row r="1" spans="1:11" ht="24" customHeight="1" x14ac:dyDescent="0.15">
      <c r="J1" s="476" t="s">
        <v>105</v>
      </c>
      <c r="K1" s="476"/>
    </row>
    <row r="2" spans="1:11" ht="18" customHeight="1" x14ac:dyDescent="0.15">
      <c r="B2" s="83" t="s">
        <v>109</v>
      </c>
      <c r="H2" s="93"/>
    </row>
    <row r="3" spans="1:11" ht="18" customHeight="1" x14ac:dyDescent="0.15">
      <c r="B3" s="84"/>
      <c r="C3" s="84"/>
      <c r="D3" s="84"/>
      <c r="E3" s="84"/>
      <c r="F3" s="84"/>
      <c r="G3" s="84"/>
      <c r="J3" s="85" t="s">
        <v>61</v>
      </c>
    </row>
    <row r="4" spans="1:11" s="82" customFormat="1" ht="36" customHeight="1" x14ac:dyDescent="0.15">
      <c r="A4" s="86"/>
      <c r="B4" s="128" t="s">
        <v>62</v>
      </c>
      <c r="C4" s="129" t="s">
        <v>63</v>
      </c>
      <c r="D4" s="130" t="s">
        <v>64</v>
      </c>
      <c r="E4" s="131" t="s">
        <v>65</v>
      </c>
      <c r="F4" s="130" t="s">
        <v>66</v>
      </c>
      <c r="G4" s="131" t="s">
        <v>110</v>
      </c>
      <c r="H4" s="121" t="s">
        <v>67</v>
      </c>
      <c r="I4" s="132" t="s">
        <v>68</v>
      </c>
      <c r="J4" s="132" t="s">
        <v>111</v>
      </c>
      <c r="K4" s="132" t="s">
        <v>112</v>
      </c>
    </row>
    <row r="5" spans="1:11" s="82" customFormat="1" ht="18" customHeight="1" x14ac:dyDescent="0.15">
      <c r="A5" s="87" t="s">
        <v>69</v>
      </c>
      <c r="B5" s="133">
        <v>2151295</v>
      </c>
      <c r="C5" s="134">
        <v>320521</v>
      </c>
      <c r="D5" s="135">
        <f t="shared" ref="D5:D16" si="0">B5+C5</f>
        <v>2471816</v>
      </c>
      <c r="E5" s="136">
        <v>343573</v>
      </c>
      <c r="F5" s="135">
        <f t="shared" ref="F5:F16" si="1">D5-E5</f>
        <v>2128243</v>
      </c>
      <c r="G5" s="136">
        <v>94500</v>
      </c>
      <c r="H5" s="122">
        <f t="shared" ref="H5:H16" si="2">SUM(F5,G5)</f>
        <v>2222743</v>
      </c>
      <c r="I5" s="137">
        <v>2197814</v>
      </c>
      <c r="J5" s="137">
        <v>0</v>
      </c>
      <c r="K5" s="137">
        <v>69571</v>
      </c>
    </row>
    <row r="6" spans="1:11" s="82" customFormat="1" ht="18" customHeight="1" x14ac:dyDescent="0.15">
      <c r="A6" s="88" t="s">
        <v>70</v>
      </c>
      <c r="B6" s="138">
        <v>2062509</v>
      </c>
      <c r="C6" s="139">
        <v>305902</v>
      </c>
      <c r="D6" s="135">
        <f t="shared" si="0"/>
        <v>2368411</v>
      </c>
      <c r="E6" s="140">
        <v>313680</v>
      </c>
      <c r="F6" s="135">
        <f t="shared" si="1"/>
        <v>2054731</v>
      </c>
      <c r="G6" s="140">
        <v>110700</v>
      </c>
      <c r="H6" s="123">
        <f t="shared" si="2"/>
        <v>2165431</v>
      </c>
      <c r="I6" s="141">
        <v>2057879</v>
      </c>
      <c r="J6" s="141">
        <v>0</v>
      </c>
      <c r="K6" s="141">
        <v>3148</v>
      </c>
    </row>
    <row r="7" spans="1:11" s="82" customFormat="1" ht="18" customHeight="1" x14ac:dyDescent="0.15">
      <c r="A7" s="88" t="s">
        <v>71</v>
      </c>
      <c r="B7" s="138">
        <v>1867080</v>
      </c>
      <c r="C7" s="139">
        <v>282000</v>
      </c>
      <c r="D7" s="135">
        <f t="shared" si="0"/>
        <v>2149080</v>
      </c>
      <c r="E7" s="140">
        <v>339560</v>
      </c>
      <c r="F7" s="135">
        <f t="shared" si="1"/>
        <v>1809520</v>
      </c>
      <c r="G7" s="140">
        <v>102800</v>
      </c>
      <c r="H7" s="123">
        <f t="shared" si="2"/>
        <v>1912320</v>
      </c>
      <c r="I7" s="141">
        <v>1812670</v>
      </c>
      <c r="J7" s="141">
        <v>0</v>
      </c>
      <c r="K7" s="141">
        <v>3150</v>
      </c>
    </row>
    <row r="8" spans="1:11" s="82" customFormat="1" ht="18" customHeight="1" x14ac:dyDescent="0.15">
      <c r="A8" s="88" t="s">
        <v>72</v>
      </c>
      <c r="B8" s="138">
        <v>2171875</v>
      </c>
      <c r="C8" s="139">
        <v>291315</v>
      </c>
      <c r="D8" s="135">
        <f t="shared" si="0"/>
        <v>2463190</v>
      </c>
      <c r="E8" s="140">
        <v>391533</v>
      </c>
      <c r="F8" s="135">
        <f t="shared" si="1"/>
        <v>2071657</v>
      </c>
      <c r="G8" s="142">
        <v>112100</v>
      </c>
      <c r="H8" s="123">
        <f t="shared" si="2"/>
        <v>2183757</v>
      </c>
      <c r="I8" s="141">
        <v>2071657</v>
      </c>
      <c r="J8" s="141">
        <v>0</v>
      </c>
      <c r="K8" s="141">
        <v>0</v>
      </c>
    </row>
    <row r="9" spans="1:11" s="82" customFormat="1" ht="18" customHeight="1" x14ac:dyDescent="0.15">
      <c r="A9" s="88" t="s">
        <v>73</v>
      </c>
      <c r="B9" s="138">
        <v>1454013</v>
      </c>
      <c r="C9" s="139">
        <v>96700</v>
      </c>
      <c r="D9" s="135">
        <f t="shared" si="0"/>
        <v>1550713</v>
      </c>
      <c r="E9" s="140">
        <v>1286925</v>
      </c>
      <c r="F9" s="143">
        <f t="shared" si="1"/>
        <v>263788</v>
      </c>
      <c r="G9" s="140">
        <v>18800</v>
      </c>
      <c r="H9" s="123">
        <f t="shared" si="2"/>
        <v>282588</v>
      </c>
      <c r="I9" s="141">
        <v>263788</v>
      </c>
      <c r="J9" s="141">
        <v>0</v>
      </c>
      <c r="K9" s="141">
        <v>0</v>
      </c>
    </row>
    <row r="10" spans="1:11" s="82" customFormat="1" ht="18" customHeight="1" x14ac:dyDescent="0.15">
      <c r="A10" s="88" t="s">
        <v>74</v>
      </c>
      <c r="B10" s="138">
        <v>1631902</v>
      </c>
      <c r="C10" s="139">
        <v>120280</v>
      </c>
      <c r="D10" s="143">
        <f t="shared" si="0"/>
        <v>1752182</v>
      </c>
      <c r="E10" s="140">
        <v>680382</v>
      </c>
      <c r="F10" s="143">
        <f t="shared" si="1"/>
        <v>1071800</v>
      </c>
      <c r="G10" s="140">
        <v>0</v>
      </c>
      <c r="H10" s="123">
        <f t="shared" si="2"/>
        <v>1071800</v>
      </c>
      <c r="I10" s="141">
        <v>1071800</v>
      </c>
      <c r="J10" s="141">
        <v>0</v>
      </c>
      <c r="K10" s="141">
        <v>0</v>
      </c>
    </row>
    <row r="11" spans="1:11" s="82" customFormat="1" ht="18" customHeight="1" x14ac:dyDescent="0.15">
      <c r="A11" s="88" t="s">
        <v>75</v>
      </c>
      <c r="B11" s="138">
        <v>1879033</v>
      </c>
      <c r="C11" s="139">
        <v>283183</v>
      </c>
      <c r="D11" s="143">
        <f t="shared" si="0"/>
        <v>2162216</v>
      </c>
      <c r="E11" s="140">
        <v>566617</v>
      </c>
      <c r="F11" s="143">
        <f t="shared" si="1"/>
        <v>1595599</v>
      </c>
      <c r="G11" s="140">
        <v>92500</v>
      </c>
      <c r="H11" s="123">
        <f t="shared" si="2"/>
        <v>1688099</v>
      </c>
      <c r="I11" s="141">
        <v>734489</v>
      </c>
      <c r="J11" s="141">
        <v>861110</v>
      </c>
      <c r="K11" s="141">
        <v>0</v>
      </c>
    </row>
    <row r="12" spans="1:11" s="82" customFormat="1" ht="18" customHeight="1" x14ac:dyDescent="0.15">
      <c r="A12" s="88" t="s">
        <v>76</v>
      </c>
      <c r="B12" s="138">
        <v>1891325</v>
      </c>
      <c r="C12" s="139">
        <v>345285</v>
      </c>
      <c r="D12" s="143">
        <f t="shared" si="0"/>
        <v>2236610</v>
      </c>
      <c r="E12" s="140">
        <v>154436</v>
      </c>
      <c r="F12" s="143">
        <f t="shared" si="1"/>
        <v>2082174</v>
      </c>
      <c r="G12" s="140">
        <v>99800</v>
      </c>
      <c r="H12" s="123">
        <f t="shared" si="2"/>
        <v>2181974</v>
      </c>
      <c r="I12" s="141">
        <v>1019364</v>
      </c>
      <c r="J12" s="141">
        <v>1062810</v>
      </c>
      <c r="K12" s="141">
        <v>0</v>
      </c>
    </row>
    <row r="13" spans="1:11" s="82" customFormat="1" ht="18" customHeight="1" x14ac:dyDescent="0.15">
      <c r="A13" s="88" t="s">
        <v>77</v>
      </c>
      <c r="B13" s="138">
        <v>1722943</v>
      </c>
      <c r="C13" s="139">
        <v>436825</v>
      </c>
      <c r="D13" s="143">
        <f t="shared" si="0"/>
        <v>2159768</v>
      </c>
      <c r="E13" s="140">
        <v>103162</v>
      </c>
      <c r="F13" s="143">
        <f t="shared" si="1"/>
        <v>2056606</v>
      </c>
      <c r="G13" s="140">
        <v>88400</v>
      </c>
      <c r="H13" s="123">
        <f t="shared" si="2"/>
        <v>2145006</v>
      </c>
      <c r="I13" s="141">
        <v>983728</v>
      </c>
      <c r="J13" s="141">
        <v>1072878</v>
      </c>
      <c r="K13" s="141">
        <v>0</v>
      </c>
    </row>
    <row r="14" spans="1:11" s="82" customFormat="1" ht="18" customHeight="1" x14ac:dyDescent="0.15">
      <c r="A14" s="88" t="s">
        <v>78</v>
      </c>
      <c r="B14" s="138">
        <v>2057525</v>
      </c>
      <c r="C14" s="139">
        <v>379710</v>
      </c>
      <c r="D14" s="143">
        <f t="shared" si="0"/>
        <v>2437235</v>
      </c>
      <c r="E14" s="140">
        <v>226908</v>
      </c>
      <c r="F14" s="143">
        <f t="shared" si="1"/>
        <v>2210327</v>
      </c>
      <c r="G14" s="140">
        <v>108900</v>
      </c>
      <c r="H14" s="123">
        <f t="shared" si="2"/>
        <v>2319227</v>
      </c>
      <c r="I14" s="141">
        <v>520549</v>
      </c>
      <c r="J14" s="141">
        <v>1689778</v>
      </c>
      <c r="K14" s="141">
        <v>0</v>
      </c>
    </row>
    <row r="15" spans="1:11" s="82" customFormat="1" ht="18" customHeight="1" x14ac:dyDescent="0.15">
      <c r="A15" s="88" t="s">
        <v>79</v>
      </c>
      <c r="B15" s="138">
        <v>1817303</v>
      </c>
      <c r="C15" s="139">
        <v>211135</v>
      </c>
      <c r="D15" s="143">
        <f t="shared" si="0"/>
        <v>2028438</v>
      </c>
      <c r="E15" s="140">
        <v>272944</v>
      </c>
      <c r="F15" s="143">
        <f t="shared" si="1"/>
        <v>1755494</v>
      </c>
      <c r="G15" s="140">
        <v>116600</v>
      </c>
      <c r="H15" s="123">
        <f t="shared" si="2"/>
        <v>1872094</v>
      </c>
      <c r="I15" s="141">
        <v>196586</v>
      </c>
      <c r="J15" s="141">
        <v>1558908</v>
      </c>
      <c r="K15" s="141">
        <v>0</v>
      </c>
    </row>
    <row r="16" spans="1:11" s="82" customFormat="1" ht="18" customHeight="1" thickBot="1" x14ac:dyDescent="0.2">
      <c r="A16" s="89" t="s">
        <v>80</v>
      </c>
      <c r="B16" s="144">
        <v>2125213</v>
      </c>
      <c r="C16" s="145">
        <v>369882</v>
      </c>
      <c r="D16" s="143">
        <f t="shared" si="0"/>
        <v>2495095</v>
      </c>
      <c r="E16" s="146">
        <v>192692</v>
      </c>
      <c r="F16" s="143">
        <f t="shared" si="1"/>
        <v>2302403</v>
      </c>
      <c r="G16" s="146">
        <v>118000</v>
      </c>
      <c r="H16" s="147">
        <f t="shared" si="2"/>
        <v>2420403</v>
      </c>
      <c r="I16" s="148">
        <v>552439</v>
      </c>
      <c r="J16" s="148">
        <v>1749964</v>
      </c>
      <c r="K16" s="148">
        <v>0</v>
      </c>
    </row>
    <row r="17" spans="1:11" s="82" customFormat="1" ht="24" customHeight="1" thickTop="1" thickBot="1" x14ac:dyDescent="0.2">
      <c r="A17" s="94" t="s">
        <v>81</v>
      </c>
      <c r="B17" s="149">
        <f t="shared" ref="B17:H17" si="3">SUM(B5:B16)</f>
        <v>22832016</v>
      </c>
      <c r="C17" s="150">
        <f t="shared" si="3"/>
        <v>3442738</v>
      </c>
      <c r="D17" s="151">
        <f t="shared" si="3"/>
        <v>26274754</v>
      </c>
      <c r="E17" s="152">
        <f t="shared" si="3"/>
        <v>4872412</v>
      </c>
      <c r="F17" s="151">
        <f t="shared" si="3"/>
        <v>21402342</v>
      </c>
      <c r="G17" s="152">
        <f t="shared" si="3"/>
        <v>1063100</v>
      </c>
      <c r="H17" s="153">
        <f t="shared" si="3"/>
        <v>22465442</v>
      </c>
      <c r="I17" s="151">
        <f>SUM(I5:I16)</f>
        <v>13482763</v>
      </c>
      <c r="J17" s="151">
        <f>SUM(J5:J16)</f>
        <v>7995448</v>
      </c>
      <c r="K17" s="151">
        <f>SUM(K5:K16)</f>
        <v>75869</v>
      </c>
    </row>
    <row r="18" spans="1:11" s="97" customFormat="1" ht="18" customHeight="1" thickTop="1" x14ac:dyDescent="0.15">
      <c r="A18" s="90"/>
      <c r="B18" s="95"/>
      <c r="C18" s="95"/>
      <c r="D18" s="95"/>
      <c r="E18" s="95"/>
      <c r="F18" s="95"/>
      <c r="G18" s="95"/>
      <c r="H18" s="91"/>
      <c r="I18" s="96"/>
      <c r="J18" s="96"/>
    </row>
    <row r="19" spans="1:11" ht="18" customHeight="1" x14ac:dyDescent="0.15">
      <c r="A19" s="90"/>
      <c r="B19" s="98" t="s">
        <v>82</v>
      </c>
      <c r="C19" s="98"/>
      <c r="D19" s="95"/>
      <c r="E19" s="95"/>
      <c r="F19" s="95"/>
      <c r="G19" s="95"/>
      <c r="H19" s="91"/>
      <c r="I19" s="96"/>
      <c r="J19" s="96"/>
    </row>
    <row r="20" spans="1:11" ht="18" customHeight="1" x14ac:dyDescent="0.15">
      <c r="A20" s="90"/>
      <c r="B20" s="477" t="s">
        <v>123</v>
      </c>
      <c r="C20" s="478"/>
      <c r="D20" s="479"/>
      <c r="E20" s="99" t="s">
        <v>83</v>
      </c>
      <c r="F20" s="482">
        <v>28500000</v>
      </c>
      <c r="G20" s="483"/>
      <c r="H20" s="100"/>
      <c r="I20" s="96"/>
      <c r="J20" s="97"/>
    </row>
    <row r="21" spans="1:11" ht="18" customHeight="1" x14ac:dyDescent="0.15">
      <c r="A21" s="90"/>
      <c r="B21" s="477" t="s">
        <v>113</v>
      </c>
      <c r="C21" s="478"/>
      <c r="D21" s="479"/>
      <c r="E21" s="99" t="s">
        <v>84</v>
      </c>
      <c r="F21" s="482">
        <v>7229515</v>
      </c>
      <c r="G21" s="483"/>
      <c r="H21" s="100"/>
      <c r="I21" s="96"/>
      <c r="J21" s="97"/>
    </row>
    <row r="22" spans="1:11" ht="18" customHeight="1" x14ac:dyDescent="0.15">
      <c r="A22" s="90"/>
      <c r="B22" s="101" t="s">
        <v>114</v>
      </c>
      <c r="C22" s="101"/>
      <c r="D22" s="102"/>
      <c r="E22" s="99" t="s">
        <v>85</v>
      </c>
      <c r="F22" s="482">
        <f>I17</f>
        <v>13482763</v>
      </c>
      <c r="G22" s="483"/>
      <c r="H22" s="100"/>
      <c r="I22" s="96"/>
      <c r="J22" s="97"/>
    </row>
    <row r="23" spans="1:11" ht="18" customHeight="1" x14ac:dyDescent="0.15">
      <c r="A23" s="90"/>
      <c r="B23" s="477" t="s">
        <v>124</v>
      </c>
      <c r="C23" s="478"/>
      <c r="D23" s="479"/>
      <c r="E23" s="99" t="s">
        <v>106</v>
      </c>
      <c r="F23" s="482">
        <v>22800</v>
      </c>
      <c r="G23" s="483"/>
      <c r="H23" s="100"/>
      <c r="I23" s="96"/>
      <c r="J23" s="97"/>
    </row>
    <row r="24" spans="1:11" ht="18" customHeight="1" x14ac:dyDescent="0.15">
      <c r="A24" s="90"/>
      <c r="B24" s="477" t="s">
        <v>121</v>
      </c>
      <c r="C24" s="478"/>
      <c r="D24" s="479"/>
      <c r="E24" s="99" t="s">
        <v>86</v>
      </c>
      <c r="F24" s="482">
        <v>50000</v>
      </c>
      <c r="G24" s="483"/>
      <c r="H24" s="100"/>
      <c r="I24" s="96"/>
      <c r="J24" s="97"/>
    </row>
    <row r="25" spans="1:11" ht="18" customHeight="1" x14ac:dyDescent="0.15">
      <c r="A25" s="90"/>
      <c r="B25" s="477" t="s">
        <v>122</v>
      </c>
      <c r="C25" s="478"/>
      <c r="D25" s="479"/>
      <c r="E25" s="99" t="s">
        <v>125</v>
      </c>
      <c r="F25" s="482">
        <f>F22+F23+F24</f>
        <v>13555563</v>
      </c>
      <c r="G25" s="483"/>
      <c r="H25" s="100"/>
      <c r="I25" s="96"/>
      <c r="J25" s="97"/>
    </row>
    <row r="26" spans="1:11" ht="18" customHeight="1" thickBot="1" x14ac:dyDescent="0.2">
      <c r="A26" s="90"/>
      <c r="B26" s="101" t="s">
        <v>115</v>
      </c>
      <c r="C26" s="101"/>
      <c r="D26" s="102"/>
      <c r="E26" s="99" t="s">
        <v>126</v>
      </c>
      <c r="F26" s="482">
        <f>G17</f>
        <v>1063100</v>
      </c>
      <c r="G26" s="483"/>
      <c r="H26" s="100"/>
      <c r="I26" s="96"/>
      <c r="J26" s="97"/>
    </row>
    <row r="27" spans="1:11" ht="18" hidden="1" customHeight="1" x14ac:dyDescent="0.15">
      <c r="A27" s="90"/>
      <c r="B27" s="477" t="s">
        <v>116</v>
      </c>
      <c r="C27" s="478"/>
      <c r="D27" s="479"/>
      <c r="E27" s="99" t="s">
        <v>86</v>
      </c>
      <c r="F27" s="480"/>
      <c r="G27" s="481"/>
      <c r="H27" s="100"/>
      <c r="I27" s="96"/>
      <c r="J27" s="97"/>
    </row>
    <row r="28" spans="1:11" ht="18" hidden="1" customHeight="1" thickBot="1" x14ac:dyDescent="0.2">
      <c r="A28" s="90"/>
      <c r="B28" s="477" t="s">
        <v>117</v>
      </c>
      <c r="C28" s="478"/>
      <c r="D28" s="479"/>
      <c r="E28" s="99" t="s">
        <v>107</v>
      </c>
      <c r="F28" s="480"/>
      <c r="G28" s="481"/>
      <c r="H28" s="100"/>
      <c r="I28" s="96"/>
      <c r="J28" s="97"/>
    </row>
    <row r="29" spans="1:11" ht="24" customHeight="1" thickTop="1" thickBot="1" x14ac:dyDescent="0.2">
      <c r="A29" s="90"/>
      <c r="B29" s="486" t="s">
        <v>118</v>
      </c>
      <c r="C29" s="487"/>
      <c r="D29" s="507" t="s">
        <v>127</v>
      </c>
      <c r="E29" s="508"/>
      <c r="F29" s="491">
        <f>F21+F25+F26</f>
        <v>21848178</v>
      </c>
      <c r="G29" s="492"/>
      <c r="H29" s="104">
        <f>F29/F20</f>
        <v>0.76660273684210523</v>
      </c>
      <c r="I29" s="493" t="s">
        <v>87</v>
      </c>
      <c r="J29" s="494"/>
    </row>
    <row r="30" spans="1:11" ht="15.75" thickTop="1" thickBot="1" x14ac:dyDescent="0.2">
      <c r="A30" s="90"/>
      <c r="B30" s="506" t="s">
        <v>119</v>
      </c>
      <c r="C30" s="487"/>
      <c r="D30" s="488"/>
      <c r="E30" s="124" t="s">
        <v>128</v>
      </c>
      <c r="F30" s="495">
        <f>F29-F20</f>
        <v>-6651822</v>
      </c>
      <c r="G30" s="496"/>
      <c r="H30" s="105"/>
      <c r="I30" s="96"/>
      <c r="J30" s="97"/>
    </row>
    <row r="31" spans="1:11" ht="18" customHeight="1" thickTop="1" thickBot="1" x14ac:dyDescent="0.2">
      <c r="A31" s="90"/>
      <c r="B31" s="486" t="s">
        <v>120</v>
      </c>
      <c r="C31" s="487"/>
      <c r="D31" s="488"/>
      <c r="E31" s="103" t="s">
        <v>129</v>
      </c>
      <c r="F31" s="489">
        <f>J17</f>
        <v>7995448</v>
      </c>
      <c r="G31" s="490"/>
      <c r="H31" s="100"/>
      <c r="I31" s="96"/>
      <c r="J31" s="97"/>
    </row>
    <row r="32" spans="1:11" ht="14.25" customHeight="1" thickTop="1" x14ac:dyDescent="0.15">
      <c r="A32" s="90"/>
      <c r="B32" s="125"/>
      <c r="C32" s="125"/>
      <c r="D32" s="125"/>
      <c r="E32" s="125"/>
      <c r="F32" s="125"/>
      <c r="G32" s="125"/>
      <c r="H32" s="125"/>
      <c r="I32" s="125"/>
      <c r="J32" s="125"/>
      <c r="K32" s="125"/>
    </row>
    <row r="33" spans="1:11" ht="14.25" customHeight="1" x14ac:dyDescent="0.15">
      <c r="A33" s="90"/>
      <c r="B33" s="125"/>
      <c r="C33" s="125"/>
      <c r="D33" s="125"/>
      <c r="E33" s="125"/>
      <c r="F33" s="125"/>
      <c r="G33" s="125"/>
      <c r="H33" s="125"/>
      <c r="I33" s="125"/>
      <c r="J33" s="125"/>
      <c r="K33" s="125"/>
    </row>
    <row r="34" spans="1:11" ht="18" customHeight="1" x14ac:dyDescent="0.15">
      <c r="B34" s="126" t="s">
        <v>108</v>
      </c>
      <c r="D34" s="106"/>
      <c r="E34" s="106"/>
      <c r="F34" s="106"/>
      <c r="G34" s="107"/>
      <c r="H34" s="108"/>
      <c r="I34" s="109"/>
      <c r="J34" s="110"/>
      <c r="K34" s="110"/>
    </row>
    <row r="35" spans="1:11" ht="15.95" customHeight="1" x14ac:dyDescent="0.15">
      <c r="B35" s="497" t="s">
        <v>88</v>
      </c>
      <c r="C35" s="499" t="s">
        <v>89</v>
      </c>
      <c r="D35" s="501" t="s">
        <v>90</v>
      </c>
      <c r="E35" s="502"/>
      <c r="F35" s="503" t="s">
        <v>55</v>
      </c>
      <c r="G35" s="501"/>
      <c r="H35" s="504" t="s">
        <v>91</v>
      </c>
      <c r="I35" s="505"/>
      <c r="J35" s="110"/>
      <c r="K35" s="110"/>
    </row>
    <row r="36" spans="1:11" ht="15.95" customHeight="1" x14ac:dyDescent="0.15">
      <c r="B36" s="498"/>
      <c r="C36" s="500"/>
      <c r="D36" s="111" t="s">
        <v>92</v>
      </c>
      <c r="E36" s="112" t="s">
        <v>93</v>
      </c>
      <c r="F36" s="113" t="s">
        <v>92</v>
      </c>
      <c r="G36" s="114" t="s">
        <v>93</v>
      </c>
      <c r="H36" s="115" t="s">
        <v>92</v>
      </c>
      <c r="I36" s="116" t="s">
        <v>93</v>
      </c>
    </row>
    <row r="37" spans="1:11" ht="18" customHeight="1" x14ac:dyDescent="0.15">
      <c r="B37" s="117" t="s">
        <v>94</v>
      </c>
      <c r="C37" s="118" t="s">
        <v>95</v>
      </c>
      <c r="D37" s="154"/>
      <c r="E37" s="155"/>
      <c r="F37" s="156">
        <v>619</v>
      </c>
      <c r="G37" s="157">
        <f>F37*200</f>
        <v>123800</v>
      </c>
      <c r="H37" s="158">
        <f t="shared" ref="H37:I43" si="4">D37+F37</f>
        <v>619</v>
      </c>
      <c r="I37" s="159">
        <f t="shared" si="4"/>
        <v>123800</v>
      </c>
    </row>
    <row r="38" spans="1:11" ht="18" customHeight="1" x14ac:dyDescent="0.15">
      <c r="B38" s="119" t="s">
        <v>96</v>
      </c>
      <c r="C38" s="120" t="s">
        <v>97</v>
      </c>
      <c r="D38" s="160"/>
      <c r="E38" s="161"/>
      <c r="F38" s="162">
        <v>3081</v>
      </c>
      <c r="G38" s="163">
        <f>F38*100</f>
        <v>308100</v>
      </c>
      <c r="H38" s="158">
        <f t="shared" si="4"/>
        <v>3081</v>
      </c>
      <c r="I38" s="159">
        <f t="shared" si="4"/>
        <v>308100</v>
      </c>
    </row>
    <row r="39" spans="1:11" ht="18" customHeight="1" x14ac:dyDescent="0.15">
      <c r="B39" s="119" t="s">
        <v>98</v>
      </c>
      <c r="C39" s="120" t="s">
        <v>97</v>
      </c>
      <c r="D39" s="164">
        <v>18</v>
      </c>
      <c r="E39" s="162">
        <v>206394</v>
      </c>
      <c r="F39" s="161"/>
      <c r="G39" s="165"/>
      <c r="H39" s="158">
        <f t="shared" si="4"/>
        <v>18</v>
      </c>
      <c r="I39" s="159">
        <f t="shared" si="4"/>
        <v>206394</v>
      </c>
    </row>
    <row r="40" spans="1:11" ht="18" customHeight="1" x14ac:dyDescent="0.15">
      <c r="B40" s="119" t="s">
        <v>99</v>
      </c>
      <c r="C40" s="120" t="s">
        <v>97</v>
      </c>
      <c r="D40" s="164">
        <v>6</v>
      </c>
      <c r="E40" s="162">
        <v>12200</v>
      </c>
      <c r="F40" s="161"/>
      <c r="G40" s="165"/>
      <c r="H40" s="158">
        <f t="shared" si="4"/>
        <v>6</v>
      </c>
      <c r="I40" s="159">
        <f t="shared" si="4"/>
        <v>12200</v>
      </c>
    </row>
    <row r="41" spans="1:11" ht="18" customHeight="1" x14ac:dyDescent="0.15">
      <c r="B41" s="119" t="s">
        <v>100</v>
      </c>
      <c r="C41" s="120" t="s">
        <v>97</v>
      </c>
      <c r="D41" s="164">
        <v>0</v>
      </c>
      <c r="E41" s="162">
        <v>0</v>
      </c>
      <c r="F41" s="161"/>
      <c r="G41" s="165"/>
      <c r="H41" s="158">
        <f t="shared" si="4"/>
        <v>0</v>
      </c>
      <c r="I41" s="159">
        <f t="shared" si="4"/>
        <v>0</v>
      </c>
    </row>
    <row r="42" spans="1:11" ht="18" customHeight="1" x14ac:dyDescent="0.15">
      <c r="B42" s="119" t="s">
        <v>101</v>
      </c>
      <c r="C42" s="120" t="s">
        <v>95</v>
      </c>
      <c r="D42" s="164">
        <v>209</v>
      </c>
      <c r="E42" s="162">
        <v>1143435</v>
      </c>
      <c r="F42" s="166"/>
      <c r="G42" s="165"/>
      <c r="H42" s="158">
        <f t="shared" si="4"/>
        <v>209</v>
      </c>
      <c r="I42" s="159">
        <f t="shared" si="4"/>
        <v>1143435</v>
      </c>
    </row>
    <row r="43" spans="1:11" ht="18" customHeight="1" thickBot="1" x14ac:dyDescent="0.2">
      <c r="B43" s="119" t="s">
        <v>102</v>
      </c>
      <c r="C43" s="120" t="s">
        <v>103</v>
      </c>
      <c r="D43" s="167">
        <v>0</v>
      </c>
      <c r="E43" s="168">
        <v>0</v>
      </c>
      <c r="F43" s="162">
        <v>0</v>
      </c>
      <c r="G43" s="163">
        <v>0</v>
      </c>
      <c r="H43" s="158">
        <f t="shared" si="4"/>
        <v>0</v>
      </c>
      <c r="I43" s="159">
        <f t="shared" si="4"/>
        <v>0</v>
      </c>
    </row>
    <row r="44" spans="1:11" ht="24" customHeight="1" thickTop="1" thickBot="1" x14ac:dyDescent="0.2">
      <c r="B44" s="484" t="s">
        <v>104</v>
      </c>
      <c r="C44" s="485"/>
      <c r="D44" s="169">
        <f>SUM(D37:D43)</f>
        <v>233</v>
      </c>
      <c r="E44" s="170">
        <f>SUM(E37:E43)</f>
        <v>1362029</v>
      </c>
      <c r="F44" s="170">
        <f>SUM(F37:F43)</f>
        <v>3700</v>
      </c>
      <c r="G44" s="171">
        <f>SUM(G37:G43)</f>
        <v>431900</v>
      </c>
      <c r="H44" s="172">
        <f>SUM(D44,F44)</f>
        <v>3933</v>
      </c>
      <c r="I44" s="173">
        <f>SUM(E44,G44)</f>
        <v>1793929</v>
      </c>
    </row>
    <row r="45" spans="1:11" s="97" customFormat="1" ht="18" customHeight="1" thickTop="1" x14ac:dyDescent="0.15">
      <c r="A45" s="90"/>
      <c r="B45" s="95"/>
      <c r="C45" s="95"/>
      <c r="D45" s="95"/>
      <c r="E45" s="95"/>
      <c r="F45" s="95"/>
      <c r="G45" s="95"/>
      <c r="H45" s="91"/>
      <c r="I45" s="96"/>
      <c r="J45" s="96"/>
    </row>
  </sheetData>
  <mergeCells count="31">
    <mergeCell ref="I29:J29"/>
    <mergeCell ref="F30:G30"/>
    <mergeCell ref="B35:B36"/>
    <mergeCell ref="C35:C36"/>
    <mergeCell ref="D35:E35"/>
    <mergeCell ref="F35:G35"/>
    <mergeCell ref="H35:I35"/>
    <mergeCell ref="B30:D30"/>
    <mergeCell ref="B29:C29"/>
    <mergeCell ref="D29:E29"/>
    <mergeCell ref="F25:G25"/>
    <mergeCell ref="B44:C44"/>
    <mergeCell ref="B31:D31"/>
    <mergeCell ref="F31:G31"/>
    <mergeCell ref="F29:G29"/>
    <mergeCell ref="J1:K1"/>
    <mergeCell ref="B28:D28"/>
    <mergeCell ref="F28:G28"/>
    <mergeCell ref="B20:D20"/>
    <mergeCell ref="F20:G20"/>
    <mergeCell ref="F21:G21"/>
    <mergeCell ref="F22:G22"/>
    <mergeCell ref="B21:D21"/>
    <mergeCell ref="F24:G24"/>
    <mergeCell ref="B24:D24"/>
    <mergeCell ref="B23:D23"/>
    <mergeCell ref="F23:G23"/>
    <mergeCell ref="F26:G26"/>
    <mergeCell ref="F27:G27"/>
    <mergeCell ref="B27:D27"/>
    <mergeCell ref="B25:D25"/>
  </mergeCells>
  <phoneticPr fontId="3"/>
  <pageMargins left="0.78740157480314965" right="0.39370078740157483" top="0.78740157480314965" bottom="0.39370078740157483" header="0.59055118110236227" footer="0.19685039370078741"/>
  <pageSetup paperSize="9" scale="80" orientation="portrait" r:id="rId1"/>
  <headerFooter alignWithMargins="0">
    <oddFooter>&amp;C&amp;"ＭＳ Ｐ明朝,標準"&amp;14 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269"/>
  <sheetViews>
    <sheetView view="pageBreakPreview" zoomScaleNormal="112" zoomScaleSheetLayoutView="100" workbookViewId="0">
      <selection activeCell="C7" sqref="C7"/>
    </sheetView>
  </sheetViews>
  <sheetFormatPr defaultRowHeight="12" x14ac:dyDescent="0.15"/>
  <cols>
    <col min="1" max="1" width="15.5" style="184" customWidth="1"/>
    <col min="2" max="2" width="12.375" style="184" customWidth="1"/>
    <col min="3" max="3" width="13.5" style="184" customWidth="1"/>
    <col min="4" max="4" width="12.375" style="184" hidden="1" customWidth="1"/>
    <col min="5" max="5" width="13.5" style="184" customWidth="1"/>
    <col min="6" max="8" width="12.375" style="184" customWidth="1"/>
    <col min="9" max="9" width="30.875" style="184" customWidth="1"/>
    <col min="10" max="10" width="11.5" style="184" bestFit="1" customWidth="1"/>
    <col min="11" max="11" width="9" style="184"/>
    <col min="12" max="12" width="10.25" style="184" bestFit="1" customWidth="1"/>
    <col min="13" max="13" width="9.25" style="184" bestFit="1" customWidth="1"/>
    <col min="14" max="16384" width="9" style="184"/>
  </cols>
  <sheetData>
    <row r="1" spans="1:13" ht="15" customHeight="1" x14ac:dyDescent="0.15">
      <c r="I1" s="185" t="s">
        <v>178</v>
      </c>
    </row>
    <row r="2" spans="1:13" ht="18" customHeight="1" x14ac:dyDescent="0.15">
      <c r="A2" s="509" t="s">
        <v>179</v>
      </c>
      <c r="B2" s="509"/>
      <c r="C2" s="509"/>
      <c r="D2" s="509"/>
      <c r="E2" s="509"/>
      <c r="F2" s="509"/>
      <c r="G2" s="509"/>
      <c r="H2" s="509"/>
      <c r="I2" s="509"/>
    </row>
    <row r="3" spans="1:13" ht="12.75" customHeight="1" x14ac:dyDescent="0.15">
      <c r="A3" s="510" t="s">
        <v>180</v>
      </c>
      <c r="B3" s="510"/>
      <c r="C3" s="510"/>
      <c r="D3" s="510"/>
      <c r="E3" s="510"/>
      <c r="F3" s="510"/>
      <c r="G3" s="510"/>
      <c r="H3" s="510"/>
      <c r="I3" s="510"/>
    </row>
    <row r="4" spans="1:13" ht="15" customHeight="1" x14ac:dyDescent="0.15">
      <c r="A4" s="186" t="s">
        <v>181</v>
      </c>
      <c r="B4" s="187"/>
      <c r="C4" s="187"/>
      <c r="D4" s="187"/>
      <c r="E4" s="187"/>
      <c r="F4" s="187"/>
      <c r="G4" s="187"/>
      <c r="H4" s="187"/>
      <c r="I4" s="187"/>
    </row>
    <row r="5" spans="1:13" ht="20.100000000000001" customHeight="1" x14ac:dyDescent="0.15">
      <c r="A5" s="188" t="s">
        <v>182</v>
      </c>
      <c r="F5" s="189"/>
      <c r="I5" s="190" t="s">
        <v>61</v>
      </c>
    </row>
    <row r="6" spans="1:13" ht="24" customHeight="1" x14ac:dyDescent="0.15">
      <c r="A6" s="191" t="s">
        <v>183</v>
      </c>
      <c r="B6" s="192" t="s">
        <v>184</v>
      </c>
      <c r="C6" s="193" t="s">
        <v>185</v>
      </c>
      <c r="D6" s="194" t="s">
        <v>186</v>
      </c>
      <c r="E6" s="195" t="s">
        <v>187</v>
      </c>
      <c r="F6" s="193" t="s">
        <v>188</v>
      </c>
      <c r="G6" s="196" t="s">
        <v>189</v>
      </c>
      <c r="H6" s="197" t="s">
        <v>190</v>
      </c>
      <c r="I6" s="191" t="s">
        <v>191</v>
      </c>
    </row>
    <row r="7" spans="1:13" ht="17.100000000000001" customHeight="1" x14ac:dyDescent="0.15">
      <c r="A7" s="198" t="s">
        <v>192</v>
      </c>
      <c r="B7" s="199">
        <v>58048000</v>
      </c>
      <c r="C7" s="200"/>
      <c r="D7" s="200">
        <f t="shared" ref="D7:D12" si="0">B7+C7</f>
        <v>58048000</v>
      </c>
      <c r="E7" s="201"/>
      <c r="F7" s="200">
        <f t="shared" ref="F7:F11" si="1">D7+E7</f>
        <v>58048000</v>
      </c>
      <c r="G7" s="202">
        <v>57561430</v>
      </c>
      <c r="H7" s="203">
        <f>G7-B7</f>
        <v>-486570</v>
      </c>
      <c r="I7" s="198" t="s">
        <v>192</v>
      </c>
      <c r="J7" s="184">
        <f>G7-D7</f>
        <v>-486570</v>
      </c>
      <c r="K7" s="184" t="s">
        <v>193</v>
      </c>
    </row>
    <row r="8" spans="1:13" ht="17.100000000000001" customHeight="1" x14ac:dyDescent="0.15">
      <c r="A8" s="198" t="s">
        <v>194</v>
      </c>
      <c r="B8" s="204"/>
      <c r="C8" s="200"/>
      <c r="D8" s="200">
        <f t="shared" si="0"/>
        <v>0</v>
      </c>
      <c r="E8" s="201"/>
      <c r="F8" s="200"/>
      <c r="G8" s="202">
        <v>52800</v>
      </c>
      <c r="H8" s="203">
        <f>G8-B8</f>
        <v>52800</v>
      </c>
      <c r="I8" s="198" t="s">
        <v>195</v>
      </c>
      <c r="J8" s="184">
        <f>G8-D8</f>
        <v>52800</v>
      </c>
      <c r="K8" s="184" t="s">
        <v>196</v>
      </c>
    </row>
    <row r="9" spans="1:13" ht="17.100000000000001" customHeight="1" x14ac:dyDescent="0.15">
      <c r="A9" s="205" t="s">
        <v>197</v>
      </c>
      <c r="B9" s="204">
        <v>28500000</v>
      </c>
      <c r="C9" s="206">
        <v>-3100000</v>
      </c>
      <c r="D9" s="207">
        <f t="shared" si="0"/>
        <v>25400000</v>
      </c>
      <c r="E9" s="208">
        <v>-6200000</v>
      </c>
      <c r="F9" s="207">
        <f t="shared" si="1"/>
        <v>19200000</v>
      </c>
      <c r="G9" s="209">
        <v>21848178</v>
      </c>
      <c r="H9" s="203">
        <f t="shared" ref="H9:H12" si="2">G9-B9</f>
        <v>-6651822</v>
      </c>
      <c r="I9" s="205" t="s">
        <v>198</v>
      </c>
      <c r="J9" s="184">
        <f t="shared" ref="J9:J27" si="3">G9-D9</f>
        <v>-3551822</v>
      </c>
      <c r="K9" s="184" t="s">
        <v>199</v>
      </c>
    </row>
    <row r="10" spans="1:13" ht="17.100000000000001" customHeight="1" x14ac:dyDescent="0.15">
      <c r="A10" s="198" t="s">
        <v>200</v>
      </c>
      <c r="B10" s="210">
        <v>427000</v>
      </c>
      <c r="C10" s="200"/>
      <c r="D10" s="200">
        <f t="shared" si="0"/>
        <v>427000</v>
      </c>
      <c r="E10" s="201"/>
      <c r="F10" s="200">
        <f t="shared" si="1"/>
        <v>427000</v>
      </c>
      <c r="G10" s="202">
        <v>143370</v>
      </c>
      <c r="H10" s="203">
        <f t="shared" si="2"/>
        <v>-283630</v>
      </c>
      <c r="I10" s="198" t="s">
        <v>201</v>
      </c>
      <c r="J10" s="184">
        <f t="shared" si="3"/>
        <v>-283630</v>
      </c>
    </row>
    <row r="11" spans="1:13" ht="16.5" customHeight="1" x14ac:dyDescent="0.15">
      <c r="A11" s="198" t="s">
        <v>202</v>
      </c>
      <c r="B11" s="210">
        <v>1955000</v>
      </c>
      <c r="C11" s="200"/>
      <c r="D11" s="200">
        <f t="shared" si="0"/>
        <v>1955000</v>
      </c>
      <c r="E11" s="201"/>
      <c r="F11" s="200">
        <f t="shared" si="1"/>
        <v>1955000</v>
      </c>
      <c r="G11" s="202">
        <v>1291235</v>
      </c>
      <c r="H11" s="203">
        <f t="shared" si="2"/>
        <v>-663765</v>
      </c>
      <c r="I11" s="211" t="s">
        <v>203</v>
      </c>
      <c r="J11" s="184">
        <f t="shared" si="3"/>
        <v>-663765</v>
      </c>
      <c r="K11" s="184" t="s">
        <v>204</v>
      </c>
    </row>
    <row r="12" spans="1:13" ht="17.100000000000001" customHeight="1" thickBot="1" x14ac:dyDescent="0.2">
      <c r="A12" s="198" t="s">
        <v>205</v>
      </c>
      <c r="B12" s="212"/>
      <c r="C12" s="213"/>
      <c r="D12" s="213">
        <f t="shared" si="0"/>
        <v>0</v>
      </c>
      <c r="E12" s="214"/>
      <c r="F12" s="213"/>
      <c r="G12" s="202">
        <v>1404</v>
      </c>
      <c r="H12" s="203">
        <f t="shared" si="2"/>
        <v>1404</v>
      </c>
      <c r="I12" s="198" t="s">
        <v>206</v>
      </c>
      <c r="J12" s="184">
        <f t="shared" si="3"/>
        <v>1404</v>
      </c>
      <c r="K12" s="184" t="s">
        <v>206</v>
      </c>
    </row>
    <row r="13" spans="1:13" ht="18.75" customHeight="1" thickBot="1" x14ac:dyDescent="0.2">
      <c r="A13" s="215" t="s">
        <v>207</v>
      </c>
      <c r="B13" s="216">
        <f>SUM(B7:B12)</f>
        <v>88930000</v>
      </c>
      <c r="C13" s="217">
        <f t="shared" ref="C13:G13" si="4">SUM(C7:C12)</f>
        <v>-3100000</v>
      </c>
      <c r="D13" s="218">
        <f t="shared" si="4"/>
        <v>85830000</v>
      </c>
      <c r="E13" s="217">
        <f t="shared" si="4"/>
        <v>-6200000</v>
      </c>
      <c r="F13" s="218">
        <f t="shared" si="4"/>
        <v>79630000</v>
      </c>
      <c r="G13" s="219">
        <f t="shared" si="4"/>
        <v>80898417</v>
      </c>
      <c r="H13" s="220">
        <f>G13-B13</f>
        <v>-8031583</v>
      </c>
      <c r="I13" s="221"/>
      <c r="J13" s="184">
        <f t="shared" si="3"/>
        <v>-4931583</v>
      </c>
    </row>
    <row r="14" spans="1:13" s="229" customFormat="1" ht="18.75" customHeight="1" x14ac:dyDescent="0.15">
      <c r="A14" s="511" t="s">
        <v>208</v>
      </c>
      <c r="B14" s="222">
        <v>2600000</v>
      </c>
      <c r="C14" s="223"/>
      <c r="D14" s="224">
        <f>B14+C14</f>
        <v>2600000</v>
      </c>
      <c r="E14" s="223"/>
      <c r="F14" s="225">
        <f>D14+E14</f>
        <v>2600000</v>
      </c>
      <c r="G14" s="226">
        <v>0</v>
      </c>
      <c r="H14" s="227">
        <f>G14-B14</f>
        <v>-2600000</v>
      </c>
      <c r="I14" s="228" t="s">
        <v>209</v>
      </c>
      <c r="J14" s="184">
        <f t="shared" si="3"/>
        <v>-2600000</v>
      </c>
      <c r="K14" s="184"/>
      <c r="L14" s="184"/>
      <c r="M14" s="184"/>
    </row>
    <row r="15" spans="1:13" s="229" customFormat="1" ht="18.75" customHeight="1" thickBot="1" x14ac:dyDescent="0.2">
      <c r="A15" s="512"/>
      <c r="B15" s="230">
        <v>325000</v>
      </c>
      <c r="C15" s="231"/>
      <c r="D15" s="232">
        <f>B15+C15</f>
        <v>325000</v>
      </c>
      <c r="E15" s="232"/>
      <c r="F15" s="233">
        <f>D15+E15</f>
        <v>325000</v>
      </c>
      <c r="G15" s="234">
        <v>325000</v>
      </c>
      <c r="H15" s="235">
        <f>G15-B15</f>
        <v>0</v>
      </c>
      <c r="I15" s="236" t="s">
        <v>210</v>
      </c>
      <c r="J15" s="184">
        <f t="shared" si="3"/>
        <v>0</v>
      </c>
      <c r="K15" s="184" t="s">
        <v>211</v>
      </c>
      <c r="L15" s="184"/>
      <c r="M15" s="184"/>
    </row>
    <row r="16" spans="1:13" ht="18.75" customHeight="1" thickBot="1" x14ac:dyDescent="0.2">
      <c r="A16" s="215" t="s">
        <v>207</v>
      </c>
      <c r="B16" s="216">
        <f>SUM(B14:B15)</f>
        <v>2925000</v>
      </c>
      <c r="C16" s="218">
        <f t="shared" ref="C16:G16" si="5">SUM(C14:C15)</f>
        <v>0</v>
      </c>
      <c r="D16" s="218">
        <f t="shared" si="5"/>
        <v>2925000</v>
      </c>
      <c r="E16" s="218">
        <f t="shared" si="5"/>
        <v>0</v>
      </c>
      <c r="F16" s="218">
        <f t="shared" si="5"/>
        <v>2925000</v>
      </c>
      <c r="G16" s="219">
        <f t="shared" si="5"/>
        <v>325000</v>
      </c>
      <c r="H16" s="220">
        <f>G16-B16</f>
        <v>-2600000</v>
      </c>
      <c r="I16" s="221"/>
      <c r="J16" s="184">
        <f t="shared" si="3"/>
        <v>-2600000</v>
      </c>
    </row>
    <row r="17" spans="1:13" ht="16.5" customHeight="1" x14ac:dyDescent="0.15">
      <c r="A17" s="211" t="s">
        <v>212</v>
      </c>
      <c r="B17" s="210">
        <v>1500000</v>
      </c>
      <c r="C17" s="200"/>
      <c r="D17" s="200">
        <f t="shared" ref="D17:D24" si="6">B17+C17</f>
        <v>1500000</v>
      </c>
      <c r="E17" s="201"/>
      <c r="F17" s="200">
        <f t="shared" ref="F17:F25" si="7">D17+E17</f>
        <v>1500000</v>
      </c>
      <c r="G17" s="202">
        <v>0</v>
      </c>
      <c r="H17" s="203">
        <f>G17-B17</f>
        <v>-1500000</v>
      </c>
      <c r="I17" s="211" t="s">
        <v>213</v>
      </c>
      <c r="J17" s="184">
        <f t="shared" si="3"/>
        <v>-1500000</v>
      </c>
    </row>
    <row r="18" spans="1:13" ht="17.25" customHeight="1" x14ac:dyDescent="0.15">
      <c r="A18" s="198" t="s">
        <v>214</v>
      </c>
      <c r="B18" s="210">
        <v>500000</v>
      </c>
      <c r="C18" s="200"/>
      <c r="D18" s="200">
        <f t="shared" si="6"/>
        <v>500000</v>
      </c>
      <c r="E18" s="201"/>
      <c r="F18" s="200">
        <f t="shared" si="7"/>
        <v>500000</v>
      </c>
      <c r="G18" s="202">
        <v>715038</v>
      </c>
      <c r="H18" s="203">
        <f t="shared" ref="H18:H25" si="8">G18-B18</f>
        <v>215038</v>
      </c>
      <c r="I18" s="211" t="s">
        <v>215</v>
      </c>
      <c r="J18" s="184">
        <f t="shared" si="3"/>
        <v>215038</v>
      </c>
    </row>
    <row r="19" spans="1:13" ht="17.100000000000001" customHeight="1" x14ac:dyDescent="0.15">
      <c r="A19" s="198" t="s">
        <v>216</v>
      </c>
      <c r="B19" s="204">
        <v>3000000</v>
      </c>
      <c r="C19" s="200"/>
      <c r="D19" s="207">
        <f t="shared" si="6"/>
        <v>3000000</v>
      </c>
      <c r="E19" s="201"/>
      <c r="F19" s="207">
        <f t="shared" si="7"/>
        <v>3000000</v>
      </c>
      <c r="G19" s="202">
        <v>0</v>
      </c>
      <c r="H19" s="203">
        <f t="shared" si="8"/>
        <v>-3000000</v>
      </c>
      <c r="I19" s="198" t="s">
        <v>217</v>
      </c>
      <c r="J19" s="184">
        <f t="shared" si="3"/>
        <v>-3000000</v>
      </c>
    </row>
    <row r="20" spans="1:13" ht="17.100000000000001" customHeight="1" x14ac:dyDescent="0.15">
      <c r="A20" s="198" t="s">
        <v>218</v>
      </c>
      <c r="B20" s="204"/>
      <c r="C20" s="200">
        <v>3100000</v>
      </c>
      <c r="D20" s="207">
        <f t="shared" si="6"/>
        <v>3100000</v>
      </c>
      <c r="E20" s="201"/>
      <c r="F20" s="207">
        <f t="shared" si="7"/>
        <v>3100000</v>
      </c>
      <c r="G20" s="202">
        <v>3100000</v>
      </c>
      <c r="H20" s="203">
        <f t="shared" si="8"/>
        <v>3100000</v>
      </c>
      <c r="I20" s="198" t="s">
        <v>219</v>
      </c>
      <c r="J20" s="184">
        <f t="shared" si="3"/>
        <v>0</v>
      </c>
    </row>
    <row r="21" spans="1:13" ht="17.25" customHeight="1" x14ac:dyDescent="0.15">
      <c r="A21" s="198" t="s">
        <v>220</v>
      </c>
      <c r="B21" s="210"/>
      <c r="C21" s="200"/>
      <c r="D21" s="200"/>
      <c r="E21" s="201">
        <v>1900000</v>
      </c>
      <c r="F21" s="200">
        <f t="shared" si="7"/>
        <v>1900000</v>
      </c>
      <c r="G21" s="202">
        <v>1900000</v>
      </c>
      <c r="H21" s="203">
        <f t="shared" si="8"/>
        <v>1900000</v>
      </c>
      <c r="I21" s="198" t="s">
        <v>221</v>
      </c>
      <c r="J21" s="184">
        <f t="shared" si="3"/>
        <v>1900000</v>
      </c>
    </row>
    <row r="22" spans="1:13" ht="17.100000000000001" customHeight="1" x14ac:dyDescent="0.15">
      <c r="A22" s="198" t="s">
        <v>222</v>
      </c>
      <c r="B22" s="204"/>
      <c r="C22" s="200"/>
      <c r="D22" s="207"/>
      <c r="E22" s="201">
        <v>4300000</v>
      </c>
      <c r="F22" s="207">
        <f t="shared" si="7"/>
        <v>4300000</v>
      </c>
      <c r="G22" s="202">
        <v>4300000</v>
      </c>
      <c r="H22" s="203">
        <f t="shared" si="8"/>
        <v>4300000</v>
      </c>
      <c r="I22" s="198" t="s">
        <v>223</v>
      </c>
      <c r="J22" s="184">
        <f t="shared" si="3"/>
        <v>4300000</v>
      </c>
    </row>
    <row r="23" spans="1:13" ht="17.100000000000001" customHeight="1" x14ac:dyDescent="0.15">
      <c r="A23" s="198" t="s">
        <v>224</v>
      </c>
      <c r="B23" s="204"/>
      <c r="C23" s="200"/>
      <c r="D23" s="207"/>
      <c r="E23" s="201"/>
      <c r="F23" s="207"/>
      <c r="G23" s="202">
        <v>3100000</v>
      </c>
      <c r="H23" s="203">
        <f t="shared" si="8"/>
        <v>3100000</v>
      </c>
      <c r="I23" s="198" t="s">
        <v>225</v>
      </c>
      <c r="J23" s="184">
        <f t="shared" si="3"/>
        <v>3100000</v>
      </c>
    </row>
    <row r="24" spans="1:13" ht="17.100000000000001" customHeight="1" x14ac:dyDescent="0.15">
      <c r="A24" s="237" t="s">
        <v>226</v>
      </c>
      <c r="B24" s="204"/>
      <c r="C24" s="200">
        <v>472000</v>
      </c>
      <c r="D24" s="207">
        <f t="shared" si="6"/>
        <v>472000</v>
      </c>
      <c r="E24" s="201"/>
      <c r="F24" s="207">
        <f t="shared" si="7"/>
        <v>472000</v>
      </c>
      <c r="G24" s="202">
        <v>471800</v>
      </c>
      <c r="H24" s="203">
        <f t="shared" si="8"/>
        <v>471800</v>
      </c>
      <c r="I24" s="198" t="s">
        <v>227</v>
      </c>
      <c r="J24" s="184">
        <f t="shared" si="3"/>
        <v>-200</v>
      </c>
    </row>
    <row r="25" spans="1:13" ht="16.5" customHeight="1" thickBot="1" x14ac:dyDescent="0.2">
      <c r="A25" s="238" t="s">
        <v>228</v>
      </c>
      <c r="B25" s="239"/>
      <c r="C25" s="240"/>
      <c r="D25" s="207"/>
      <c r="E25" s="241">
        <v>226000</v>
      </c>
      <c r="F25" s="207">
        <f t="shared" si="7"/>
        <v>226000</v>
      </c>
      <c r="G25" s="242">
        <v>225746</v>
      </c>
      <c r="H25" s="203">
        <f t="shared" si="8"/>
        <v>225746</v>
      </c>
      <c r="I25" s="243" t="s">
        <v>229</v>
      </c>
      <c r="J25" s="184">
        <f t="shared" si="3"/>
        <v>225746</v>
      </c>
    </row>
    <row r="26" spans="1:13" ht="18.75" customHeight="1" thickBot="1" x14ac:dyDescent="0.2">
      <c r="A26" s="215" t="s">
        <v>207</v>
      </c>
      <c r="B26" s="244">
        <f t="shared" ref="B26:G26" si="9">SUM(B17:B25)</f>
        <v>5000000</v>
      </c>
      <c r="C26" s="218">
        <f t="shared" si="9"/>
        <v>3572000</v>
      </c>
      <c r="D26" s="218">
        <f t="shared" si="9"/>
        <v>8572000</v>
      </c>
      <c r="E26" s="218">
        <f t="shared" si="9"/>
        <v>6426000</v>
      </c>
      <c r="F26" s="218">
        <f t="shared" si="9"/>
        <v>14998000</v>
      </c>
      <c r="G26" s="219">
        <f t="shared" si="9"/>
        <v>13812584</v>
      </c>
      <c r="H26" s="220">
        <f>G26-B26</f>
        <v>8812584</v>
      </c>
      <c r="I26" s="221"/>
      <c r="J26" s="184">
        <f t="shared" si="3"/>
        <v>5240584</v>
      </c>
    </row>
    <row r="27" spans="1:13" s="229" customFormat="1" ht="24.75" customHeight="1" thickBot="1" x14ac:dyDescent="0.2">
      <c r="A27" s="245" t="s">
        <v>230</v>
      </c>
      <c r="B27" s="246">
        <f>B13+B16+B26</f>
        <v>96855000</v>
      </c>
      <c r="C27" s="247">
        <f t="shared" ref="C27:F27" si="10">C13+C16+C26</f>
        <v>472000</v>
      </c>
      <c r="D27" s="247">
        <f t="shared" si="10"/>
        <v>97327000</v>
      </c>
      <c r="E27" s="247">
        <f t="shared" si="10"/>
        <v>226000</v>
      </c>
      <c r="F27" s="247">
        <f t="shared" si="10"/>
        <v>97553000</v>
      </c>
      <c r="G27" s="248">
        <f>G13+G16+G26</f>
        <v>95036001</v>
      </c>
      <c r="H27" s="249">
        <f>G27-B27</f>
        <v>-1818999</v>
      </c>
      <c r="I27" s="250" t="s">
        <v>231</v>
      </c>
      <c r="J27" s="184">
        <f t="shared" si="3"/>
        <v>-2290999</v>
      </c>
      <c r="K27" s="184"/>
      <c r="L27" s="184"/>
      <c r="M27" s="184"/>
    </row>
    <row r="28" spans="1:13" s="229" customFormat="1" ht="15" hidden="1" customHeight="1" x14ac:dyDescent="0.15">
      <c r="A28" s="184"/>
      <c r="B28" s="184"/>
      <c r="C28" s="184"/>
      <c r="D28" s="184"/>
      <c r="E28" s="184"/>
      <c r="F28" s="184"/>
      <c r="G28" s="184"/>
      <c r="H28" s="184"/>
      <c r="I28" s="184"/>
      <c r="J28" s="184"/>
      <c r="K28" s="184"/>
      <c r="L28" s="184"/>
      <c r="M28" s="184"/>
    </row>
    <row r="29" spans="1:13" s="229" customFormat="1" ht="6.75" customHeight="1" x14ac:dyDescent="0.15">
      <c r="A29" s="184"/>
      <c r="B29" s="184"/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</row>
    <row r="30" spans="1:13" s="229" customFormat="1" ht="20.100000000000001" customHeight="1" x14ac:dyDescent="0.15">
      <c r="A30" s="188" t="s">
        <v>232</v>
      </c>
      <c r="B30" s="184"/>
      <c r="C30" s="184"/>
      <c r="D30" s="184"/>
      <c r="E30" s="184"/>
      <c r="F30" s="184"/>
      <c r="G30" s="184"/>
      <c r="H30" s="184"/>
      <c r="I30" s="190" t="s">
        <v>61</v>
      </c>
      <c r="J30" s="184"/>
      <c r="K30" s="184"/>
      <c r="L30" s="184"/>
      <c r="M30" s="184"/>
    </row>
    <row r="31" spans="1:13" ht="24" customHeight="1" x14ac:dyDescent="0.15">
      <c r="A31" s="251" t="s">
        <v>183</v>
      </c>
      <c r="B31" s="252" t="s">
        <v>184</v>
      </c>
      <c r="C31" s="195" t="s">
        <v>185</v>
      </c>
      <c r="D31" s="194" t="s">
        <v>186</v>
      </c>
      <c r="E31" s="195" t="s">
        <v>187</v>
      </c>
      <c r="F31" s="193" t="s">
        <v>188</v>
      </c>
      <c r="G31" s="196" t="s">
        <v>189</v>
      </c>
      <c r="H31" s="197" t="s">
        <v>190</v>
      </c>
      <c r="I31" s="251" t="s">
        <v>233</v>
      </c>
    </row>
    <row r="32" spans="1:13" s="229" customFormat="1" ht="17.100000000000001" customHeight="1" x14ac:dyDescent="0.15">
      <c r="A32" s="253" t="s">
        <v>234</v>
      </c>
      <c r="B32" s="254">
        <f>SUM(B33:B43)</f>
        <v>34034000</v>
      </c>
      <c r="C32" s="255">
        <f t="shared" ref="C32:G32" si="11">SUM(C33:C43)</f>
        <v>0</v>
      </c>
      <c r="D32" s="256">
        <f t="shared" si="11"/>
        <v>34034000</v>
      </c>
      <c r="E32" s="255">
        <f t="shared" si="11"/>
        <v>0</v>
      </c>
      <c r="F32" s="256">
        <f t="shared" si="11"/>
        <v>34034000</v>
      </c>
      <c r="G32" s="257">
        <f t="shared" si="11"/>
        <v>30462323</v>
      </c>
      <c r="H32" s="258">
        <f>G32-B32</f>
        <v>-3571677</v>
      </c>
      <c r="I32" s="259"/>
      <c r="J32" s="184"/>
      <c r="K32" s="184"/>
      <c r="L32" s="184"/>
      <c r="M32" s="184"/>
    </row>
    <row r="33" spans="1:13" s="229" customFormat="1" ht="17.100000000000001" customHeight="1" x14ac:dyDescent="0.15">
      <c r="A33" s="260" t="s">
        <v>235</v>
      </c>
      <c r="B33" s="261">
        <v>21826000</v>
      </c>
      <c r="C33" s="262"/>
      <c r="D33" s="263">
        <f>B33+C33</f>
        <v>21826000</v>
      </c>
      <c r="E33" s="264"/>
      <c r="F33" s="263">
        <f>D33+E33</f>
        <v>21826000</v>
      </c>
      <c r="G33" s="265">
        <v>19980451</v>
      </c>
      <c r="H33" s="266">
        <f>G33-B33</f>
        <v>-1845549</v>
      </c>
      <c r="I33" s="267" t="s">
        <v>236</v>
      </c>
      <c r="J33" s="184">
        <f>G33-D33</f>
        <v>-1845549</v>
      </c>
      <c r="K33" s="184"/>
      <c r="L33" s="184"/>
      <c r="M33" s="184"/>
    </row>
    <row r="34" spans="1:13" s="229" customFormat="1" ht="17.100000000000001" hidden="1" customHeight="1" x14ac:dyDescent="0.15">
      <c r="A34" s="260"/>
      <c r="B34" s="261"/>
      <c r="C34" s="262"/>
      <c r="D34" s="268"/>
      <c r="E34" s="264"/>
      <c r="F34" s="268"/>
      <c r="G34" s="265"/>
      <c r="H34" s="269">
        <f t="shared" ref="H34:H43" si="12">G34-B34</f>
        <v>0</v>
      </c>
      <c r="I34" s="267" t="s">
        <v>237</v>
      </c>
      <c r="J34" s="184">
        <f t="shared" ref="J34:J97" si="13">G34-D34</f>
        <v>0</v>
      </c>
      <c r="K34" s="184"/>
      <c r="L34" s="184"/>
      <c r="M34" s="184"/>
    </row>
    <row r="35" spans="1:13" s="229" customFormat="1" ht="17.100000000000001" hidden="1" customHeight="1" x14ac:dyDescent="0.15">
      <c r="A35" s="260"/>
      <c r="B35" s="261"/>
      <c r="C35" s="262"/>
      <c r="D35" s="268"/>
      <c r="E35" s="264"/>
      <c r="F35" s="268"/>
      <c r="G35" s="265"/>
      <c r="H35" s="269">
        <f t="shared" si="12"/>
        <v>0</v>
      </c>
      <c r="I35" s="267" t="s">
        <v>238</v>
      </c>
      <c r="J35" s="184">
        <f t="shared" si="13"/>
        <v>0</v>
      </c>
      <c r="K35" s="184"/>
      <c r="L35" s="184"/>
      <c r="M35" s="184"/>
    </row>
    <row r="36" spans="1:13" s="229" customFormat="1" ht="17.100000000000001" hidden="1" customHeight="1" x14ac:dyDescent="0.15">
      <c r="A36" s="260"/>
      <c r="B36" s="261"/>
      <c r="C36" s="262"/>
      <c r="D36" s="268"/>
      <c r="E36" s="264"/>
      <c r="F36" s="268"/>
      <c r="G36" s="265"/>
      <c r="H36" s="269">
        <f t="shared" si="12"/>
        <v>0</v>
      </c>
      <c r="I36" s="267" t="s">
        <v>239</v>
      </c>
      <c r="J36" s="184">
        <f t="shared" si="13"/>
        <v>0</v>
      </c>
      <c r="K36" s="184"/>
      <c r="L36" s="184"/>
      <c r="M36" s="184"/>
    </row>
    <row r="37" spans="1:13" s="229" customFormat="1" ht="17.100000000000001" hidden="1" customHeight="1" x14ac:dyDescent="0.15">
      <c r="A37" s="260"/>
      <c r="B37" s="261"/>
      <c r="C37" s="262"/>
      <c r="D37" s="268"/>
      <c r="E37" s="264"/>
      <c r="F37" s="268"/>
      <c r="G37" s="265"/>
      <c r="H37" s="269">
        <f t="shared" si="12"/>
        <v>0</v>
      </c>
      <c r="I37" s="267" t="s">
        <v>240</v>
      </c>
      <c r="J37" s="184">
        <f t="shared" si="13"/>
        <v>0</v>
      </c>
      <c r="K37" s="184"/>
      <c r="L37" s="184"/>
      <c r="M37" s="184"/>
    </row>
    <row r="38" spans="1:13" s="229" customFormat="1" ht="17.100000000000001" customHeight="1" x14ac:dyDescent="0.15">
      <c r="A38" s="270" t="s">
        <v>241</v>
      </c>
      <c r="B38" s="210">
        <v>4633000</v>
      </c>
      <c r="C38" s="271"/>
      <c r="D38" s="272">
        <f>B38+C38</f>
        <v>4633000</v>
      </c>
      <c r="E38" s="273"/>
      <c r="F38" s="272">
        <f>D38+E38</f>
        <v>4633000</v>
      </c>
      <c r="G38" s="202">
        <v>3849276</v>
      </c>
      <c r="H38" s="269">
        <f t="shared" si="12"/>
        <v>-783724</v>
      </c>
      <c r="I38" s="274" t="s">
        <v>242</v>
      </c>
      <c r="J38" s="184">
        <f t="shared" si="13"/>
        <v>-783724</v>
      </c>
      <c r="K38" s="184"/>
      <c r="L38" s="184"/>
      <c r="M38" s="184"/>
    </row>
    <row r="39" spans="1:13" s="229" customFormat="1" ht="17.100000000000001" hidden="1" customHeight="1" x14ac:dyDescent="0.15">
      <c r="A39" s="260"/>
      <c r="B39" s="261"/>
      <c r="C39" s="262"/>
      <c r="D39" s="268"/>
      <c r="E39" s="264"/>
      <c r="F39" s="268"/>
      <c r="G39" s="265"/>
      <c r="H39" s="269">
        <f t="shared" si="12"/>
        <v>0</v>
      </c>
      <c r="I39" s="267" t="s">
        <v>243</v>
      </c>
      <c r="J39" s="184">
        <f t="shared" si="13"/>
        <v>0</v>
      </c>
      <c r="K39" s="184"/>
      <c r="L39" s="184"/>
      <c r="M39" s="184"/>
    </row>
    <row r="40" spans="1:13" s="229" customFormat="1" ht="17.100000000000001" hidden="1" customHeight="1" x14ac:dyDescent="0.15">
      <c r="A40" s="260"/>
      <c r="B40" s="261"/>
      <c r="C40" s="262"/>
      <c r="D40" s="263"/>
      <c r="E40" s="264"/>
      <c r="F40" s="263"/>
      <c r="G40" s="265"/>
      <c r="H40" s="269">
        <f t="shared" si="12"/>
        <v>0</v>
      </c>
      <c r="I40" s="267" t="s">
        <v>244</v>
      </c>
      <c r="J40" s="184">
        <f t="shared" si="13"/>
        <v>0</v>
      </c>
      <c r="K40" s="184"/>
      <c r="L40" s="184"/>
      <c r="M40" s="184"/>
    </row>
    <row r="41" spans="1:13" s="229" customFormat="1" ht="17.100000000000001" hidden="1" customHeight="1" x14ac:dyDescent="0.15">
      <c r="A41" s="260"/>
      <c r="B41" s="261"/>
      <c r="C41" s="262"/>
      <c r="D41" s="268"/>
      <c r="E41" s="264"/>
      <c r="F41" s="268"/>
      <c r="G41" s="265"/>
      <c r="H41" s="269">
        <f t="shared" si="12"/>
        <v>0</v>
      </c>
      <c r="I41" s="267" t="s">
        <v>245</v>
      </c>
      <c r="J41" s="184">
        <f t="shared" si="13"/>
        <v>0</v>
      </c>
      <c r="K41" s="184"/>
      <c r="L41" s="184"/>
      <c r="M41" s="184"/>
    </row>
    <row r="42" spans="1:13" s="229" customFormat="1" ht="17.100000000000001" hidden="1" customHeight="1" x14ac:dyDescent="0.15">
      <c r="A42" s="260"/>
      <c r="B42" s="261"/>
      <c r="C42" s="262"/>
      <c r="D42" s="268"/>
      <c r="E42" s="264"/>
      <c r="F42" s="268"/>
      <c r="G42" s="265"/>
      <c r="H42" s="269">
        <f t="shared" si="12"/>
        <v>0</v>
      </c>
      <c r="I42" s="267" t="s">
        <v>246</v>
      </c>
      <c r="J42" s="184">
        <f t="shared" si="13"/>
        <v>0</v>
      </c>
      <c r="K42" s="184"/>
      <c r="L42" s="184"/>
      <c r="M42" s="184"/>
    </row>
    <row r="43" spans="1:13" s="229" customFormat="1" ht="17.100000000000001" customHeight="1" x14ac:dyDescent="0.15">
      <c r="A43" s="270" t="s">
        <v>247</v>
      </c>
      <c r="B43" s="210">
        <v>7575000</v>
      </c>
      <c r="C43" s="271"/>
      <c r="D43" s="275">
        <f>B43+C43</f>
        <v>7575000</v>
      </c>
      <c r="E43" s="273"/>
      <c r="F43" s="275">
        <f>D43+E43</f>
        <v>7575000</v>
      </c>
      <c r="G43" s="202">
        <v>6632596</v>
      </c>
      <c r="H43" s="276">
        <f t="shared" si="12"/>
        <v>-942404</v>
      </c>
      <c r="I43" s="277" t="s">
        <v>248</v>
      </c>
      <c r="J43" s="184">
        <f t="shared" si="13"/>
        <v>-942404</v>
      </c>
      <c r="K43" s="184"/>
      <c r="L43" s="184"/>
      <c r="M43" s="184"/>
    </row>
    <row r="44" spans="1:13" s="229" customFormat="1" ht="17.100000000000001" hidden="1" customHeight="1" x14ac:dyDescent="0.15">
      <c r="A44" s="278"/>
      <c r="B44" s="279"/>
      <c r="C44" s="262"/>
      <c r="D44" s="280"/>
      <c r="E44" s="262"/>
      <c r="F44" s="280"/>
      <c r="G44" s="265"/>
      <c r="H44" s="281"/>
      <c r="I44" s="282" t="s">
        <v>237</v>
      </c>
      <c r="J44" s="184">
        <f t="shared" si="13"/>
        <v>0</v>
      </c>
      <c r="K44" s="184"/>
      <c r="L44" s="184"/>
      <c r="M44" s="184"/>
    </row>
    <row r="45" spans="1:13" s="229" customFormat="1" ht="17.100000000000001" hidden="1" customHeight="1" x14ac:dyDescent="0.15">
      <c r="A45" s="278"/>
      <c r="B45" s="279"/>
      <c r="C45" s="262"/>
      <c r="D45" s="280"/>
      <c r="E45" s="262"/>
      <c r="F45" s="280"/>
      <c r="G45" s="265"/>
      <c r="H45" s="281"/>
      <c r="I45" s="282" t="s">
        <v>238</v>
      </c>
      <c r="J45" s="184">
        <f t="shared" si="13"/>
        <v>0</v>
      </c>
      <c r="K45" s="184"/>
      <c r="L45" s="184"/>
      <c r="M45" s="184"/>
    </row>
    <row r="46" spans="1:13" s="229" customFormat="1" ht="17.100000000000001" hidden="1" customHeight="1" x14ac:dyDescent="0.15">
      <c r="A46" s="278"/>
      <c r="B46" s="279"/>
      <c r="C46" s="262"/>
      <c r="D46" s="280"/>
      <c r="E46" s="262"/>
      <c r="F46" s="280"/>
      <c r="G46" s="265"/>
      <c r="H46" s="281"/>
      <c r="I46" s="282" t="s">
        <v>249</v>
      </c>
      <c r="J46" s="184">
        <f t="shared" si="13"/>
        <v>0</v>
      </c>
      <c r="K46" s="184"/>
      <c r="L46" s="184"/>
      <c r="M46" s="184"/>
    </row>
    <row r="47" spans="1:13" s="229" customFormat="1" ht="17.100000000000001" hidden="1" customHeight="1" x14ac:dyDescent="0.15">
      <c r="A47" s="278"/>
      <c r="B47" s="279"/>
      <c r="C47" s="262"/>
      <c r="D47" s="280"/>
      <c r="E47" s="262"/>
      <c r="F47" s="280"/>
      <c r="G47" s="265"/>
      <c r="H47" s="281"/>
      <c r="I47" s="282" t="s">
        <v>240</v>
      </c>
      <c r="J47" s="184">
        <f t="shared" si="13"/>
        <v>0</v>
      </c>
      <c r="K47" s="184"/>
      <c r="L47" s="184"/>
      <c r="M47" s="184"/>
    </row>
    <row r="48" spans="1:13" s="229" customFormat="1" ht="17.100000000000001" customHeight="1" x14ac:dyDescent="0.15">
      <c r="A48" s="253" t="s">
        <v>250</v>
      </c>
      <c r="B48" s="254">
        <f t="shared" ref="B48:G48" si="14">SUM(B49:B118)</f>
        <v>62299000</v>
      </c>
      <c r="C48" s="255">
        <f t="shared" si="14"/>
        <v>472000</v>
      </c>
      <c r="D48" s="255">
        <f t="shared" si="14"/>
        <v>62771000</v>
      </c>
      <c r="E48" s="255">
        <f t="shared" si="14"/>
        <v>226000</v>
      </c>
      <c r="F48" s="255">
        <f t="shared" si="14"/>
        <v>62997000</v>
      </c>
      <c r="G48" s="257">
        <f t="shared" si="14"/>
        <v>57413284</v>
      </c>
      <c r="H48" s="258">
        <f>G48-B48</f>
        <v>-4885716</v>
      </c>
      <c r="I48" s="259"/>
      <c r="J48" s="184">
        <f t="shared" si="13"/>
        <v>-5357716</v>
      </c>
      <c r="K48" s="184"/>
      <c r="L48" s="184"/>
      <c r="M48" s="184"/>
    </row>
    <row r="49" spans="1:13" s="229" customFormat="1" ht="17.100000000000001" customHeight="1" x14ac:dyDescent="0.15">
      <c r="A49" s="260" t="s">
        <v>251</v>
      </c>
      <c r="B49" s="261">
        <v>6000</v>
      </c>
      <c r="C49" s="264"/>
      <c r="D49" s="268">
        <f>B49+C49</f>
        <v>6000</v>
      </c>
      <c r="E49" s="264"/>
      <c r="F49" s="268">
        <f>D49+E49</f>
        <v>6000</v>
      </c>
      <c r="G49" s="265">
        <v>315</v>
      </c>
      <c r="H49" s="283">
        <f>G49-B49</f>
        <v>-5685</v>
      </c>
      <c r="I49" s="284" t="s">
        <v>252</v>
      </c>
      <c r="J49" s="184">
        <f t="shared" si="13"/>
        <v>-5685</v>
      </c>
      <c r="K49" s="184"/>
      <c r="L49" s="184"/>
      <c r="M49" s="184"/>
    </row>
    <row r="50" spans="1:13" s="229" customFormat="1" ht="17.100000000000001" hidden="1" customHeight="1" x14ac:dyDescent="0.15">
      <c r="A50" s="260"/>
      <c r="B50" s="261"/>
      <c r="C50" s="264"/>
      <c r="D50" s="268"/>
      <c r="E50" s="264"/>
      <c r="F50" s="268"/>
      <c r="G50" s="265"/>
      <c r="H50" s="285">
        <f t="shared" ref="H50:H113" si="15">G50-B50</f>
        <v>0</v>
      </c>
      <c r="I50" s="267" t="s">
        <v>243</v>
      </c>
      <c r="J50" s="184">
        <f t="shared" si="13"/>
        <v>0</v>
      </c>
      <c r="K50" s="184"/>
      <c r="L50" s="184"/>
      <c r="M50" s="184"/>
    </row>
    <row r="51" spans="1:13" s="229" customFormat="1" ht="17.100000000000001" hidden="1" customHeight="1" x14ac:dyDescent="0.15">
      <c r="A51" s="260"/>
      <c r="B51" s="261"/>
      <c r="C51" s="264"/>
      <c r="D51" s="263"/>
      <c r="E51" s="264"/>
      <c r="F51" s="263"/>
      <c r="G51" s="265"/>
      <c r="H51" s="285">
        <f t="shared" si="15"/>
        <v>0</v>
      </c>
      <c r="I51" s="267" t="s">
        <v>244</v>
      </c>
      <c r="J51" s="184">
        <f t="shared" si="13"/>
        <v>0</v>
      </c>
      <c r="K51" s="184"/>
      <c r="L51" s="184"/>
      <c r="M51" s="184"/>
    </row>
    <row r="52" spans="1:13" s="229" customFormat="1" ht="17.100000000000001" hidden="1" customHeight="1" x14ac:dyDescent="0.15">
      <c r="A52" s="260"/>
      <c r="B52" s="261"/>
      <c r="C52" s="264"/>
      <c r="D52" s="268"/>
      <c r="E52" s="264"/>
      <c r="F52" s="268"/>
      <c r="G52" s="265"/>
      <c r="H52" s="285">
        <f t="shared" si="15"/>
        <v>0</v>
      </c>
      <c r="I52" s="267" t="s">
        <v>245</v>
      </c>
      <c r="J52" s="184">
        <f t="shared" si="13"/>
        <v>0</v>
      </c>
      <c r="K52" s="184"/>
      <c r="L52" s="184"/>
      <c r="M52" s="184"/>
    </row>
    <row r="53" spans="1:13" s="229" customFormat="1" ht="17.100000000000001" hidden="1" customHeight="1" x14ac:dyDescent="0.15">
      <c r="A53" s="260"/>
      <c r="B53" s="261"/>
      <c r="C53" s="264"/>
      <c r="D53" s="268"/>
      <c r="E53" s="264"/>
      <c r="F53" s="268"/>
      <c r="G53" s="265"/>
      <c r="H53" s="285">
        <f t="shared" si="15"/>
        <v>0</v>
      </c>
      <c r="I53" s="267" t="s">
        <v>246</v>
      </c>
      <c r="J53" s="184">
        <f t="shared" si="13"/>
        <v>0</v>
      </c>
      <c r="K53" s="184"/>
      <c r="L53" s="184"/>
      <c r="M53" s="184"/>
    </row>
    <row r="54" spans="1:13" s="229" customFormat="1" ht="16.5" customHeight="1" x14ac:dyDescent="0.15">
      <c r="A54" s="270" t="s">
        <v>253</v>
      </c>
      <c r="B54" s="210">
        <v>299000</v>
      </c>
      <c r="C54" s="207"/>
      <c r="D54" s="275">
        <f>B54+C54</f>
        <v>299000</v>
      </c>
      <c r="E54" s="207"/>
      <c r="F54" s="275">
        <f>D54+E54</f>
        <v>299000</v>
      </c>
      <c r="G54" s="202">
        <v>295603</v>
      </c>
      <c r="H54" s="285">
        <f t="shared" si="15"/>
        <v>-3397</v>
      </c>
      <c r="I54" s="286" t="s">
        <v>254</v>
      </c>
      <c r="J54" s="184">
        <f t="shared" si="13"/>
        <v>-3397</v>
      </c>
      <c r="K54" s="184" t="s">
        <v>255</v>
      </c>
      <c r="L54" s="184"/>
      <c r="M54" s="184"/>
    </row>
    <row r="55" spans="1:13" s="229" customFormat="1" ht="17.100000000000001" hidden="1" customHeight="1" x14ac:dyDescent="0.15">
      <c r="A55" s="260"/>
      <c r="B55" s="261"/>
      <c r="C55" s="264"/>
      <c r="D55" s="263"/>
      <c r="E55" s="264"/>
      <c r="F55" s="263"/>
      <c r="G55" s="265"/>
      <c r="H55" s="285">
        <f t="shared" si="15"/>
        <v>0</v>
      </c>
      <c r="I55" s="287" t="s">
        <v>256</v>
      </c>
      <c r="J55" s="184">
        <f t="shared" si="13"/>
        <v>0</v>
      </c>
      <c r="K55" s="184"/>
      <c r="L55" s="184"/>
      <c r="M55" s="184"/>
    </row>
    <row r="56" spans="1:13" s="229" customFormat="1" ht="17.100000000000001" hidden="1" customHeight="1" x14ac:dyDescent="0.15">
      <c r="A56" s="260"/>
      <c r="B56" s="261"/>
      <c r="C56" s="264"/>
      <c r="D56" s="288"/>
      <c r="E56" s="264"/>
      <c r="F56" s="288"/>
      <c r="G56" s="265"/>
      <c r="H56" s="285">
        <f t="shared" si="15"/>
        <v>0</v>
      </c>
      <c r="I56" s="287" t="s">
        <v>257</v>
      </c>
      <c r="J56" s="184">
        <f t="shared" si="13"/>
        <v>0</v>
      </c>
      <c r="K56" s="184"/>
      <c r="L56" s="184"/>
      <c r="M56" s="184"/>
    </row>
    <row r="57" spans="1:13" s="229" customFormat="1" ht="17.100000000000001" hidden="1" customHeight="1" x14ac:dyDescent="0.15">
      <c r="A57" s="289"/>
      <c r="B57" s="261"/>
      <c r="C57" s="264"/>
      <c r="D57" s="263"/>
      <c r="E57" s="264"/>
      <c r="F57" s="263"/>
      <c r="G57" s="290"/>
      <c r="H57" s="285">
        <f t="shared" si="15"/>
        <v>0</v>
      </c>
      <c r="I57" s="291"/>
      <c r="J57" s="184">
        <f t="shared" si="13"/>
        <v>0</v>
      </c>
      <c r="K57" s="184"/>
      <c r="L57" s="184"/>
      <c r="M57" s="184"/>
    </row>
    <row r="58" spans="1:13" s="229" customFormat="1" ht="17.100000000000001" customHeight="1" x14ac:dyDescent="0.15">
      <c r="A58" s="270" t="s">
        <v>258</v>
      </c>
      <c r="B58" s="210">
        <v>92000</v>
      </c>
      <c r="C58" s="273"/>
      <c r="D58" s="273">
        <f>B58+C58</f>
        <v>92000</v>
      </c>
      <c r="E58" s="273"/>
      <c r="F58" s="273">
        <f>D58+E58</f>
        <v>92000</v>
      </c>
      <c r="G58" s="202">
        <v>5100</v>
      </c>
      <c r="H58" s="285">
        <f t="shared" si="15"/>
        <v>-86900</v>
      </c>
      <c r="I58" s="274" t="s">
        <v>259</v>
      </c>
      <c r="J58" s="184">
        <f t="shared" si="13"/>
        <v>-86900</v>
      </c>
      <c r="K58" s="184"/>
      <c r="L58" s="184"/>
      <c r="M58" s="184"/>
    </row>
    <row r="59" spans="1:13" s="229" customFormat="1" ht="17.100000000000001" hidden="1" customHeight="1" x14ac:dyDescent="0.15">
      <c r="A59" s="260"/>
      <c r="B59" s="261"/>
      <c r="C59" s="264"/>
      <c r="D59" s="264"/>
      <c r="E59" s="264"/>
      <c r="F59" s="264"/>
      <c r="G59" s="265"/>
      <c r="H59" s="285">
        <f t="shared" si="15"/>
        <v>0</v>
      </c>
      <c r="I59" s="267" t="s">
        <v>260</v>
      </c>
      <c r="J59" s="184">
        <f t="shared" si="13"/>
        <v>0</v>
      </c>
      <c r="K59" s="184"/>
      <c r="L59" s="184"/>
      <c r="M59" s="184"/>
    </row>
    <row r="60" spans="1:13" s="229" customFormat="1" ht="17.100000000000001" hidden="1" customHeight="1" x14ac:dyDescent="0.15">
      <c r="A60" s="260"/>
      <c r="B60" s="261"/>
      <c r="C60" s="264"/>
      <c r="D60" s="264"/>
      <c r="E60" s="264"/>
      <c r="F60" s="264"/>
      <c r="G60" s="265"/>
      <c r="H60" s="285">
        <f t="shared" si="15"/>
        <v>0</v>
      </c>
      <c r="I60" s="267" t="s">
        <v>261</v>
      </c>
      <c r="J60" s="184">
        <f t="shared" si="13"/>
        <v>0</v>
      </c>
      <c r="K60" s="184"/>
      <c r="L60" s="184"/>
      <c r="M60" s="184"/>
    </row>
    <row r="61" spans="1:13" s="229" customFormat="1" ht="17.100000000000001" hidden="1" customHeight="1" x14ac:dyDescent="0.15">
      <c r="A61" s="260"/>
      <c r="B61" s="261"/>
      <c r="C61" s="264"/>
      <c r="D61" s="264"/>
      <c r="E61" s="264"/>
      <c r="F61" s="264"/>
      <c r="G61" s="265"/>
      <c r="H61" s="285">
        <f t="shared" si="15"/>
        <v>0</v>
      </c>
      <c r="I61" s="267" t="s">
        <v>262</v>
      </c>
      <c r="J61" s="184">
        <f t="shared" si="13"/>
        <v>0</v>
      </c>
      <c r="K61" s="184"/>
      <c r="L61" s="184"/>
      <c r="M61" s="184"/>
    </row>
    <row r="62" spans="1:13" ht="17.100000000000001" hidden="1" customHeight="1" x14ac:dyDescent="0.15">
      <c r="A62" s="260"/>
      <c r="B62" s="261"/>
      <c r="C62" s="264"/>
      <c r="D62" s="264"/>
      <c r="E62" s="264"/>
      <c r="F62" s="264"/>
      <c r="G62" s="265"/>
      <c r="H62" s="285">
        <f t="shared" si="15"/>
        <v>0</v>
      </c>
      <c r="I62" s="292" t="s">
        <v>263</v>
      </c>
      <c r="J62" s="184">
        <f t="shared" si="13"/>
        <v>0</v>
      </c>
    </row>
    <row r="63" spans="1:13" ht="17.100000000000001" hidden="1" customHeight="1" x14ac:dyDescent="0.15">
      <c r="A63" s="260"/>
      <c r="B63" s="261"/>
      <c r="C63" s="264"/>
      <c r="D63" s="264"/>
      <c r="E63" s="264"/>
      <c r="F63" s="264"/>
      <c r="G63" s="265"/>
      <c r="H63" s="285">
        <f t="shared" si="15"/>
        <v>0</v>
      </c>
      <c r="I63" s="267" t="s">
        <v>264</v>
      </c>
      <c r="J63" s="184">
        <f t="shared" si="13"/>
        <v>0</v>
      </c>
    </row>
    <row r="64" spans="1:13" ht="17.100000000000001" customHeight="1" x14ac:dyDescent="0.15">
      <c r="A64" s="270" t="s">
        <v>265</v>
      </c>
      <c r="B64" s="210">
        <v>19470000</v>
      </c>
      <c r="C64" s="273"/>
      <c r="D64" s="273">
        <f>B64+C64</f>
        <v>19470000</v>
      </c>
      <c r="E64" s="273"/>
      <c r="F64" s="273">
        <f>D64+E64</f>
        <v>19470000</v>
      </c>
      <c r="G64" s="202">
        <v>14661365</v>
      </c>
      <c r="H64" s="285">
        <f t="shared" si="15"/>
        <v>-4808635</v>
      </c>
      <c r="I64" s="277" t="s">
        <v>266</v>
      </c>
      <c r="J64" s="184">
        <f t="shared" si="13"/>
        <v>-4808635</v>
      </c>
      <c r="K64" s="184" t="s">
        <v>267</v>
      </c>
    </row>
    <row r="65" spans="1:13" ht="17.100000000000001" hidden="1" customHeight="1" x14ac:dyDescent="0.15">
      <c r="A65" s="260"/>
      <c r="B65" s="261"/>
      <c r="C65" s="264"/>
      <c r="D65" s="273">
        <f t="shared" ref="D65:D127" si="16">B65+C65</f>
        <v>0</v>
      </c>
      <c r="E65" s="264"/>
      <c r="F65" s="273">
        <f t="shared" ref="F65:F127" si="17">D65+E65</f>
        <v>0</v>
      </c>
      <c r="G65" s="265"/>
      <c r="H65" s="285">
        <f t="shared" si="15"/>
        <v>0</v>
      </c>
      <c r="I65" s="287" t="s">
        <v>268</v>
      </c>
      <c r="J65" s="184">
        <f t="shared" si="13"/>
        <v>0</v>
      </c>
    </row>
    <row r="66" spans="1:13" ht="17.100000000000001" hidden="1" customHeight="1" x14ac:dyDescent="0.15">
      <c r="A66" s="289"/>
      <c r="B66" s="293"/>
      <c r="C66" s="294"/>
      <c r="D66" s="273">
        <f t="shared" si="16"/>
        <v>0</v>
      </c>
      <c r="E66" s="294"/>
      <c r="F66" s="273">
        <f t="shared" si="17"/>
        <v>0</v>
      </c>
      <c r="G66" s="290"/>
      <c r="H66" s="285">
        <f t="shared" si="15"/>
        <v>0</v>
      </c>
      <c r="I66" s="291" t="s">
        <v>269</v>
      </c>
      <c r="J66" s="184">
        <f t="shared" si="13"/>
        <v>0</v>
      </c>
    </row>
    <row r="67" spans="1:13" s="229" customFormat="1" ht="17.100000000000001" customHeight="1" x14ac:dyDescent="0.15">
      <c r="A67" s="270" t="s">
        <v>270</v>
      </c>
      <c r="B67" s="210">
        <v>16000</v>
      </c>
      <c r="C67" s="273"/>
      <c r="D67" s="273">
        <f t="shared" si="16"/>
        <v>16000</v>
      </c>
      <c r="E67" s="273"/>
      <c r="F67" s="273">
        <f t="shared" si="17"/>
        <v>16000</v>
      </c>
      <c r="G67" s="202">
        <v>15051</v>
      </c>
      <c r="H67" s="285">
        <f t="shared" si="15"/>
        <v>-949</v>
      </c>
      <c r="I67" s="277" t="s">
        <v>271</v>
      </c>
      <c r="J67" s="184">
        <f t="shared" si="13"/>
        <v>-949</v>
      </c>
      <c r="K67" s="184"/>
    </row>
    <row r="68" spans="1:13" s="229" customFormat="1" ht="17.100000000000001" hidden="1" customHeight="1" x14ac:dyDescent="0.15">
      <c r="A68" s="260"/>
      <c r="B68" s="261"/>
      <c r="C68" s="264"/>
      <c r="D68" s="273">
        <f t="shared" si="16"/>
        <v>0</v>
      </c>
      <c r="E68" s="264"/>
      <c r="F68" s="273">
        <f t="shared" si="17"/>
        <v>0</v>
      </c>
      <c r="G68" s="265"/>
      <c r="H68" s="285">
        <f t="shared" si="15"/>
        <v>0</v>
      </c>
      <c r="I68" s="287" t="s">
        <v>272</v>
      </c>
      <c r="J68" s="184">
        <f t="shared" si="13"/>
        <v>0</v>
      </c>
      <c r="K68" s="184"/>
      <c r="L68" s="184"/>
      <c r="M68" s="184"/>
    </row>
    <row r="69" spans="1:13" s="229" customFormat="1" ht="17.100000000000001" hidden="1" customHeight="1" x14ac:dyDescent="0.15">
      <c r="A69" s="289"/>
      <c r="B69" s="293"/>
      <c r="C69" s="294"/>
      <c r="D69" s="273">
        <f t="shared" si="16"/>
        <v>0</v>
      </c>
      <c r="E69" s="294"/>
      <c r="F69" s="273">
        <f t="shared" si="17"/>
        <v>0</v>
      </c>
      <c r="G69" s="290"/>
      <c r="H69" s="285">
        <f t="shared" si="15"/>
        <v>0</v>
      </c>
      <c r="I69" s="291" t="s">
        <v>273</v>
      </c>
      <c r="J69" s="184">
        <f t="shared" si="13"/>
        <v>0</v>
      </c>
      <c r="K69" s="184"/>
      <c r="L69" s="184"/>
      <c r="M69" s="184"/>
    </row>
    <row r="70" spans="1:13" ht="17.100000000000001" customHeight="1" x14ac:dyDescent="0.15">
      <c r="A70" s="270" t="s">
        <v>274</v>
      </c>
      <c r="B70" s="210">
        <v>31424000</v>
      </c>
      <c r="C70" s="273"/>
      <c r="D70" s="273">
        <f t="shared" si="16"/>
        <v>31424000</v>
      </c>
      <c r="E70" s="273"/>
      <c r="F70" s="273">
        <f t="shared" si="17"/>
        <v>31424000</v>
      </c>
      <c r="G70" s="202">
        <v>30447510</v>
      </c>
      <c r="H70" s="285">
        <f t="shared" si="15"/>
        <v>-976490</v>
      </c>
      <c r="I70" s="277" t="s">
        <v>275</v>
      </c>
      <c r="J70" s="184">
        <f t="shared" si="13"/>
        <v>-976490</v>
      </c>
    </row>
    <row r="71" spans="1:13" ht="17.100000000000001" hidden="1" customHeight="1" x14ac:dyDescent="0.15">
      <c r="A71" s="260"/>
      <c r="B71" s="261"/>
      <c r="C71" s="264"/>
      <c r="D71" s="273">
        <f t="shared" si="16"/>
        <v>0</v>
      </c>
      <c r="E71" s="264"/>
      <c r="F71" s="273">
        <f t="shared" si="17"/>
        <v>0</v>
      </c>
      <c r="G71" s="265"/>
      <c r="H71" s="285">
        <f t="shared" si="15"/>
        <v>0</v>
      </c>
      <c r="I71" s="287" t="s">
        <v>276</v>
      </c>
      <c r="J71" s="184">
        <f t="shared" si="13"/>
        <v>0</v>
      </c>
    </row>
    <row r="72" spans="1:13" ht="17.100000000000001" hidden="1" customHeight="1" x14ac:dyDescent="0.15">
      <c r="A72" s="260"/>
      <c r="B72" s="261"/>
      <c r="C72" s="264"/>
      <c r="D72" s="273">
        <f t="shared" si="16"/>
        <v>0</v>
      </c>
      <c r="E72" s="264"/>
      <c r="F72" s="273">
        <f t="shared" si="17"/>
        <v>0</v>
      </c>
      <c r="G72" s="265"/>
      <c r="H72" s="285">
        <f t="shared" si="15"/>
        <v>0</v>
      </c>
      <c r="I72" s="287" t="s">
        <v>277</v>
      </c>
      <c r="J72" s="184">
        <f t="shared" si="13"/>
        <v>0</v>
      </c>
    </row>
    <row r="73" spans="1:13" ht="17.100000000000001" hidden="1" customHeight="1" x14ac:dyDescent="0.15">
      <c r="A73" s="260"/>
      <c r="B73" s="261"/>
      <c r="C73" s="264"/>
      <c r="D73" s="273">
        <f t="shared" si="16"/>
        <v>0</v>
      </c>
      <c r="E73" s="264"/>
      <c r="F73" s="273">
        <f t="shared" si="17"/>
        <v>0</v>
      </c>
      <c r="G73" s="265"/>
      <c r="H73" s="285">
        <f t="shared" si="15"/>
        <v>0</v>
      </c>
      <c r="I73" s="287" t="s">
        <v>278</v>
      </c>
      <c r="J73" s="184">
        <f t="shared" si="13"/>
        <v>0</v>
      </c>
    </row>
    <row r="74" spans="1:13" ht="17.100000000000001" customHeight="1" x14ac:dyDescent="0.15">
      <c r="A74" s="270" t="s">
        <v>279</v>
      </c>
      <c r="B74" s="210">
        <v>2446000</v>
      </c>
      <c r="C74" s="273"/>
      <c r="D74" s="273">
        <f t="shared" si="16"/>
        <v>2446000</v>
      </c>
      <c r="E74" s="273"/>
      <c r="F74" s="273">
        <f t="shared" si="17"/>
        <v>2446000</v>
      </c>
      <c r="G74" s="202">
        <v>1723654</v>
      </c>
      <c r="H74" s="285">
        <f t="shared" si="15"/>
        <v>-722346</v>
      </c>
      <c r="I74" s="277" t="s">
        <v>280</v>
      </c>
      <c r="J74" s="184">
        <f t="shared" si="13"/>
        <v>-722346</v>
      </c>
      <c r="K74" s="184" t="s">
        <v>281</v>
      </c>
    </row>
    <row r="75" spans="1:13" ht="17.100000000000001" hidden="1" customHeight="1" x14ac:dyDescent="0.15">
      <c r="A75" s="260"/>
      <c r="B75" s="261"/>
      <c r="C75" s="264"/>
      <c r="D75" s="273">
        <f t="shared" si="16"/>
        <v>0</v>
      </c>
      <c r="E75" s="264"/>
      <c r="F75" s="273">
        <f t="shared" si="17"/>
        <v>0</v>
      </c>
      <c r="G75" s="265"/>
      <c r="H75" s="285">
        <f t="shared" si="15"/>
        <v>0</v>
      </c>
      <c r="I75" s="287" t="s">
        <v>282</v>
      </c>
      <c r="J75" s="184">
        <f t="shared" si="13"/>
        <v>0</v>
      </c>
    </row>
    <row r="76" spans="1:13" ht="17.100000000000001" hidden="1" customHeight="1" x14ac:dyDescent="0.15">
      <c r="A76" s="260"/>
      <c r="B76" s="261"/>
      <c r="C76" s="264"/>
      <c r="D76" s="273">
        <f t="shared" si="16"/>
        <v>0</v>
      </c>
      <c r="E76" s="264"/>
      <c r="F76" s="273">
        <f t="shared" si="17"/>
        <v>0</v>
      </c>
      <c r="G76" s="265"/>
      <c r="H76" s="285">
        <f t="shared" si="15"/>
        <v>0</v>
      </c>
      <c r="I76" s="287" t="s">
        <v>283</v>
      </c>
      <c r="J76" s="184">
        <f t="shared" si="13"/>
        <v>0</v>
      </c>
    </row>
    <row r="77" spans="1:13" ht="17.100000000000001" hidden="1" customHeight="1" x14ac:dyDescent="0.15">
      <c r="A77" s="260"/>
      <c r="B77" s="261"/>
      <c r="C77" s="264"/>
      <c r="D77" s="273">
        <f t="shared" si="16"/>
        <v>0</v>
      </c>
      <c r="E77" s="264"/>
      <c r="F77" s="273">
        <f t="shared" si="17"/>
        <v>0</v>
      </c>
      <c r="G77" s="265"/>
      <c r="H77" s="285">
        <f t="shared" si="15"/>
        <v>0</v>
      </c>
      <c r="I77" s="287" t="s">
        <v>284</v>
      </c>
      <c r="J77" s="184">
        <f t="shared" si="13"/>
        <v>0</v>
      </c>
    </row>
    <row r="78" spans="1:13" ht="17.100000000000001" hidden="1" customHeight="1" x14ac:dyDescent="0.15">
      <c r="A78" s="260"/>
      <c r="B78" s="261"/>
      <c r="C78" s="264"/>
      <c r="D78" s="273">
        <f t="shared" si="16"/>
        <v>0</v>
      </c>
      <c r="E78" s="264"/>
      <c r="F78" s="273">
        <f t="shared" si="17"/>
        <v>0</v>
      </c>
      <c r="G78" s="265"/>
      <c r="H78" s="285">
        <f t="shared" si="15"/>
        <v>0</v>
      </c>
      <c r="I78" s="287" t="s">
        <v>285</v>
      </c>
      <c r="J78" s="184">
        <f t="shared" si="13"/>
        <v>0</v>
      </c>
    </row>
    <row r="79" spans="1:13" ht="17.100000000000001" customHeight="1" x14ac:dyDescent="0.15">
      <c r="A79" s="270" t="s">
        <v>286</v>
      </c>
      <c r="B79" s="210">
        <v>5510000</v>
      </c>
      <c r="C79" s="273">
        <v>197000</v>
      </c>
      <c r="D79" s="273">
        <f t="shared" si="16"/>
        <v>5707000</v>
      </c>
      <c r="E79" s="273"/>
      <c r="F79" s="273">
        <f t="shared" si="17"/>
        <v>5707000</v>
      </c>
      <c r="G79" s="202">
        <v>5839903</v>
      </c>
      <c r="H79" s="285">
        <f t="shared" si="15"/>
        <v>329903</v>
      </c>
      <c r="I79" s="274" t="s">
        <v>287</v>
      </c>
      <c r="J79" s="184">
        <f t="shared" si="13"/>
        <v>132903</v>
      </c>
    </row>
    <row r="80" spans="1:13" ht="17.100000000000001" hidden="1" customHeight="1" x14ac:dyDescent="0.15">
      <c r="A80" s="260"/>
      <c r="B80" s="261"/>
      <c r="C80" s="264"/>
      <c r="D80" s="273">
        <f t="shared" si="16"/>
        <v>0</v>
      </c>
      <c r="E80" s="264"/>
      <c r="F80" s="273">
        <f t="shared" si="17"/>
        <v>0</v>
      </c>
      <c r="G80" s="295"/>
      <c r="H80" s="285">
        <f t="shared" si="15"/>
        <v>0</v>
      </c>
      <c r="I80" s="267" t="s">
        <v>288</v>
      </c>
      <c r="J80" s="184">
        <f t="shared" si="13"/>
        <v>0</v>
      </c>
    </row>
    <row r="81" spans="1:13" ht="17.100000000000001" hidden="1" customHeight="1" x14ac:dyDescent="0.15">
      <c r="A81" s="260"/>
      <c r="B81" s="261"/>
      <c r="C81" s="264"/>
      <c r="D81" s="273">
        <f t="shared" si="16"/>
        <v>0</v>
      </c>
      <c r="E81" s="264"/>
      <c r="F81" s="273">
        <f t="shared" si="17"/>
        <v>0</v>
      </c>
      <c r="G81" s="295"/>
      <c r="H81" s="285">
        <f t="shared" si="15"/>
        <v>0</v>
      </c>
      <c r="I81" s="267" t="s">
        <v>289</v>
      </c>
      <c r="J81" s="184">
        <f t="shared" si="13"/>
        <v>0</v>
      </c>
      <c r="K81" s="184" t="s">
        <v>290</v>
      </c>
    </row>
    <row r="82" spans="1:13" ht="17.100000000000001" hidden="1" customHeight="1" x14ac:dyDescent="0.15">
      <c r="A82" s="289"/>
      <c r="B82" s="293"/>
      <c r="C82" s="294"/>
      <c r="D82" s="273">
        <f t="shared" si="16"/>
        <v>0</v>
      </c>
      <c r="E82" s="294"/>
      <c r="F82" s="273">
        <f t="shared" si="17"/>
        <v>0</v>
      </c>
      <c r="G82" s="296"/>
      <c r="H82" s="285">
        <f t="shared" si="15"/>
        <v>0</v>
      </c>
      <c r="I82" s="297"/>
      <c r="J82" s="184">
        <f t="shared" si="13"/>
        <v>0</v>
      </c>
    </row>
    <row r="83" spans="1:13" ht="16.5" customHeight="1" x14ac:dyDescent="0.15">
      <c r="A83" s="298" t="s">
        <v>291</v>
      </c>
      <c r="B83" s="210">
        <v>1880000</v>
      </c>
      <c r="C83" s="273"/>
      <c r="D83" s="273">
        <f t="shared" si="16"/>
        <v>1880000</v>
      </c>
      <c r="E83" s="273"/>
      <c r="F83" s="273">
        <f t="shared" si="17"/>
        <v>1880000</v>
      </c>
      <c r="G83" s="202">
        <v>2947740</v>
      </c>
      <c r="H83" s="285">
        <f t="shared" si="15"/>
        <v>1067740</v>
      </c>
      <c r="I83" s="299" t="s">
        <v>292</v>
      </c>
      <c r="J83" s="184">
        <f t="shared" si="13"/>
        <v>1067740</v>
      </c>
    </row>
    <row r="84" spans="1:13" ht="16.5" hidden="1" customHeight="1" x14ac:dyDescent="0.15">
      <c r="A84" s="300"/>
      <c r="B84" s="261"/>
      <c r="C84" s="264"/>
      <c r="D84" s="273">
        <f t="shared" si="16"/>
        <v>0</v>
      </c>
      <c r="E84" s="264"/>
      <c r="F84" s="273">
        <f t="shared" si="17"/>
        <v>0</v>
      </c>
      <c r="G84" s="301"/>
      <c r="H84" s="285">
        <f t="shared" si="15"/>
        <v>0</v>
      </c>
      <c r="I84" s="267" t="s">
        <v>293</v>
      </c>
      <c r="J84" s="184">
        <f t="shared" si="13"/>
        <v>0</v>
      </c>
    </row>
    <row r="85" spans="1:13" ht="16.5" hidden="1" customHeight="1" x14ac:dyDescent="0.15">
      <c r="A85" s="302"/>
      <c r="B85" s="293"/>
      <c r="C85" s="294"/>
      <c r="D85" s="273">
        <f t="shared" si="16"/>
        <v>0</v>
      </c>
      <c r="E85" s="294"/>
      <c r="F85" s="273">
        <f t="shared" si="17"/>
        <v>0</v>
      </c>
      <c r="G85" s="303"/>
      <c r="H85" s="285">
        <f t="shared" si="15"/>
        <v>0</v>
      </c>
      <c r="I85" s="297" t="s">
        <v>294</v>
      </c>
      <c r="J85" s="184">
        <f t="shared" si="13"/>
        <v>0</v>
      </c>
    </row>
    <row r="86" spans="1:13" s="229" customFormat="1" ht="16.5" customHeight="1" x14ac:dyDescent="0.15">
      <c r="A86" s="270" t="s">
        <v>295</v>
      </c>
      <c r="B86" s="210">
        <v>988000</v>
      </c>
      <c r="C86" s="273">
        <v>275000</v>
      </c>
      <c r="D86" s="273">
        <f t="shared" si="16"/>
        <v>1263000</v>
      </c>
      <c r="E86" s="273">
        <v>226000</v>
      </c>
      <c r="F86" s="273">
        <f t="shared" si="17"/>
        <v>1489000</v>
      </c>
      <c r="G86" s="202">
        <v>1323956</v>
      </c>
      <c r="H86" s="285">
        <f t="shared" si="15"/>
        <v>335956</v>
      </c>
      <c r="I86" s="286" t="s">
        <v>296</v>
      </c>
      <c r="J86" s="184">
        <f t="shared" si="13"/>
        <v>60956</v>
      </c>
      <c r="K86" s="184"/>
      <c r="L86" s="184"/>
      <c r="M86" s="184"/>
    </row>
    <row r="87" spans="1:13" s="229" customFormat="1" ht="17.100000000000001" hidden="1" customHeight="1" x14ac:dyDescent="0.15">
      <c r="A87" s="260"/>
      <c r="B87" s="261"/>
      <c r="C87" s="264"/>
      <c r="D87" s="273">
        <f t="shared" si="16"/>
        <v>0</v>
      </c>
      <c r="E87" s="264"/>
      <c r="F87" s="273">
        <f t="shared" si="17"/>
        <v>0</v>
      </c>
      <c r="G87" s="304"/>
      <c r="H87" s="285">
        <f t="shared" si="15"/>
        <v>0</v>
      </c>
      <c r="I87" s="287" t="s">
        <v>297</v>
      </c>
      <c r="J87" s="184">
        <f t="shared" si="13"/>
        <v>0</v>
      </c>
      <c r="K87" s="184"/>
      <c r="L87" s="184"/>
      <c r="M87" s="184"/>
    </row>
    <row r="88" spans="1:13" s="229" customFormat="1" ht="17.100000000000001" hidden="1" customHeight="1" x14ac:dyDescent="0.15">
      <c r="A88" s="260"/>
      <c r="B88" s="261"/>
      <c r="C88" s="264"/>
      <c r="D88" s="273">
        <f t="shared" si="16"/>
        <v>0</v>
      </c>
      <c r="E88" s="264"/>
      <c r="F88" s="273">
        <f t="shared" si="17"/>
        <v>0</v>
      </c>
      <c r="G88" s="304"/>
      <c r="H88" s="285">
        <f t="shared" si="15"/>
        <v>0</v>
      </c>
      <c r="I88" s="287" t="s">
        <v>298</v>
      </c>
      <c r="J88" s="184">
        <f t="shared" si="13"/>
        <v>0</v>
      </c>
      <c r="K88" s="184"/>
      <c r="L88" s="184"/>
      <c r="M88" s="184"/>
    </row>
    <row r="89" spans="1:13" s="229" customFormat="1" ht="17.100000000000001" hidden="1" customHeight="1" x14ac:dyDescent="0.15">
      <c r="A89" s="260"/>
      <c r="B89" s="261"/>
      <c r="C89" s="264"/>
      <c r="D89" s="273">
        <f t="shared" si="16"/>
        <v>0</v>
      </c>
      <c r="E89" s="264"/>
      <c r="F89" s="273">
        <f t="shared" si="17"/>
        <v>0</v>
      </c>
      <c r="G89" s="304"/>
      <c r="H89" s="285">
        <f t="shared" si="15"/>
        <v>0</v>
      </c>
      <c r="I89" s="287" t="s">
        <v>299</v>
      </c>
      <c r="J89" s="184">
        <f t="shared" si="13"/>
        <v>0</v>
      </c>
      <c r="K89" s="184"/>
      <c r="L89" s="184"/>
      <c r="M89" s="184"/>
    </row>
    <row r="90" spans="1:13" s="229" customFormat="1" ht="17.100000000000001" hidden="1" customHeight="1" x14ac:dyDescent="0.15">
      <c r="A90" s="260"/>
      <c r="B90" s="261"/>
      <c r="C90" s="264"/>
      <c r="D90" s="273">
        <f t="shared" si="16"/>
        <v>0</v>
      </c>
      <c r="E90" s="264"/>
      <c r="F90" s="273">
        <f t="shared" si="17"/>
        <v>0</v>
      </c>
      <c r="G90" s="304"/>
      <c r="H90" s="285">
        <f t="shared" si="15"/>
        <v>0</v>
      </c>
      <c r="I90" s="291" t="s">
        <v>300</v>
      </c>
      <c r="J90" s="184">
        <f t="shared" si="13"/>
        <v>0</v>
      </c>
      <c r="K90" s="184"/>
      <c r="L90" s="184"/>
      <c r="M90" s="184"/>
    </row>
    <row r="91" spans="1:13" s="229" customFormat="1" ht="17.100000000000001" customHeight="1" x14ac:dyDescent="0.15">
      <c r="A91" s="270" t="s">
        <v>301</v>
      </c>
      <c r="B91" s="210">
        <v>89000</v>
      </c>
      <c r="C91" s="273"/>
      <c r="D91" s="273">
        <f t="shared" si="16"/>
        <v>89000</v>
      </c>
      <c r="E91" s="273"/>
      <c r="F91" s="273">
        <f t="shared" si="17"/>
        <v>89000</v>
      </c>
      <c r="G91" s="202">
        <v>88442</v>
      </c>
      <c r="H91" s="285">
        <f t="shared" si="15"/>
        <v>-558</v>
      </c>
      <c r="I91" s="305" t="s">
        <v>302</v>
      </c>
      <c r="J91" s="184">
        <f t="shared" si="13"/>
        <v>-558</v>
      </c>
      <c r="K91" s="184"/>
      <c r="L91" s="184"/>
      <c r="M91" s="184"/>
    </row>
    <row r="92" spans="1:13" s="229" customFormat="1" ht="17.100000000000001" hidden="1" customHeight="1" x14ac:dyDescent="0.15">
      <c r="A92" s="260"/>
      <c r="B92" s="306"/>
      <c r="C92" s="264"/>
      <c r="D92" s="273">
        <f t="shared" si="16"/>
        <v>0</v>
      </c>
      <c r="E92" s="264"/>
      <c r="F92" s="273">
        <f t="shared" si="17"/>
        <v>0</v>
      </c>
      <c r="G92" s="265"/>
      <c r="H92" s="285">
        <f t="shared" si="15"/>
        <v>0</v>
      </c>
      <c r="I92" s="307" t="s">
        <v>303</v>
      </c>
      <c r="J92" s="184">
        <f t="shared" si="13"/>
        <v>0</v>
      </c>
      <c r="K92" s="184"/>
      <c r="L92" s="184"/>
      <c r="M92" s="184"/>
    </row>
    <row r="93" spans="1:13" s="229" customFormat="1" ht="17.100000000000001" hidden="1" customHeight="1" x14ac:dyDescent="0.15">
      <c r="A93" s="260"/>
      <c r="B93" s="261"/>
      <c r="C93" s="264"/>
      <c r="D93" s="273">
        <f t="shared" si="16"/>
        <v>0</v>
      </c>
      <c r="E93" s="264"/>
      <c r="F93" s="273">
        <f t="shared" si="17"/>
        <v>0</v>
      </c>
      <c r="G93" s="265"/>
      <c r="H93" s="285">
        <f t="shared" si="15"/>
        <v>0</v>
      </c>
      <c r="I93" s="307" t="s">
        <v>304</v>
      </c>
      <c r="J93" s="184">
        <f t="shared" si="13"/>
        <v>0</v>
      </c>
      <c r="K93" s="184"/>
      <c r="L93" s="184"/>
      <c r="M93" s="184"/>
    </row>
    <row r="94" spans="1:13" s="229" customFormat="1" ht="17.100000000000001" hidden="1" customHeight="1" x14ac:dyDescent="0.15">
      <c r="A94" s="260"/>
      <c r="B94" s="261"/>
      <c r="C94" s="264"/>
      <c r="D94" s="273">
        <f t="shared" si="16"/>
        <v>0</v>
      </c>
      <c r="E94" s="264"/>
      <c r="F94" s="273">
        <f t="shared" si="17"/>
        <v>0</v>
      </c>
      <c r="G94" s="265"/>
      <c r="H94" s="285">
        <f t="shared" si="15"/>
        <v>0</v>
      </c>
      <c r="I94" s="307" t="s">
        <v>305</v>
      </c>
      <c r="J94" s="184">
        <f t="shared" si="13"/>
        <v>0</v>
      </c>
      <c r="K94" s="184"/>
      <c r="L94" s="184"/>
      <c r="M94" s="184"/>
    </row>
    <row r="95" spans="1:13" s="229" customFormat="1" ht="17.100000000000001" hidden="1" customHeight="1" x14ac:dyDescent="0.15">
      <c r="A95" s="260"/>
      <c r="B95" s="261"/>
      <c r="C95" s="264"/>
      <c r="D95" s="273">
        <f t="shared" si="16"/>
        <v>0</v>
      </c>
      <c r="E95" s="264"/>
      <c r="F95" s="273">
        <f t="shared" si="17"/>
        <v>0</v>
      </c>
      <c r="G95" s="265"/>
      <c r="H95" s="285">
        <f t="shared" si="15"/>
        <v>0</v>
      </c>
      <c r="I95" s="307" t="s">
        <v>306</v>
      </c>
      <c r="J95" s="184">
        <f t="shared" si="13"/>
        <v>0</v>
      </c>
      <c r="K95" s="184"/>
      <c r="L95" s="184"/>
      <c r="M95" s="184"/>
    </row>
    <row r="96" spans="1:13" s="229" customFormat="1" ht="17.100000000000001" hidden="1" customHeight="1" x14ac:dyDescent="0.15">
      <c r="A96" s="260"/>
      <c r="B96" s="261"/>
      <c r="C96" s="264"/>
      <c r="D96" s="273">
        <f t="shared" si="16"/>
        <v>0</v>
      </c>
      <c r="E96" s="264"/>
      <c r="F96" s="273">
        <f t="shared" si="17"/>
        <v>0</v>
      </c>
      <c r="G96" s="265"/>
      <c r="H96" s="285">
        <f t="shared" si="15"/>
        <v>0</v>
      </c>
      <c r="I96" s="307" t="s">
        <v>307</v>
      </c>
      <c r="J96" s="184">
        <f t="shared" si="13"/>
        <v>0</v>
      </c>
      <c r="K96" s="184"/>
      <c r="L96" s="184"/>
      <c r="M96" s="184"/>
    </row>
    <row r="97" spans="1:13" s="229" customFormat="1" ht="17.100000000000001" hidden="1" customHeight="1" x14ac:dyDescent="0.15">
      <c r="A97" s="260"/>
      <c r="B97" s="261"/>
      <c r="C97" s="264"/>
      <c r="D97" s="273">
        <f t="shared" si="16"/>
        <v>0</v>
      </c>
      <c r="E97" s="264"/>
      <c r="F97" s="273">
        <f t="shared" si="17"/>
        <v>0</v>
      </c>
      <c r="G97" s="265"/>
      <c r="H97" s="285">
        <f t="shared" si="15"/>
        <v>0</v>
      </c>
      <c r="I97" s="307" t="s">
        <v>308</v>
      </c>
      <c r="J97" s="184">
        <f t="shared" si="13"/>
        <v>0</v>
      </c>
      <c r="K97" s="184"/>
      <c r="L97" s="184"/>
      <c r="M97" s="184"/>
    </row>
    <row r="98" spans="1:13" s="229" customFormat="1" ht="17.100000000000001" hidden="1" customHeight="1" x14ac:dyDescent="0.15">
      <c r="A98" s="260"/>
      <c r="B98" s="261"/>
      <c r="C98" s="264"/>
      <c r="D98" s="273">
        <f t="shared" si="16"/>
        <v>0</v>
      </c>
      <c r="E98" s="264"/>
      <c r="F98" s="273">
        <f t="shared" si="17"/>
        <v>0</v>
      </c>
      <c r="G98" s="265"/>
      <c r="H98" s="285">
        <f t="shared" si="15"/>
        <v>0</v>
      </c>
      <c r="I98" s="307" t="s">
        <v>309</v>
      </c>
      <c r="J98" s="184">
        <f t="shared" ref="J98:J161" si="18">G98-D98</f>
        <v>0</v>
      </c>
      <c r="K98" s="184"/>
      <c r="L98" s="184"/>
      <c r="M98" s="184"/>
    </row>
    <row r="99" spans="1:13" s="229" customFormat="1" ht="17.100000000000001" hidden="1" customHeight="1" x14ac:dyDescent="0.15">
      <c r="A99" s="260"/>
      <c r="B99" s="261"/>
      <c r="C99" s="264"/>
      <c r="D99" s="273">
        <f t="shared" si="16"/>
        <v>0</v>
      </c>
      <c r="E99" s="264"/>
      <c r="F99" s="273">
        <f t="shared" si="17"/>
        <v>0</v>
      </c>
      <c r="G99" s="265"/>
      <c r="H99" s="285">
        <f t="shared" si="15"/>
        <v>0</v>
      </c>
      <c r="I99" s="307" t="s">
        <v>310</v>
      </c>
      <c r="J99" s="184">
        <f t="shared" si="18"/>
        <v>0</v>
      </c>
      <c r="K99" s="184"/>
      <c r="L99" s="184"/>
      <c r="M99" s="184"/>
    </row>
    <row r="100" spans="1:13" s="229" customFormat="1" ht="17.100000000000001" hidden="1" customHeight="1" x14ac:dyDescent="0.15">
      <c r="A100" s="260"/>
      <c r="B100" s="261"/>
      <c r="C100" s="264"/>
      <c r="D100" s="273">
        <f t="shared" si="16"/>
        <v>0</v>
      </c>
      <c r="E100" s="264"/>
      <c r="F100" s="273">
        <f t="shared" si="17"/>
        <v>0</v>
      </c>
      <c r="G100" s="265"/>
      <c r="H100" s="285">
        <f t="shared" si="15"/>
        <v>0</v>
      </c>
      <c r="I100" s="308" t="s">
        <v>311</v>
      </c>
      <c r="J100" s="184">
        <f t="shared" si="18"/>
        <v>0</v>
      </c>
      <c r="K100" s="184"/>
      <c r="L100" s="184"/>
      <c r="M100" s="184"/>
    </row>
    <row r="101" spans="1:13" s="229" customFormat="1" ht="17.100000000000001" hidden="1" customHeight="1" x14ac:dyDescent="0.15">
      <c r="A101" s="260"/>
      <c r="B101" s="261"/>
      <c r="C101" s="264"/>
      <c r="D101" s="273">
        <f t="shared" si="16"/>
        <v>0</v>
      </c>
      <c r="E101" s="264"/>
      <c r="F101" s="273">
        <f t="shared" si="17"/>
        <v>0</v>
      </c>
      <c r="G101" s="265"/>
      <c r="H101" s="285">
        <f t="shared" si="15"/>
        <v>0</v>
      </c>
      <c r="I101" s="308" t="s">
        <v>312</v>
      </c>
      <c r="J101" s="184">
        <f t="shared" si="18"/>
        <v>0</v>
      </c>
      <c r="K101" s="184"/>
      <c r="L101" s="184"/>
      <c r="M101" s="184"/>
    </row>
    <row r="102" spans="1:13" ht="17.100000000000001" hidden="1" customHeight="1" x14ac:dyDescent="0.15">
      <c r="A102" s="260"/>
      <c r="B102" s="261"/>
      <c r="C102" s="264"/>
      <c r="D102" s="273">
        <f t="shared" si="16"/>
        <v>0</v>
      </c>
      <c r="E102" s="264"/>
      <c r="F102" s="273">
        <f t="shared" si="17"/>
        <v>0</v>
      </c>
      <c r="G102" s="265"/>
      <c r="H102" s="285">
        <f t="shared" si="15"/>
        <v>0</v>
      </c>
      <c r="I102" s="308" t="s">
        <v>313</v>
      </c>
      <c r="J102" s="184">
        <f t="shared" si="18"/>
        <v>0</v>
      </c>
    </row>
    <row r="103" spans="1:13" s="229" customFormat="1" ht="17.100000000000001" hidden="1" customHeight="1" x14ac:dyDescent="0.15">
      <c r="A103" s="260"/>
      <c r="B103" s="261"/>
      <c r="C103" s="264"/>
      <c r="D103" s="273">
        <f t="shared" si="16"/>
        <v>0</v>
      </c>
      <c r="E103" s="264"/>
      <c r="F103" s="273">
        <f t="shared" si="17"/>
        <v>0</v>
      </c>
      <c r="G103" s="265"/>
      <c r="H103" s="285">
        <f t="shared" si="15"/>
        <v>0</v>
      </c>
      <c r="I103" s="308" t="s">
        <v>314</v>
      </c>
      <c r="J103" s="184">
        <f t="shared" si="18"/>
        <v>0</v>
      </c>
      <c r="K103" s="184"/>
      <c r="L103" s="184"/>
      <c r="M103" s="184"/>
    </row>
    <row r="104" spans="1:13" s="229" customFormat="1" ht="17.100000000000001" hidden="1" customHeight="1" x14ac:dyDescent="0.15">
      <c r="A104" s="260"/>
      <c r="B104" s="261"/>
      <c r="C104" s="264"/>
      <c r="D104" s="273">
        <f t="shared" si="16"/>
        <v>0</v>
      </c>
      <c r="E104" s="264"/>
      <c r="F104" s="273">
        <f t="shared" si="17"/>
        <v>0</v>
      </c>
      <c r="G104" s="265"/>
      <c r="H104" s="285">
        <f t="shared" si="15"/>
        <v>0</v>
      </c>
      <c r="I104" s="308" t="s">
        <v>315</v>
      </c>
      <c r="J104" s="184">
        <f t="shared" si="18"/>
        <v>0</v>
      </c>
      <c r="K104" s="184"/>
      <c r="L104" s="184"/>
      <c r="M104" s="184"/>
    </row>
    <row r="105" spans="1:13" ht="17.100000000000001" customHeight="1" x14ac:dyDescent="0.15">
      <c r="A105" s="270" t="s">
        <v>316</v>
      </c>
      <c r="B105" s="204">
        <v>15000</v>
      </c>
      <c r="C105" s="309"/>
      <c r="D105" s="273">
        <f t="shared" si="16"/>
        <v>15000</v>
      </c>
      <c r="E105" s="309"/>
      <c r="F105" s="273">
        <f t="shared" si="17"/>
        <v>15000</v>
      </c>
      <c r="G105" s="209">
        <v>13000</v>
      </c>
      <c r="H105" s="285">
        <f t="shared" si="15"/>
        <v>-2000</v>
      </c>
      <c r="I105" s="310" t="s">
        <v>317</v>
      </c>
      <c r="J105" s="184">
        <f t="shared" si="18"/>
        <v>-2000</v>
      </c>
    </row>
    <row r="106" spans="1:13" s="229" customFormat="1" ht="17.100000000000001" customHeight="1" x14ac:dyDescent="0.15">
      <c r="A106" s="270" t="s">
        <v>318</v>
      </c>
      <c r="B106" s="210">
        <v>58000</v>
      </c>
      <c r="C106" s="273"/>
      <c r="D106" s="273">
        <f t="shared" si="16"/>
        <v>58000</v>
      </c>
      <c r="E106" s="273"/>
      <c r="F106" s="273">
        <f t="shared" si="17"/>
        <v>58000</v>
      </c>
      <c r="G106" s="311">
        <v>51645</v>
      </c>
      <c r="H106" s="285">
        <f t="shared" si="15"/>
        <v>-6355</v>
      </c>
      <c r="I106" s="312" t="s">
        <v>319</v>
      </c>
      <c r="J106" s="184">
        <f t="shared" si="18"/>
        <v>-6355</v>
      </c>
      <c r="K106" s="184"/>
      <c r="L106" s="184"/>
      <c r="M106" s="184"/>
    </row>
    <row r="107" spans="1:13" s="229" customFormat="1" ht="17.100000000000001" hidden="1" customHeight="1" x14ac:dyDescent="0.15">
      <c r="A107" s="260"/>
      <c r="B107" s="261"/>
      <c r="C107" s="264"/>
      <c r="D107" s="273">
        <f t="shared" si="16"/>
        <v>0</v>
      </c>
      <c r="E107" s="264"/>
      <c r="F107" s="273">
        <f t="shared" si="17"/>
        <v>0</v>
      </c>
      <c r="G107" s="313"/>
      <c r="H107" s="285">
        <f t="shared" si="15"/>
        <v>0</v>
      </c>
      <c r="I107" s="308" t="s">
        <v>320</v>
      </c>
      <c r="J107" s="184">
        <f t="shared" si="18"/>
        <v>0</v>
      </c>
      <c r="K107" s="184"/>
      <c r="L107" s="184"/>
      <c r="M107" s="184"/>
    </row>
    <row r="108" spans="1:13" s="229" customFormat="1" ht="17.100000000000001" hidden="1" customHeight="1" x14ac:dyDescent="0.15">
      <c r="A108" s="260"/>
      <c r="B108" s="261"/>
      <c r="C108" s="264"/>
      <c r="D108" s="273">
        <f t="shared" si="16"/>
        <v>0</v>
      </c>
      <c r="E108" s="264"/>
      <c r="F108" s="273">
        <f t="shared" si="17"/>
        <v>0</v>
      </c>
      <c r="G108" s="313"/>
      <c r="H108" s="285">
        <f t="shared" si="15"/>
        <v>0</v>
      </c>
      <c r="I108" s="308" t="s">
        <v>321</v>
      </c>
      <c r="J108" s="184">
        <f t="shared" si="18"/>
        <v>0</v>
      </c>
      <c r="K108" s="184"/>
      <c r="L108" s="184"/>
      <c r="M108" s="184"/>
    </row>
    <row r="109" spans="1:13" s="229" customFormat="1" ht="17.100000000000001" hidden="1" customHeight="1" x14ac:dyDescent="0.15">
      <c r="A109" s="260"/>
      <c r="B109" s="261"/>
      <c r="C109" s="264"/>
      <c r="D109" s="273">
        <f t="shared" si="16"/>
        <v>0</v>
      </c>
      <c r="E109" s="264"/>
      <c r="F109" s="273">
        <f t="shared" si="17"/>
        <v>0</v>
      </c>
      <c r="G109" s="265"/>
      <c r="H109" s="285">
        <f t="shared" si="15"/>
        <v>0</v>
      </c>
      <c r="I109" s="307" t="s">
        <v>322</v>
      </c>
      <c r="J109" s="184">
        <f t="shared" si="18"/>
        <v>0</v>
      </c>
      <c r="K109" s="184"/>
      <c r="L109" s="184"/>
      <c r="M109" s="184"/>
    </row>
    <row r="110" spans="1:13" s="229" customFormat="1" ht="17.100000000000001" hidden="1" customHeight="1" x14ac:dyDescent="0.15">
      <c r="A110" s="260"/>
      <c r="B110" s="261"/>
      <c r="C110" s="264"/>
      <c r="D110" s="273">
        <f t="shared" si="16"/>
        <v>0</v>
      </c>
      <c r="E110" s="264"/>
      <c r="F110" s="273">
        <f t="shared" si="17"/>
        <v>0</v>
      </c>
      <c r="G110" s="265"/>
      <c r="H110" s="285">
        <f t="shared" si="15"/>
        <v>0</v>
      </c>
      <c r="I110" s="307" t="s">
        <v>323</v>
      </c>
      <c r="J110" s="184">
        <f t="shared" si="18"/>
        <v>0</v>
      </c>
      <c r="K110" s="184"/>
      <c r="L110" s="184"/>
      <c r="M110" s="184"/>
    </row>
    <row r="111" spans="1:13" s="229" customFormat="1" ht="17.100000000000001" hidden="1" customHeight="1" x14ac:dyDescent="0.15">
      <c r="A111" s="260"/>
      <c r="B111" s="261"/>
      <c r="C111" s="264"/>
      <c r="D111" s="273">
        <f t="shared" si="16"/>
        <v>0</v>
      </c>
      <c r="E111" s="264"/>
      <c r="F111" s="273">
        <f t="shared" si="17"/>
        <v>0</v>
      </c>
      <c r="G111" s="265"/>
      <c r="H111" s="285">
        <f t="shared" si="15"/>
        <v>0</v>
      </c>
      <c r="I111" s="307" t="s">
        <v>324</v>
      </c>
      <c r="J111" s="184">
        <f t="shared" si="18"/>
        <v>0</v>
      </c>
      <c r="K111" s="184"/>
      <c r="L111" s="184"/>
      <c r="M111" s="184"/>
    </row>
    <row r="112" spans="1:13" ht="17.100000000000001" hidden="1" customHeight="1" x14ac:dyDescent="0.15">
      <c r="A112" s="260"/>
      <c r="B112" s="261"/>
      <c r="C112" s="264"/>
      <c r="D112" s="273">
        <f t="shared" si="16"/>
        <v>0</v>
      </c>
      <c r="E112" s="264"/>
      <c r="F112" s="273">
        <f t="shared" si="17"/>
        <v>0</v>
      </c>
      <c r="G112" s="265"/>
      <c r="H112" s="285">
        <f t="shared" si="15"/>
        <v>0</v>
      </c>
      <c r="I112" s="307" t="s">
        <v>325</v>
      </c>
      <c r="J112" s="184">
        <f t="shared" si="18"/>
        <v>0</v>
      </c>
      <c r="K112" s="314"/>
    </row>
    <row r="113" spans="1:13" ht="17.100000000000001" hidden="1" customHeight="1" x14ac:dyDescent="0.15">
      <c r="A113" s="260"/>
      <c r="B113" s="261"/>
      <c r="C113" s="264"/>
      <c r="D113" s="273">
        <f t="shared" si="16"/>
        <v>0</v>
      </c>
      <c r="E113" s="264"/>
      <c r="F113" s="273">
        <f t="shared" si="17"/>
        <v>0</v>
      </c>
      <c r="G113" s="265"/>
      <c r="H113" s="285">
        <f t="shared" si="15"/>
        <v>0</v>
      </c>
      <c r="I113" s="308" t="s">
        <v>326</v>
      </c>
      <c r="J113" s="184">
        <f t="shared" si="18"/>
        <v>0</v>
      </c>
    </row>
    <row r="114" spans="1:13" ht="17.100000000000001" hidden="1" customHeight="1" x14ac:dyDescent="0.15">
      <c r="A114" s="260"/>
      <c r="B114" s="261"/>
      <c r="C114" s="264"/>
      <c r="D114" s="273">
        <f t="shared" si="16"/>
        <v>0</v>
      </c>
      <c r="E114" s="264"/>
      <c r="F114" s="273">
        <f t="shared" si="17"/>
        <v>0</v>
      </c>
      <c r="G114" s="265"/>
      <c r="H114" s="285">
        <f t="shared" ref="H114:H118" si="19">G114-B114</f>
        <v>0</v>
      </c>
      <c r="I114" s="308" t="s">
        <v>327</v>
      </c>
      <c r="J114" s="184">
        <f t="shared" si="18"/>
        <v>0</v>
      </c>
    </row>
    <row r="115" spans="1:13" ht="17.100000000000001" hidden="1" customHeight="1" x14ac:dyDescent="0.15">
      <c r="A115" s="260"/>
      <c r="B115" s="261"/>
      <c r="C115" s="264"/>
      <c r="D115" s="273">
        <f t="shared" si="16"/>
        <v>0</v>
      </c>
      <c r="E115" s="264"/>
      <c r="F115" s="273">
        <f t="shared" si="17"/>
        <v>0</v>
      </c>
      <c r="G115" s="265"/>
      <c r="H115" s="285">
        <f t="shared" si="19"/>
        <v>0</v>
      </c>
      <c r="I115" s="308" t="s">
        <v>328</v>
      </c>
      <c r="J115" s="184">
        <f t="shared" si="18"/>
        <v>0</v>
      </c>
    </row>
    <row r="116" spans="1:13" ht="17.100000000000001" hidden="1" customHeight="1" x14ac:dyDescent="0.15">
      <c r="A116" s="260"/>
      <c r="B116" s="261"/>
      <c r="C116" s="264"/>
      <c r="D116" s="273">
        <f t="shared" si="16"/>
        <v>0</v>
      </c>
      <c r="E116" s="264"/>
      <c r="F116" s="273">
        <f t="shared" si="17"/>
        <v>0</v>
      </c>
      <c r="G116" s="265"/>
      <c r="H116" s="285">
        <f t="shared" si="19"/>
        <v>0</v>
      </c>
      <c r="I116" s="308" t="s">
        <v>329</v>
      </c>
      <c r="J116" s="184">
        <f t="shared" si="18"/>
        <v>0</v>
      </c>
    </row>
    <row r="117" spans="1:13" ht="17.100000000000001" hidden="1" customHeight="1" x14ac:dyDescent="0.15">
      <c r="A117" s="289"/>
      <c r="B117" s="293"/>
      <c r="C117" s="294"/>
      <c r="D117" s="273">
        <f t="shared" si="16"/>
        <v>0</v>
      </c>
      <c r="E117" s="294"/>
      <c r="F117" s="273">
        <f t="shared" si="17"/>
        <v>0</v>
      </c>
      <c r="G117" s="290"/>
      <c r="H117" s="285">
        <f t="shared" si="19"/>
        <v>0</v>
      </c>
      <c r="I117" s="291" t="s">
        <v>330</v>
      </c>
      <c r="J117" s="184">
        <f t="shared" si="18"/>
        <v>0</v>
      </c>
    </row>
    <row r="118" spans="1:13" s="229" customFormat="1" ht="17.100000000000001" customHeight="1" x14ac:dyDescent="0.15">
      <c r="A118" s="315" t="s">
        <v>331</v>
      </c>
      <c r="B118" s="204">
        <v>6000</v>
      </c>
      <c r="C118" s="309"/>
      <c r="D118" s="273">
        <f t="shared" si="16"/>
        <v>6000</v>
      </c>
      <c r="E118" s="309"/>
      <c r="F118" s="273">
        <f t="shared" si="17"/>
        <v>6000</v>
      </c>
      <c r="G118" s="209">
        <v>0</v>
      </c>
      <c r="H118" s="316">
        <f t="shared" si="19"/>
        <v>-6000</v>
      </c>
      <c r="I118" s="277" t="s">
        <v>332</v>
      </c>
      <c r="J118" s="184">
        <f t="shared" si="18"/>
        <v>-6000</v>
      </c>
      <c r="K118" s="184"/>
      <c r="L118" s="184"/>
      <c r="M118" s="184"/>
    </row>
    <row r="119" spans="1:13" s="229" customFormat="1" ht="17.100000000000001" hidden="1" customHeight="1" x14ac:dyDescent="0.15">
      <c r="A119" s="278"/>
      <c r="B119" s="279"/>
      <c r="C119" s="262"/>
      <c r="D119" s="271">
        <f t="shared" si="16"/>
        <v>0</v>
      </c>
      <c r="E119" s="262"/>
      <c r="F119" s="271">
        <f t="shared" si="17"/>
        <v>0</v>
      </c>
      <c r="G119" s="265"/>
      <c r="H119" s="317"/>
      <c r="I119" s="318" t="s">
        <v>333</v>
      </c>
      <c r="J119" s="184">
        <f t="shared" si="18"/>
        <v>0</v>
      </c>
      <c r="K119" s="184"/>
      <c r="L119" s="184"/>
      <c r="M119" s="184"/>
    </row>
    <row r="120" spans="1:13" s="229" customFormat="1" ht="17.100000000000001" hidden="1" customHeight="1" x14ac:dyDescent="0.15">
      <c r="A120" s="278"/>
      <c r="B120" s="279"/>
      <c r="C120" s="262"/>
      <c r="D120" s="271">
        <f t="shared" si="16"/>
        <v>0</v>
      </c>
      <c r="E120" s="262"/>
      <c r="F120" s="271">
        <f t="shared" si="17"/>
        <v>0</v>
      </c>
      <c r="G120" s="265"/>
      <c r="H120" s="317"/>
      <c r="I120" s="319" t="s">
        <v>334</v>
      </c>
      <c r="J120" s="184">
        <f t="shared" si="18"/>
        <v>0</v>
      </c>
      <c r="K120" s="184"/>
      <c r="L120" s="184"/>
      <c r="M120" s="184"/>
    </row>
    <row r="121" spans="1:13" s="229" customFormat="1" ht="17.100000000000001" hidden="1" customHeight="1" x14ac:dyDescent="0.15">
      <c r="A121" s="278"/>
      <c r="B121" s="279"/>
      <c r="C121" s="262"/>
      <c r="D121" s="271">
        <f t="shared" si="16"/>
        <v>0</v>
      </c>
      <c r="E121" s="262"/>
      <c r="F121" s="271">
        <f t="shared" si="17"/>
        <v>0</v>
      </c>
      <c r="G121" s="265"/>
      <c r="H121" s="317"/>
      <c r="I121" s="319" t="s">
        <v>335</v>
      </c>
      <c r="J121" s="184">
        <f t="shared" si="18"/>
        <v>0</v>
      </c>
      <c r="K121" s="184"/>
      <c r="L121" s="184"/>
      <c r="M121" s="184"/>
    </row>
    <row r="122" spans="1:13" s="229" customFormat="1" ht="17.100000000000001" hidden="1" customHeight="1" x14ac:dyDescent="0.15">
      <c r="A122" s="278"/>
      <c r="B122" s="279"/>
      <c r="C122" s="262"/>
      <c r="D122" s="271">
        <f t="shared" si="16"/>
        <v>0</v>
      </c>
      <c r="E122" s="262"/>
      <c r="F122" s="271">
        <f t="shared" si="17"/>
        <v>0</v>
      </c>
      <c r="G122" s="265"/>
      <c r="H122" s="317"/>
      <c r="I122" s="319" t="s">
        <v>336</v>
      </c>
      <c r="J122" s="184">
        <f t="shared" si="18"/>
        <v>0</v>
      </c>
      <c r="K122" s="184"/>
      <c r="L122" s="184"/>
      <c r="M122" s="184"/>
    </row>
    <row r="123" spans="1:13" s="229" customFormat="1" ht="17.100000000000001" hidden="1" customHeight="1" x14ac:dyDescent="0.15">
      <c r="A123" s="320" t="s">
        <v>337</v>
      </c>
      <c r="B123" s="212">
        <v>0</v>
      </c>
      <c r="C123" s="271">
        <v>0</v>
      </c>
      <c r="D123" s="271">
        <f t="shared" si="16"/>
        <v>0</v>
      </c>
      <c r="E123" s="271">
        <v>0</v>
      </c>
      <c r="F123" s="271">
        <f t="shared" si="17"/>
        <v>0</v>
      </c>
      <c r="G123" s="202">
        <v>0</v>
      </c>
      <c r="H123" s="203"/>
      <c r="I123" s="321"/>
      <c r="J123" s="184">
        <f t="shared" si="18"/>
        <v>0</v>
      </c>
      <c r="K123" s="184"/>
      <c r="L123" s="184"/>
      <c r="M123" s="184"/>
    </row>
    <row r="124" spans="1:13" s="229" customFormat="1" ht="17.100000000000001" hidden="1" customHeight="1" x14ac:dyDescent="0.15">
      <c r="A124" s="278"/>
      <c r="B124" s="322"/>
      <c r="C124" s="323"/>
      <c r="D124" s="271">
        <f t="shared" si="16"/>
        <v>0</v>
      </c>
      <c r="E124" s="323"/>
      <c r="F124" s="271">
        <f t="shared" si="17"/>
        <v>0</v>
      </c>
      <c r="G124" s="265"/>
      <c r="H124" s="317"/>
      <c r="I124" s="324" t="s">
        <v>338</v>
      </c>
      <c r="J124" s="184">
        <f t="shared" si="18"/>
        <v>0</v>
      </c>
      <c r="K124" s="184"/>
      <c r="L124" s="184"/>
      <c r="M124" s="184"/>
    </row>
    <row r="125" spans="1:13" s="229" customFormat="1" ht="17.100000000000001" hidden="1" customHeight="1" x14ac:dyDescent="0.15">
      <c r="A125" s="320" t="s">
        <v>331</v>
      </c>
      <c r="B125" s="212">
        <v>0</v>
      </c>
      <c r="C125" s="271">
        <v>0</v>
      </c>
      <c r="D125" s="271">
        <f t="shared" si="16"/>
        <v>0</v>
      </c>
      <c r="E125" s="271">
        <v>0</v>
      </c>
      <c r="F125" s="271">
        <f t="shared" si="17"/>
        <v>0</v>
      </c>
      <c r="G125" s="202">
        <v>0</v>
      </c>
      <c r="H125" s="203"/>
      <c r="I125" s="325"/>
      <c r="J125" s="184">
        <f t="shared" si="18"/>
        <v>0</v>
      </c>
      <c r="K125" s="184"/>
      <c r="L125" s="184"/>
      <c r="M125" s="184"/>
    </row>
    <row r="126" spans="1:13" s="229" customFormat="1" ht="17.100000000000001" hidden="1" customHeight="1" x14ac:dyDescent="0.15">
      <c r="A126" s="278"/>
      <c r="B126" s="322"/>
      <c r="C126" s="323"/>
      <c r="D126" s="271">
        <f t="shared" si="16"/>
        <v>0</v>
      </c>
      <c r="E126" s="323"/>
      <c r="F126" s="271">
        <f t="shared" si="17"/>
        <v>0</v>
      </c>
      <c r="G126" s="265"/>
      <c r="H126" s="317"/>
      <c r="I126" s="319" t="s">
        <v>339</v>
      </c>
      <c r="J126" s="184">
        <f t="shared" si="18"/>
        <v>0</v>
      </c>
      <c r="K126" s="184"/>
      <c r="L126" s="184"/>
      <c r="M126" s="184"/>
    </row>
    <row r="127" spans="1:13" s="229" customFormat="1" ht="17.100000000000001" hidden="1" customHeight="1" x14ac:dyDescent="0.15">
      <c r="A127" s="326" t="s">
        <v>291</v>
      </c>
      <c r="B127" s="212">
        <v>0</v>
      </c>
      <c r="C127" s="271">
        <v>0</v>
      </c>
      <c r="D127" s="271">
        <f t="shared" si="16"/>
        <v>0</v>
      </c>
      <c r="E127" s="271">
        <v>0</v>
      </c>
      <c r="F127" s="271">
        <f t="shared" si="17"/>
        <v>0</v>
      </c>
      <c r="G127" s="202">
        <v>0</v>
      </c>
      <c r="H127" s="203"/>
      <c r="I127" s="327"/>
      <c r="J127" s="184">
        <f t="shared" si="18"/>
        <v>0</v>
      </c>
      <c r="K127" s="184"/>
      <c r="L127" s="184"/>
      <c r="M127" s="184"/>
    </row>
    <row r="128" spans="1:13" s="229" customFormat="1" ht="17.100000000000001" hidden="1" customHeight="1" x14ac:dyDescent="0.15">
      <c r="A128" s="328"/>
      <c r="B128" s="322"/>
      <c r="C128" s="323"/>
      <c r="D128" s="323"/>
      <c r="E128" s="323"/>
      <c r="F128" s="323"/>
      <c r="G128" s="265"/>
      <c r="H128" s="317"/>
      <c r="I128" s="329" t="s">
        <v>340</v>
      </c>
      <c r="J128" s="184">
        <f t="shared" si="18"/>
        <v>0</v>
      </c>
      <c r="K128" s="184"/>
      <c r="L128" s="184"/>
      <c r="M128" s="184"/>
    </row>
    <row r="129" spans="1:13" s="229" customFormat="1" ht="17.100000000000001" hidden="1" customHeight="1" x14ac:dyDescent="0.15">
      <c r="A129" s="328"/>
      <c r="B129" s="322"/>
      <c r="C129" s="323"/>
      <c r="D129" s="323"/>
      <c r="E129" s="323"/>
      <c r="F129" s="323"/>
      <c r="G129" s="265"/>
      <c r="H129" s="317"/>
      <c r="I129" s="329" t="s">
        <v>341</v>
      </c>
      <c r="J129" s="184">
        <f t="shared" si="18"/>
        <v>0</v>
      </c>
      <c r="K129" s="184"/>
      <c r="L129" s="184"/>
      <c r="M129" s="184"/>
    </row>
    <row r="130" spans="1:13" s="229" customFormat="1" ht="17.100000000000001" hidden="1" customHeight="1" x14ac:dyDescent="0.15">
      <c r="A130" s="328"/>
      <c r="B130" s="322"/>
      <c r="C130" s="323"/>
      <c r="D130" s="323"/>
      <c r="E130" s="323"/>
      <c r="F130" s="323"/>
      <c r="G130" s="265"/>
      <c r="H130" s="317"/>
      <c r="I130" s="329" t="s">
        <v>342</v>
      </c>
      <c r="J130" s="184">
        <f t="shared" si="18"/>
        <v>0</v>
      </c>
      <c r="K130" s="184"/>
      <c r="L130" s="184"/>
      <c r="M130" s="184"/>
    </row>
    <row r="131" spans="1:13" s="229" customFormat="1" ht="17.100000000000001" hidden="1" customHeight="1" x14ac:dyDescent="0.15">
      <c r="A131" s="328"/>
      <c r="B131" s="322"/>
      <c r="C131" s="323"/>
      <c r="D131" s="323"/>
      <c r="E131" s="323"/>
      <c r="F131" s="323"/>
      <c r="G131" s="265"/>
      <c r="H131" s="317"/>
      <c r="I131" s="329"/>
      <c r="J131" s="184">
        <f t="shared" si="18"/>
        <v>0</v>
      </c>
      <c r="K131" s="184"/>
      <c r="L131" s="184"/>
      <c r="M131" s="184"/>
    </row>
    <row r="132" spans="1:13" s="229" customFormat="1" ht="17.100000000000001" hidden="1" customHeight="1" x14ac:dyDescent="0.15">
      <c r="A132" s="326" t="s">
        <v>343</v>
      </c>
      <c r="B132" s="330">
        <v>0</v>
      </c>
      <c r="C132" s="331"/>
      <c r="D132" s="331">
        <v>0</v>
      </c>
      <c r="E132" s="331"/>
      <c r="F132" s="331">
        <v>0</v>
      </c>
      <c r="G132" s="202">
        <v>0</v>
      </c>
      <c r="H132" s="203"/>
      <c r="I132" s="327"/>
      <c r="J132" s="184">
        <f t="shared" si="18"/>
        <v>0</v>
      </c>
      <c r="K132" s="184"/>
      <c r="L132" s="184"/>
      <c r="M132" s="184"/>
    </row>
    <row r="133" spans="1:13" s="229" customFormat="1" ht="17.100000000000001" hidden="1" customHeight="1" x14ac:dyDescent="0.15">
      <c r="A133" s="326" t="s">
        <v>344</v>
      </c>
      <c r="B133" s="212">
        <v>0</v>
      </c>
      <c r="C133" s="332">
        <v>0</v>
      </c>
      <c r="D133" s="271">
        <f>B133+C133</f>
        <v>0</v>
      </c>
      <c r="E133" s="332">
        <v>0</v>
      </c>
      <c r="F133" s="271">
        <f>D133+E133</f>
        <v>0</v>
      </c>
      <c r="G133" s="202">
        <v>0</v>
      </c>
      <c r="H133" s="203"/>
      <c r="I133" s="333"/>
      <c r="J133" s="184">
        <f t="shared" si="18"/>
        <v>0</v>
      </c>
      <c r="K133" s="184"/>
      <c r="L133" s="184"/>
      <c r="M133" s="184"/>
    </row>
    <row r="134" spans="1:13" ht="17.100000000000001" hidden="1" customHeight="1" x14ac:dyDescent="0.15">
      <c r="A134" s="327" t="s">
        <v>345</v>
      </c>
      <c r="B134" s="212">
        <v>0</v>
      </c>
      <c r="C134" s="214"/>
      <c r="D134" s="214">
        <v>62362000</v>
      </c>
      <c r="E134" s="214"/>
      <c r="F134" s="214">
        <v>62362000</v>
      </c>
      <c r="G134" s="203">
        <v>0</v>
      </c>
      <c r="H134" s="203"/>
      <c r="I134" s="327" t="s">
        <v>346</v>
      </c>
      <c r="J134" s="184">
        <f t="shared" si="18"/>
        <v>-62362000</v>
      </c>
    </row>
    <row r="135" spans="1:13" s="229" customFormat="1" ht="17.100000000000001" customHeight="1" x14ac:dyDescent="0.15">
      <c r="A135" s="334" t="s">
        <v>347</v>
      </c>
      <c r="B135" s="335">
        <f>SUM(B136:B167)</f>
        <v>547000</v>
      </c>
      <c r="C135" s="255">
        <f t="shared" ref="C135" si="20">SUM(C136:C166)</f>
        <v>0</v>
      </c>
      <c r="D135" s="255">
        <f>SUM(D136:D167)</f>
        <v>547000</v>
      </c>
      <c r="E135" s="255">
        <f t="shared" ref="E135" si="21">SUM(E136:E166)</f>
        <v>0</v>
      </c>
      <c r="F135" s="255">
        <f>SUM(F136:F167)</f>
        <v>547000</v>
      </c>
      <c r="G135" s="336">
        <f>SUM(G136:G167)</f>
        <v>208032</v>
      </c>
      <c r="H135" s="337">
        <f>G135-B135</f>
        <v>-338968</v>
      </c>
      <c r="I135" s="338"/>
      <c r="J135" s="184">
        <f t="shared" si="18"/>
        <v>-338968</v>
      </c>
      <c r="K135" s="184"/>
      <c r="L135" s="184"/>
      <c r="M135" s="184"/>
    </row>
    <row r="136" spans="1:13" ht="17.100000000000001" customHeight="1" x14ac:dyDescent="0.15">
      <c r="A136" s="339" t="s">
        <v>348</v>
      </c>
      <c r="B136" s="199">
        <v>122000</v>
      </c>
      <c r="C136" s="340"/>
      <c r="D136" s="341">
        <f>B136+C136</f>
        <v>122000</v>
      </c>
      <c r="E136" s="340"/>
      <c r="F136" s="341">
        <f>D136+E136</f>
        <v>122000</v>
      </c>
      <c r="G136" s="342">
        <v>88980</v>
      </c>
      <c r="H136" s="343">
        <f>G136-B136</f>
        <v>-33020</v>
      </c>
      <c r="I136" s="344" t="s">
        <v>349</v>
      </c>
      <c r="J136" s="184">
        <f t="shared" si="18"/>
        <v>-33020</v>
      </c>
    </row>
    <row r="137" spans="1:13" ht="17.100000000000001" hidden="1" customHeight="1" x14ac:dyDescent="0.15">
      <c r="A137" s="260"/>
      <c r="B137" s="261"/>
      <c r="C137" s="264"/>
      <c r="D137" s="263"/>
      <c r="E137" s="264"/>
      <c r="F137" s="263"/>
      <c r="G137" s="265"/>
      <c r="H137" s="345">
        <f t="shared" ref="H137:H167" si="22">G137-B137</f>
        <v>0</v>
      </c>
      <c r="I137" s="346" t="s">
        <v>350</v>
      </c>
      <c r="J137" s="184">
        <f t="shared" si="18"/>
        <v>0</v>
      </c>
    </row>
    <row r="138" spans="1:13" ht="17.100000000000001" hidden="1" customHeight="1" x14ac:dyDescent="0.15">
      <c r="A138" s="260"/>
      <c r="B138" s="261"/>
      <c r="C138" s="264"/>
      <c r="D138" s="263"/>
      <c r="E138" s="264"/>
      <c r="F138" s="263"/>
      <c r="G138" s="265"/>
      <c r="H138" s="345">
        <f t="shared" si="22"/>
        <v>0</v>
      </c>
      <c r="I138" s="346" t="s">
        <v>351</v>
      </c>
      <c r="J138" s="184">
        <f t="shared" si="18"/>
        <v>0</v>
      </c>
    </row>
    <row r="139" spans="1:13" ht="17.100000000000001" hidden="1" customHeight="1" x14ac:dyDescent="0.15">
      <c r="A139" s="260"/>
      <c r="B139" s="261"/>
      <c r="C139" s="264"/>
      <c r="D139" s="347"/>
      <c r="E139" s="264"/>
      <c r="F139" s="347"/>
      <c r="G139" s="265"/>
      <c r="H139" s="345">
        <f t="shared" si="22"/>
        <v>0</v>
      </c>
      <c r="I139" s="346" t="s">
        <v>352</v>
      </c>
      <c r="J139" s="184">
        <f t="shared" si="18"/>
        <v>0</v>
      </c>
    </row>
    <row r="140" spans="1:13" ht="17.100000000000001" hidden="1" customHeight="1" x14ac:dyDescent="0.15">
      <c r="A140" s="260"/>
      <c r="B140" s="261"/>
      <c r="C140" s="264"/>
      <c r="D140" s="263"/>
      <c r="E140" s="264"/>
      <c r="F140" s="263"/>
      <c r="G140" s="265"/>
      <c r="H140" s="345">
        <f t="shared" si="22"/>
        <v>0</v>
      </c>
      <c r="I140" s="346" t="s">
        <v>353</v>
      </c>
      <c r="J140" s="184">
        <f t="shared" si="18"/>
        <v>0</v>
      </c>
    </row>
    <row r="141" spans="1:13" ht="17.100000000000001" hidden="1" customHeight="1" x14ac:dyDescent="0.15">
      <c r="A141" s="260"/>
      <c r="B141" s="261"/>
      <c r="C141" s="264"/>
      <c r="D141" s="263"/>
      <c r="E141" s="264"/>
      <c r="F141" s="263"/>
      <c r="G141" s="265"/>
      <c r="H141" s="345">
        <f t="shared" si="22"/>
        <v>0</v>
      </c>
      <c r="I141" s="346" t="s">
        <v>354</v>
      </c>
      <c r="J141" s="184">
        <f t="shared" si="18"/>
        <v>0</v>
      </c>
    </row>
    <row r="142" spans="1:13" ht="17.100000000000001" hidden="1" customHeight="1" x14ac:dyDescent="0.15">
      <c r="A142" s="260"/>
      <c r="B142" s="261"/>
      <c r="C142" s="264"/>
      <c r="D142" s="347"/>
      <c r="E142" s="264"/>
      <c r="F142" s="347"/>
      <c r="G142" s="265"/>
      <c r="H142" s="345">
        <f t="shared" si="22"/>
        <v>0</v>
      </c>
      <c r="I142" s="346" t="s">
        <v>355</v>
      </c>
      <c r="J142" s="184">
        <f t="shared" si="18"/>
        <v>0</v>
      </c>
    </row>
    <row r="143" spans="1:13" ht="17.100000000000001" hidden="1" customHeight="1" x14ac:dyDescent="0.15">
      <c r="A143" s="260"/>
      <c r="B143" s="261"/>
      <c r="C143" s="264"/>
      <c r="D143" s="263"/>
      <c r="E143" s="264"/>
      <c r="F143" s="263"/>
      <c r="G143" s="265"/>
      <c r="H143" s="345">
        <f t="shared" si="22"/>
        <v>0</v>
      </c>
      <c r="I143" s="346" t="s">
        <v>356</v>
      </c>
      <c r="J143" s="184">
        <f t="shared" si="18"/>
        <v>0</v>
      </c>
    </row>
    <row r="144" spans="1:13" ht="17.100000000000001" hidden="1" customHeight="1" x14ac:dyDescent="0.15">
      <c r="A144" s="260"/>
      <c r="B144" s="261"/>
      <c r="C144" s="264"/>
      <c r="D144" s="347"/>
      <c r="E144" s="264"/>
      <c r="F144" s="347"/>
      <c r="G144" s="265"/>
      <c r="H144" s="345">
        <f t="shared" si="22"/>
        <v>0</v>
      </c>
      <c r="I144" s="346" t="s">
        <v>357</v>
      </c>
      <c r="J144" s="184">
        <f t="shared" si="18"/>
        <v>0</v>
      </c>
    </row>
    <row r="145" spans="1:13" ht="17.100000000000001" hidden="1" customHeight="1" x14ac:dyDescent="0.15">
      <c r="A145" s="260"/>
      <c r="B145" s="261"/>
      <c r="C145" s="264"/>
      <c r="D145" s="348"/>
      <c r="E145" s="264"/>
      <c r="F145" s="348"/>
      <c r="G145" s="265"/>
      <c r="H145" s="345">
        <f t="shared" si="22"/>
        <v>0</v>
      </c>
      <c r="I145" s="346" t="s">
        <v>358</v>
      </c>
      <c r="J145" s="184">
        <f t="shared" si="18"/>
        <v>0</v>
      </c>
    </row>
    <row r="146" spans="1:13" ht="17.100000000000001" hidden="1" customHeight="1" x14ac:dyDescent="0.15">
      <c r="A146" s="260"/>
      <c r="B146" s="261"/>
      <c r="C146" s="264"/>
      <c r="D146" s="348"/>
      <c r="E146" s="264"/>
      <c r="F146" s="348"/>
      <c r="G146" s="265"/>
      <c r="H146" s="345">
        <f t="shared" si="22"/>
        <v>0</v>
      </c>
      <c r="I146" s="346" t="s">
        <v>359</v>
      </c>
      <c r="J146" s="184">
        <f t="shared" si="18"/>
        <v>0</v>
      </c>
    </row>
    <row r="147" spans="1:13" ht="17.100000000000001" hidden="1" customHeight="1" x14ac:dyDescent="0.15">
      <c r="A147" s="260"/>
      <c r="B147" s="261"/>
      <c r="C147" s="264"/>
      <c r="D147" s="348"/>
      <c r="E147" s="264"/>
      <c r="F147" s="348"/>
      <c r="G147" s="265"/>
      <c r="H147" s="345">
        <f t="shared" si="22"/>
        <v>0</v>
      </c>
      <c r="I147" s="346" t="s">
        <v>360</v>
      </c>
      <c r="J147" s="184">
        <f t="shared" si="18"/>
        <v>0</v>
      </c>
    </row>
    <row r="148" spans="1:13" ht="17.100000000000001" hidden="1" customHeight="1" x14ac:dyDescent="0.15">
      <c r="A148" s="260"/>
      <c r="B148" s="261"/>
      <c r="C148" s="264"/>
      <c r="D148" s="348"/>
      <c r="E148" s="264"/>
      <c r="F148" s="348"/>
      <c r="G148" s="265"/>
      <c r="H148" s="345">
        <f t="shared" si="22"/>
        <v>0</v>
      </c>
      <c r="I148" s="346" t="s">
        <v>361</v>
      </c>
      <c r="J148" s="184">
        <f t="shared" si="18"/>
        <v>0</v>
      </c>
    </row>
    <row r="149" spans="1:13" ht="17.100000000000001" hidden="1" customHeight="1" x14ac:dyDescent="0.15">
      <c r="A149" s="260"/>
      <c r="B149" s="261"/>
      <c r="C149" s="264"/>
      <c r="D149" s="348"/>
      <c r="E149" s="264"/>
      <c r="F149" s="348"/>
      <c r="G149" s="265"/>
      <c r="H149" s="345">
        <f t="shared" si="22"/>
        <v>0</v>
      </c>
      <c r="I149" s="346" t="s">
        <v>362</v>
      </c>
      <c r="J149" s="184">
        <f t="shared" si="18"/>
        <v>0</v>
      </c>
    </row>
    <row r="150" spans="1:13" ht="17.100000000000001" hidden="1" customHeight="1" x14ac:dyDescent="0.15">
      <c r="A150" s="260"/>
      <c r="B150" s="261"/>
      <c r="C150" s="264"/>
      <c r="D150" s="348"/>
      <c r="E150" s="264"/>
      <c r="F150" s="348"/>
      <c r="G150" s="265"/>
      <c r="H150" s="345">
        <f t="shared" si="22"/>
        <v>0</v>
      </c>
      <c r="I150" s="346" t="s">
        <v>363</v>
      </c>
      <c r="J150" s="184">
        <f t="shared" si="18"/>
        <v>0</v>
      </c>
    </row>
    <row r="151" spans="1:13" ht="17.100000000000001" hidden="1" customHeight="1" x14ac:dyDescent="0.15">
      <c r="A151" s="260"/>
      <c r="B151" s="261"/>
      <c r="C151" s="264"/>
      <c r="D151" s="348"/>
      <c r="E151" s="264"/>
      <c r="F151" s="348"/>
      <c r="G151" s="265"/>
      <c r="H151" s="345">
        <f t="shared" si="22"/>
        <v>0</v>
      </c>
      <c r="I151" s="346" t="s">
        <v>364</v>
      </c>
      <c r="J151" s="184">
        <f t="shared" si="18"/>
        <v>0</v>
      </c>
    </row>
    <row r="152" spans="1:13" ht="17.100000000000001" hidden="1" customHeight="1" x14ac:dyDescent="0.15">
      <c r="A152" s="260"/>
      <c r="B152" s="261"/>
      <c r="C152" s="264"/>
      <c r="D152" s="348"/>
      <c r="E152" s="264"/>
      <c r="F152" s="348"/>
      <c r="G152" s="265"/>
      <c r="H152" s="345">
        <f t="shared" si="22"/>
        <v>0</v>
      </c>
      <c r="I152" s="346" t="s">
        <v>365</v>
      </c>
      <c r="J152" s="184">
        <f t="shared" si="18"/>
        <v>0</v>
      </c>
    </row>
    <row r="153" spans="1:13" ht="17.100000000000001" customHeight="1" x14ac:dyDescent="0.15">
      <c r="A153" s="270" t="s">
        <v>366</v>
      </c>
      <c r="B153" s="210">
        <v>20000</v>
      </c>
      <c r="C153" s="273"/>
      <c r="D153" s="275">
        <f>B153+C153</f>
        <v>20000</v>
      </c>
      <c r="E153" s="273"/>
      <c r="F153" s="275">
        <f>D153+E153</f>
        <v>20000</v>
      </c>
      <c r="G153" s="202">
        <v>4670</v>
      </c>
      <c r="H153" s="345">
        <f t="shared" si="22"/>
        <v>-15330</v>
      </c>
      <c r="I153" s="299" t="s">
        <v>367</v>
      </c>
      <c r="J153" s="184">
        <f t="shared" si="18"/>
        <v>-15330</v>
      </c>
    </row>
    <row r="154" spans="1:13" ht="17.100000000000001" hidden="1" customHeight="1" x14ac:dyDescent="0.15">
      <c r="A154" s="260"/>
      <c r="B154" s="261"/>
      <c r="C154" s="264"/>
      <c r="D154" s="263"/>
      <c r="E154" s="264"/>
      <c r="F154" s="263"/>
      <c r="G154" s="265"/>
      <c r="H154" s="345">
        <f t="shared" si="22"/>
        <v>0</v>
      </c>
      <c r="I154" s="267" t="s">
        <v>368</v>
      </c>
      <c r="J154" s="184">
        <f t="shared" si="18"/>
        <v>0</v>
      </c>
    </row>
    <row r="155" spans="1:13" ht="17.100000000000001" hidden="1" customHeight="1" x14ac:dyDescent="0.15">
      <c r="A155" s="260"/>
      <c r="B155" s="261"/>
      <c r="C155" s="264"/>
      <c r="D155" s="263"/>
      <c r="E155" s="264"/>
      <c r="F155" s="263"/>
      <c r="G155" s="265"/>
      <c r="H155" s="345">
        <f t="shared" si="22"/>
        <v>0</v>
      </c>
      <c r="I155" s="267" t="s">
        <v>369</v>
      </c>
      <c r="J155" s="184">
        <f t="shared" si="18"/>
        <v>0</v>
      </c>
    </row>
    <row r="156" spans="1:13" ht="17.100000000000001" hidden="1" customHeight="1" x14ac:dyDescent="0.15">
      <c r="A156" s="260"/>
      <c r="B156" s="261"/>
      <c r="C156" s="264"/>
      <c r="D156" s="349"/>
      <c r="E156" s="264"/>
      <c r="F156" s="349"/>
      <c r="G156" s="265"/>
      <c r="H156" s="345">
        <f t="shared" si="22"/>
        <v>0</v>
      </c>
      <c r="I156" s="267" t="s">
        <v>370</v>
      </c>
      <c r="J156" s="184">
        <f t="shared" si="18"/>
        <v>0</v>
      </c>
    </row>
    <row r="157" spans="1:13" s="229" customFormat="1" ht="17.100000000000001" customHeight="1" x14ac:dyDescent="0.15">
      <c r="A157" s="270" t="s">
        <v>295</v>
      </c>
      <c r="B157" s="210">
        <v>72000</v>
      </c>
      <c r="C157" s="273"/>
      <c r="D157" s="275">
        <f>B157+C157</f>
        <v>72000</v>
      </c>
      <c r="E157" s="273"/>
      <c r="F157" s="275">
        <f>D157+E157</f>
        <v>72000</v>
      </c>
      <c r="G157" s="202">
        <v>28839</v>
      </c>
      <c r="H157" s="345">
        <f t="shared" si="22"/>
        <v>-43161</v>
      </c>
      <c r="I157" s="299" t="s">
        <v>371</v>
      </c>
      <c r="J157" s="184">
        <f t="shared" si="18"/>
        <v>-43161</v>
      </c>
      <c r="K157" s="184"/>
      <c r="L157" s="184"/>
      <c r="M157" s="184"/>
    </row>
    <row r="158" spans="1:13" s="229" customFormat="1" ht="17.100000000000001" hidden="1" customHeight="1" x14ac:dyDescent="0.15">
      <c r="A158" s="260"/>
      <c r="B158" s="261"/>
      <c r="C158" s="264"/>
      <c r="D158" s="263"/>
      <c r="E158" s="264"/>
      <c r="F158" s="263"/>
      <c r="G158" s="265"/>
      <c r="H158" s="345">
        <f t="shared" si="22"/>
        <v>0</v>
      </c>
      <c r="I158" s="267" t="s">
        <v>372</v>
      </c>
      <c r="J158" s="184">
        <f t="shared" si="18"/>
        <v>0</v>
      </c>
      <c r="K158" s="184"/>
      <c r="L158" s="184"/>
      <c r="M158" s="184"/>
    </row>
    <row r="159" spans="1:13" s="229" customFormat="1" ht="17.100000000000001" hidden="1" customHeight="1" x14ac:dyDescent="0.15">
      <c r="A159" s="260"/>
      <c r="B159" s="261"/>
      <c r="C159" s="264"/>
      <c r="D159" s="263"/>
      <c r="E159" s="264"/>
      <c r="F159" s="263"/>
      <c r="G159" s="265"/>
      <c r="H159" s="345">
        <f t="shared" si="22"/>
        <v>0</v>
      </c>
      <c r="I159" s="267" t="s">
        <v>373</v>
      </c>
      <c r="J159" s="184">
        <f t="shared" si="18"/>
        <v>0</v>
      </c>
      <c r="K159" s="184"/>
      <c r="L159" s="184"/>
      <c r="M159" s="184"/>
    </row>
    <row r="160" spans="1:13" s="229" customFormat="1" ht="17.100000000000001" hidden="1" customHeight="1" x14ac:dyDescent="0.15">
      <c r="A160" s="260"/>
      <c r="B160" s="261"/>
      <c r="C160" s="264"/>
      <c r="D160" s="263"/>
      <c r="E160" s="264"/>
      <c r="F160" s="263"/>
      <c r="G160" s="265"/>
      <c r="H160" s="345">
        <f t="shared" si="22"/>
        <v>0</v>
      </c>
      <c r="I160" s="267" t="s">
        <v>374</v>
      </c>
      <c r="J160" s="184">
        <f t="shared" si="18"/>
        <v>0</v>
      </c>
      <c r="K160" s="184"/>
      <c r="L160" s="184"/>
      <c r="M160" s="184"/>
    </row>
    <row r="161" spans="1:13" s="229" customFormat="1" ht="17.100000000000001" hidden="1" customHeight="1" x14ac:dyDescent="0.15">
      <c r="A161" s="260"/>
      <c r="B161" s="261"/>
      <c r="C161" s="264"/>
      <c r="D161" s="263"/>
      <c r="E161" s="264"/>
      <c r="F161" s="263"/>
      <c r="G161" s="265"/>
      <c r="H161" s="345">
        <f t="shared" si="22"/>
        <v>0</v>
      </c>
      <c r="I161" s="267" t="s">
        <v>375</v>
      </c>
      <c r="J161" s="184">
        <f t="shared" si="18"/>
        <v>0</v>
      </c>
      <c r="K161" s="184"/>
      <c r="L161" s="184"/>
      <c r="M161" s="184"/>
    </row>
    <row r="162" spans="1:13" s="229" customFormat="1" ht="17.100000000000001" hidden="1" customHeight="1" x14ac:dyDescent="0.15">
      <c r="A162" s="260"/>
      <c r="B162" s="261"/>
      <c r="C162" s="264"/>
      <c r="D162" s="263"/>
      <c r="E162" s="264"/>
      <c r="F162" s="263"/>
      <c r="G162" s="265"/>
      <c r="H162" s="345">
        <f t="shared" si="22"/>
        <v>0</v>
      </c>
      <c r="I162" s="267" t="s">
        <v>376</v>
      </c>
      <c r="J162" s="184">
        <f t="shared" ref="J162:J189" si="23">G162-D162</f>
        <v>0</v>
      </c>
      <c r="K162" s="184"/>
      <c r="L162" s="184"/>
      <c r="M162" s="184"/>
    </row>
    <row r="163" spans="1:13" s="229" customFormat="1" ht="17.100000000000001" customHeight="1" x14ac:dyDescent="0.15">
      <c r="A163" s="270" t="s">
        <v>377</v>
      </c>
      <c r="B163" s="210">
        <v>29000</v>
      </c>
      <c r="C163" s="273"/>
      <c r="D163" s="275">
        <f>B163+C163</f>
        <v>29000</v>
      </c>
      <c r="E163" s="273"/>
      <c r="F163" s="275">
        <f>D163+E163</f>
        <v>29000</v>
      </c>
      <c r="G163" s="202">
        <v>25043</v>
      </c>
      <c r="H163" s="345">
        <f t="shared" si="22"/>
        <v>-3957</v>
      </c>
      <c r="I163" s="299" t="s">
        <v>378</v>
      </c>
      <c r="J163" s="184">
        <f t="shared" si="23"/>
        <v>-3957</v>
      </c>
      <c r="K163" s="184"/>
      <c r="L163" s="184"/>
      <c r="M163" s="184"/>
    </row>
    <row r="164" spans="1:13" s="229" customFormat="1" ht="17.100000000000001" hidden="1" customHeight="1" x14ac:dyDescent="0.15">
      <c r="A164" s="260"/>
      <c r="B164" s="261"/>
      <c r="C164" s="264"/>
      <c r="D164" s="263"/>
      <c r="E164" s="264"/>
      <c r="F164" s="263"/>
      <c r="G164" s="304"/>
      <c r="H164" s="345">
        <f t="shared" si="22"/>
        <v>0</v>
      </c>
      <c r="I164" s="287" t="s">
        <v>379</v>
      </c>
      <c r="J164" s="184">
        <f t="shared" si="23"/>
        <v>0</v>
      </c>
      <c r="K164" s="184"/>
      <c r="L164" s="184"/>
      <c r="M164" s="184"/>
    </row>
    <row r="165" spans="1:13" s="229" customFormat="1" ht="17.100000000000001" hidden="1" customHeight="1" x14ac:dyDescent="0.15">
      <c r="A165" s="289"/>
      <c r="B165" s="293"/>
      <c r="C165" s="294"/>
      <c r="D165" s="350"/>
      <c r="E165" s="294"/>
      <c r="F165" s="350"/>
      <c r="G165" s="351"/>
      <c r="H165" s="345">
        <f t="shared" si="22"/>
        <v>0</v>
      </c>
      <c r="I165" s="291" t="s">
        <v>380</v>
      </c>
      <c r="J165" s="184">
        <f t="shared" si="23"/>
        <v>0</v>
      </c>
      <c r="K165" s="184"/>
      <c r="L165" s="184"/>
      <c r="M165" s="184"/>
    </row>
    <row r="166" spans="1:13" s="229" customFormat="1" ht="17.100000000000001" customHeight="1" x14ac:dyDescent="0.15">
      <c r="A166" s="270" t="s">
        <v>381</v>
      </c>
      <c r="B166" s="210">
        <v>274000</v>
      </c>
      <c r="C166" s="273"/>
      <c r="D166" s="275">
        <f>B166+C166</f>
        <v>274000</v>
      </c>
      <c r="E166" s="273"/>
      <c r="F166" s="275">
        <f>D166+E166</f>
        <v>274000</v>
      </c>
      <c r="G166" s="202">
        <v>60500</v>
      </c>
      <c r="H166" s="345">
        <f t="shared" si="22"/>
        <v>-213500</v>
      </c>
      <c r="I166" s="299" t="s">
        <v>382</v>
      </c>
      <c r="J166" s="184">
        <f t="shared" si="23"/>
        <v>-213500</v>
      </c>
      <c r="K166" s="184"/>
      <c r="L166" s="184"/>
      <c r="M166" s="184"/>
    </row>
    <row r="167" spans="1:13" s="229" customFormat="1" ht="17.100000000000001" customHeight="1" x14ac:dyDescent="0.15">
      <c r="A167" s="270" t="s">
        <v>383</v>
      </c>
      <c r="B167" s="210">
        <v>30000</v>
      </c>
      <c r="C167" s="273"/>
      <c r="D167" s="275">
        <f>B167+C167</f>
        <v>30000</v>
      </c>
      <c r="E167" s="273"/>
      <c r="F167" s="275">
        <f>D167+E167</f>
        <v>30000</v>
      </c>
      <c r="G167" s="202">
        <v>0</v>
      </c>
      <c r="H167" s="352">
        <f t="shared" si="22"/>
        <v>-30000</v>
      </c>
      <c r="I167" s="299" t="s">
        <v>382</v>
      </c>
      <c r="J167" s="184">
        <f t="shared" si="23"/>
        <v>-30000</v>
      </c>
      <c r="K167" s="184"/>
      <c r="L167" s="184"/>
      <c r="M167" s="184"/>
    </row>
    <row r="168" spans="1:13" s="229" customFormat="1" ht="17.100000000000001" customHeight="1" x14ac:dyDescent="0.15">
      <c r="A168" s="334" t="s">
        <v>384</v>
      </c>
      <c r="B168" s="335">
        <f t="shared" ref="B168:G168" si="24">SUM(B169:B189)</f>
        <v>325000</v>
      </c>
      <c r="C168" s="255">
        <f t="shared" si="24"/>
        <v>0</v>
      </c>
      <c r="D168" s="255">
        <f t="shared" si="24"/>
        <v>325000</v>
      </c>
      <c r="E168" s="255">
        <f t="shared" si="24"/>
        <v>0</v>
      </c>
      <c r="F168" s="255">
        <f t="shared" si="24"/>
        <v>325000</v>
      </c>
      <c r="G168" s="353">
        <f t="shared" si="24"/>
        <v>324732</v>
      </c>
      <c r="H168" s="336">
        <f>G168-B168</f>
        <v>-268</v>
      </c>
      <c r="I168" s="338"/>
      <c r="J168" s="184">
        <f t="shared" si="23"/>
        <v>-268</v>
      </c>
      <c r="K168" s="184"/>
      <c r="L168" s="184"/>
      <c r="M168" s="184"/>
    </row>
    <row r="169" spans="1:13" ht="17.100000000000001" customHeight="1" x14ac:dyDescent="0.15">
      <c r="A169" s="339" t="s">
        <v>253</v>
      </c>
      <c r="B169" s="199">
        <v>84000</v>
      </c>
      <c r="C169" s="340"/>
      <c r="D169" s="341">
        <f>B169+C169</f>
        <v>84000</v>
      </c>
      <c r="E169" s="340"/>
      <c r="F169" s="341">
        <f>D169+E169</f>
        <v>84000</v>
      </c>
      <c r="G169" s="342">
        <v>83736</v>
      </c>
      <c r="H169" s="354">
        <f>G169-B169</f>
        <v>-264</v>
      </c>
      <c r="I169" s="344" t="s">
        <v>385</v>
      </c>
      <c r="J169" s="184">
        <f t="shared" si="23"/>
        <v>-264</v>
      </c>
    </row>
    <row r="170" spans="1:13" ht="17.100000000000001" hidden="1" customHeight="1" x14ac:dyDescent="0.15">
      <c r="A170" s="260"/>
      <c r="B170" s="261"/>
      <c r="C170" s="264"/>
      <c r="D170" s="263"/>
      <c r="E170" s="264"/>
      <c r="F170" s="263"/>
      <c r="G170" s="265"/>
      <c r="H170" s="317"/>
      <c r="I170" s="346" t="s">
        <v>350</v>
      </c>
      <c r="J170" s="184">
        <f t="shared" si="23"/>
        <v>0</v>
      </c>
    </row>
    <row r="171" spans="1:13" ht="17.100000000000001" hidden="1" customHeight="1" x14ac:dyDescent="0.15">
      <c r="A171" s="260"/>
      <c r="B171" s="261"/>
      <c r="C171" s="264"/>
      <c r="D171" s="263"/>
      <c r="E171" s="264"/>
      <c r="F171" s="263"/>
      <c r="G171" s="265"/>
      <c r="H171" s="317"/>
      <c r="I171" s="346" t="s">
        <v>351</v>
      </c>
      <c r="J171" s="184">
        <f t="shared" si="23"/>
        <v>0</v>
      </c>
    </row>
    <row r="172" spans="1:13" ht="17.100000000000001" hidden="1" customHeight="1" x14ac:dyDescent="0.15">
      <c r="A172" s="260"/>
      <c r="B172" s="261"/>
      <c r="C172" s="264"/>
      <c r="D172" s="347"/>
      <c r="E172" s="264"/>
      <c r="F172" s="347"/>
      <c r="G172" s="265"/>
      <c r="H172" s="317"/>
      <c r="I172" s="346" t="s">
        <v>352</v>
      </c>
      <c r="J172" s="184">
        <f t="shared" si="23"/>
        <v>0</v>
      </c>
    </row>
    <row r="173" spans="1:13" ht="17.100000000000001" hidden="1" customHeight="1" x14ac:dyDescent="0.15">
      <c r="A173" s="260"/>
      <c r="B173" s="261"/>
      <c r="C173" s="264"/>
      <c r="D173" s="263"/>
      <c r="E173" s="264"/>
      <c r="F173" s="263"/>
      <c r="G173" s="265"/>
      <c r="H173" s="317"/>
      <c r="I173" s="346" t="s">
        <v>353</v>
      </c>
      <c r="J173" s="184">
        <f t="shared" si="23"/>
        <v>0</v>
      </c>
    </row>
    <row r="174" spans="1:13" ht="17.100000000000001" hidden="1" customHeight="1" x14ac:dyDescent="0.15">
      <c r="A174" s="260"/>
      <c r="B174" s="261"/>
      <c r="C174" s="264"/>
      <c r="D174" s="263"/>
      <c r="E174" s="264"/>
      <c r="F174" s="263"/>
      <c r="G174" s="265"/>
      <c r="H174" s="317"/>
      <c r="I174" s="346" t="s">
        <v>354</v>
      </c>
      <c r="J174" s="184">
        <f t="shared" si="23"/>
        <v>0</v>
      </c>
    </row>
    <row r="175" spans="1:13" ht="17.100000000000001" hidden="1" customHeight="1" x14ac:dyDescent="0.15">
      <c r="A175" s="260"/>
      <c r="B175" s="261"/>
      <c r="C175" s="264"/>
      <c r="D175" s="347"/>
      <c r="E175" s="264"/>
      <c r="F175" s="347"/>
      <c r="G175" s="265"/>
      <c r="H175" s="317"/>
      <c r="I175" s="346" t="s">
        <v>355</v>
      </c>
      <c r="J175" s="184">
        <f t="shared" si="23"/>
        <v>0</v>
      </c>
    </row>
    <row r="176" spans="1:13" ht="17.100000000000001" hidden="1" customHeight="1" x14ac:dyDescent="0.15">
      <c r="A176" s="260"/>
      <c r="B176" s="261"/>
      <c r="C176" s="264"/>
      <c r="D176" s="263"/>
      <c r="E176" s="264"/>
      <c r="F176" s="263"/>
      <c r="G176" s="265"/>
      <c r="H176" s="317"/>
      <c r="I176" s="346" t="s">
        <v>356</v>
      </c>
      <c r="J176" s="184">
        <f t="shared" si="23"/>
        <v>0</v>
      </c>
    </row>
    <row r="177" spans="1:13" ht="17.100000000000001" hidden="1" customHeight="1" x14ac:dyDescent="0.15">
      <c r="A177" s="260"/>
      <c r="B177" s="261"/>
      <c r="C177" s="264"/>
      <c r="D177" s="347"/>
      <c r="E177" s="264"/>
      <c r="F177" s="347"/>
      <c r="G177" s="265"/>
      <c r="H177" s="317"/>
      <c r="I177" s="346" t="s">
        <v>357</v>
      </c>
      <c r="J177" s="184">
        <f t="shared" si="23"/>
        <v>0</v>
      </c>
    </row>
    <row r="178" spans="1:13" ht="17.100000000000001" hidden="1" customHeight="1" x14ac:dyDescent="0.15">
      <c r="A178" s="260"/>
      <c r="B178" s="261"/>
      <c r="C178" s="264"/>
      <c r="D178" s="348"/>
      <c r="E178" s="264"/>
      <c r="F178" s="348"/>
      <c r="G178" s="265"/>
      <c r="H178" s="317"/>
      <c r="I178" s="346" t="s">
        <v>358</v>
      </c>
      <c r="J178" s="184">
        <f t="shared" si="23"/>
        <v>0</v>
      </c>
    </row>
    <row r="179" spans="1:13" ht="17.100000000000001" hidden="1" customHeight="1" x14ac:dyDescent="0.15">
      <c r="A179" s="260"/>
      <c r="B179" s="261"/>
      <c r="C179" s="264"/>
      <c r="D179" s="348"/>
      <c r="E179" s="264"/>
      <c r="F179" s="348"/>
      <c r="G179" s="265"/>
      <c r="H179" s="317"/>
      <c r="I179" s="346" t="s">
        <v>359</v>
      </c>
      <c r="J179" s="184">
        <f t="shared" si="23"/>
        <v>0</v>
      </c>
    </row>
    <row r="180" spans="1:13" ht="17.100000000000001" hidden="1" customHeight="1" x14ac:dyDescent="0.15">
      <c r="A180" s="260"/>
      <c r="B180" s="261"/>
      <c r="C180" s="264"/>
      <c r="D180" s="348"/>
      <c r="E180" s="264"/>
      <c r="F180" s="348"/>
      <c r="G180" s="265"/>
      <c r="H180" s="317"/>
      <c r="I180" s="346" t="s">
        <v>360</v>
      </c>
      <c r="J180" s="184">
        <f t="shared" si="23"/>
        <v>0</v>
      </c>
    </row>
    <row r="181" spans="1:13" ht="17.100000000000001" hidden="1" customHeight="1" x14ac:dyDescent="0.15">
      <c r="A181" s="260"/>
      <c r="B181" s="261"/>
      <c r="C181" s="264"/>
      <c r="D181" s="348"/>
      <c r="E181" s="264"/>
      <c r="F181" s="348"/>
      <c r="G181" s="265"/>
      <c r="H181" s="317"/>
      <c r="I181" s="346" t="s">
        <v>361</v>
      </c>
      <c r="J181" s="184">
        <f t="shared" si="23"/>
        <v>0</v>
      </c>
    </row>
    <row r="182" spans="1:13" ht="17.100000000000001" hidden="1" customHeight="1" x14ac:dyDescent="0.15">
      <c r="A182" s="260"/>
      <c r="B182" s="261"/>
      <c r="C182" s="264"/>
      <c r="D182" s="348"/>
      <c r="E182" s="264"/>
      <c r="F182" s="348"/>
      <c r="G182" s="265"/>
      <c r="H182" s="317"/>
      <c r="I182" s="346" t="s">
        <v>362</v>
      </c>
      <c r="J182" s="184">
        <f t="shared" si="23"/>
        <v>0</v>
      </c>
    </row>
    <row r="183" spans="1:13" ht="17.100000000000001" hidden="1" customHeight="1" x14ac:dyDescent="0.15">
      <c r="A183" s="260"/>
      <c r="B183" s="261"/>
      <c r="C183" s="264"/>
      <c r="D183" s="348"/>
      <c r="E183" s="264"/>
      <c r="F183" s="348"/>
      <c r="G183" s="265"/>
      <c r="H183" s="317"/>
      <c r="I183" s="346" t="s">
        <v>363</v>
      </c>
      <c r="J183" s="184">
        <f t="shared" si="23"/>
        <v>0</v>
      </c>
    </row>
    <row r="184" spans="1:13" ht="17.100000000000001" hidden="1" customHeight="1" x14ac:dyDescent="0.15">
      <c r="A184" s="260"/>
      <c r="B184" s="261"/>
      <c r="C184" s="264"/>
      <c r="D184" s="348"/>
      <c r="E184" s="264"/>
      <c r="F184" s="348"/>
      <c r="G184" s="265"/>
      <c r="H184" s="317"/>
      <c r="I184" s="346" t="s">
        <v>364</v>
      </c>
      <c r="J184" s="184">
        <f t="shared" si="23"/>
        <v>0</v>
      </c>
    </row>
    <row r="185" spans="1:13" ht="17.100000000000001" hidden="1" customHeight="1" x14ac:dyDescent="0.15">
      <c r="A185" s="260"/>
      <c r="B185" s="261"/>
      <c r="C185" s="264"/>
      <c r="D185" s="348"/>
      <c r="E185" s="264"/>
      <c r="F185" s="348"/>
      <c r="G185" s="265"/>
      <c r="H185" s="317"/>
      <c r="I185" s="346" t="s">
        <v>365</v>
      </c>
      <c r="J185" s="184">
        <f t="shared" si="23"/>
        <v>0</v>
      </c>
    </row>
    <row r="186" spans="1:13" s="229" customFormat="1" ht="17.100000000000001" customHeight="1" thickBot="1" x14ac:dyDescent="0.2">
      <c r="A186" s="270" t="s">
        <v>279</v>
      </c>
      <c r="B186" s="210">
        <v>241000</v>
      </c>
      <c r="C186" s="273"/>
      <c r="D186" s="275">
        <f>B186+C186</f>
        <v>241000</v>
      </c>
      <c r="E186" s="273"/>
      <c r="F186" s="275">
        <f>D186+E186</f>
        <v>241000</v>
      </c>
      <c r="G186" s="202">
        <v>240996</v>
      </c>
      <c r="H186" s="203">
        <f>G186-B186</f>
        <v>-4</v>
      </c>
      <c r="I186" s="299" t="s">
        <v>386</v>
      </c>
      <c r="J186" s="184">
        <f t="shared" si="23"/>
        <v>-4</v>
      </c>
      <c r="K186" s="184"/>
      <c r="L186" s="184"/>
      <c r="M186" s="184"/>
    </row>
    <row r="187" spans="1:13" ht="17.100000000000001" hidden="1" customHeight="1" x14ac:dyDescent="0.15">
      <c r="A187" s="260"/>
      <c r="B187" s="279"/>
      <c r="C187" s="262"/>
      <c r="D187" s="355"/>
      <c r="E187" s="262"/>
      <c r="F187" s="355"/>
      <c r="G187" s="265"/>
      <c r="H187" s="317"/>
      <c r="I187" s="267" t="s">
        <v>368</v>
      </c>
      <c r="J187" s="184">
        <f t="shared" si="23"/>
        <v>0</v>
      </c>
    </row>
    <row r="188" spans="1:13" ht="17.100000000000001" hidden="1" customHeight="1" x14ac:dyDescent="0.15">
      <c r="A188" s="260"/>
      <c r="B188" s="279"/>
      <c r="C188" s="262"/>
      <c r="D188" s="355"/>
      <c r="E188" s="262"/>
      <c r="F188" s="355"/>
      <c r="G188" s="265"/>
      <c r="H188" s="317"/>
      <c r="I188" s="267" t="s">
        <v>369</v>
      </c>
      <c r="J188" s="184">
        <f t="shared" si="23"/>
        <v>0</v>
      </c>
    </row>
    <row r="189" spans="1:13" ht="17.100000000000001" hidden="1" customHeight="1" x14ac:dyDescent="0.15">
      <c r="A189" s="260"/>
      <c r="B189" s="279"/>
      <c r="C189" s="262"/>
      <c r="D189" s="356"/>
      <c r="E189" s="262"/>
      <c r="F189" s="356"/>
      <c r="G189" s="265"/>
      <c r="H189" s="317"/>
      <c r="I189" s="267" t="s">
        <v>370</v>
      </c>
      <c r="J189" s="184">
        <f t="shared" si="23"/>
        <v>0</v>
      </c>
    </row>
    <row r="190" spans="1:13" s="363" customFormat="1" ht="24.75" customHeight="1" thickBot="1" x14ac:dyDescent="0.2">
      <c r="A190" s="357" t="s">
        <v>387</v>
      </c>
      <c r="B190" s="358">
        <f t="shared" ref="B190:G190" si="25">B32+B48+B135+B168</f>
        <v>97205000</v>
      </c>
      <c r="C190" s="359">
        <f t="shared" si="25"/>
        <v>472000</v>
      </c>
      <c r="D190" s="359">
        <f t="shared" si="25"/>
        <v>97677000</v>
      </c>
      <c r="E190" s="359">
        <f t="shared" si="25"/>
        <v>226000</v>
      </c>
      <c r="F190" s="359">
        <f t="shared" si="25"/>
        <v>97903000</v>
      </c>
      <c r="G190" s="360">
        <f t="shared" si="25"/>
        <v>88408371</v>
      </c>
      <c r="H190" s="361">
        <f>G190-B190</f>
        <v>-8796629</v>
      </c>
      <c r="I190" s="362" t="s">
        <v>388</v>
      </c>
      <c r="J190" s="184">
        <f>G190-D190</f>
        <v>-9268629</v>
      </c>
    </row>
    <row r="191" spans="1:13" s="363" customFormat="1" ht="18" hidden="1" customHeight="1" thickBot="1" x14ac:dyDescent="0.2">
      <c r="B191" s="364"/>
      <c r="C191" s="364"/>
      <c r="D191" s="364"/>
      <c r="E191" s="364"/>
      <c r="F191" s="364"/>
      <c r="G191" s="364"/>
      <c r="H191" s="365"/>
      <c r="I191" s="366"/>
      <c r="J191" s="184">
        <f t="shared" ref="J191:J192" si="26">G191-D191</f>
        <v>0</v>
      </c>
    </row>
    <row r="192" spans="1:13" ht="25.5" customHeight="1" thickBot="1" x14ac:dyDescent="0.2">
      <c r="A192" s="367" t="s">
        <v>389</v>
      </c>
      <c r="B192" s="368">
        <f t="shared" ref="B192:G192" si="27">SUM(B27-B190)</f>
        <v>-350000</v>
      </c>
      <c r="C192" s="369">
        <f t="shared" si="27"/>
        <v>0</v>
      </c>
      <c r="D192" s="369">
        <f t="shared" si="27"/>
        <v>-350000</v>
      </c>
      <c r="E192" s="369">
        <f t="shared" si="27"/>
        <v>0</v>
      </c>
      <c r="F192" s="369">
        <f t="shared" si="27"/>
        <v>-350000</v>
      </c>
      <c r="G192" s="370">
        <f t="shared" si="27"/>
        <v>6627630</v>
      </c>
      <c r="H192" s="371">
        <f>G192-B192</f>
        <v>6977630</v>
      </c>
      <c r="I192" s="372" t="s">
        <v>390</v>
      </c>
      <c r="J192" s="184">
        <f t="shared" si="26"/>
        <v>6977630</v>
      </c>
    </row>
    <row r="193" spans="1:13" s="363" customFormat="1" ht="18" hidden="1" customHeight="1" x14ac:dyDescent="0.15">
      <c r="A193" s="513" t="s">
        <v>391</v>
      </c>
      <c r="B193" s="513"/>
      <c r="C193" s="373"/>
      <c r="D193" s="363" t="s">
        <v>392</v>
      </c>
      <c r="E193" s="373"/>
      <c r="F193" s="363" t="s">
        <v>392</v>
      </c>
      <c r="G193" s="374" t="e">
        <f>#REF!+G192</f>
        <v>#REF!</v>
      </c>
      <c r="H193" s="374"/>
      <c r="I193" s="366" t="s">
        <v>393</v>
      </c>
    </row>
    <row r="194" spans="1:13" s="363" customFormat="1" ht="18" hidden="1" customHeight="1" thickBot="1" x14ac:dyDescent="0.2">
      <c r="A194" s="514" t="s">
        <v>394</v>
      </c>
      <c r="B194" s="514"/>
      <c r="C194" s="375"/>
      <c r="E194" s="375"/>
      <c r="G194" s="374">
        <v>32018</v>
      </c>
      <c r="H194" s="374"/>
      <c r="I194" s="366" t="s">
        <v>395</v>
      </c>
    </row>
    <row r="195" spans="1:13" ht="36" hidden="1" customHeight="1" thickBot="1" x14ac:dyDescent="0.2">
      <c r="A195" s="515" t="s">
        <v>396</v>
      </c>
      <c r="B195" s="516"/>
      <c r="C195" s="516"/>
      <c r="D195" s="516"/>
      <c r="E195" s="376"/>
      <c r="F195" s="376"/>
      <c r="G195" s="377" t="e">
        <f>G193-G194</f>
        <v>#REF!</v>
      </c>
      <c r="H195" s="377"/>
      <c r="I195" s="378"/>
    </row>
    <row r="196" spans="1:13" hidden="1" x14ac:dyDescent="0.15">
      <c r="A196" s="379"/>
      <c r="B196" s="380"/>
      <c r="C196" s="380"/>
      <c r="D196" s="380"/>
      <c r="E196" s="380"/>
      <c r="F196" s="380"/>
      <c r="G196" s="379"/>
      <c r="H196" s="379"/>
      <c r="I196" s="380"/>
    </row>
    <row r="197" spans="1:13" ht="20.100000000000001" customHeight="1" x14ac:dyDescent="0.15">
      <c r="A197" s="186" t="s">
        <v>397</v>
      </c>
      <c r="B197" s="187"/>
      <c r="C197" s="187"/>
      <c r="D197" s="187"/>
      <c r="E197" s="187"/>
      <c r="F197" s="187"/>
      <c r="G197" s="187"/>
      <c r="H197" s="187"/>
      <c r="I197" s="187"/>
    </row>
    <row r="198" spans="1:13" ht="20.100000000000001" customHeight="1" x14ac:dyDescent="0.15">
      <c r="A198" s="188" t="s">
        <v>182</v>
      </c>
      <c r="E198" s="381"/>
      <c r="I198" s="190" t="s">
        <v>61</v>
      </c>
    </row>
    <row r="199" spans="1:13" ht="24" customHeight="1" x14ac:dyDescent="0.15">
      <c r="A199" s="191" t="s">
        <v>183</v>
      </c>
      <c r="B199" s="192" t="s">
        <v>184</v>
      </c>
      <c r="C199" s="193" t="s">
        <v>185</v>
      </c>
      <c r="D199" s="382" t="s">
        <v>186</v>
      </c>
      <c r="E199" s="195" t="s">
        <v>187</v>
      </c>
      <c r="F199" s="193" t="s">
        <v>188</v>
      </c>
      <c r="G199" s="196" t="s">
        <v>189</v>
      </c>
      <c r="H199" s="197" t="s">
        <v>190</v>
      </c>
      <c r="I199" s="191" t="s">
        <v>191</v>
      </c>
    </row>
    <row r="200" spans="1:13" ht="16.5" customHeight="1" x14ac:dyDescent="0.15">
      <c r="A200" s="383" t="s">
        <v>398</v>
      </c>
      <c r="B200" s="199">
        <v>500000</v>
      </c>
      <c r="C200" s="213"/>
      <c r="D200" s="271">
        <f>B200+C200</f>
        <v>500000</v>
      </c>
      <c r="E200" s="214"/>
      <c r="F200" s="213">
        <f>D200+E200</f>
        <v>500000</v>
      </c>
      <c r="G200" s="202">
        <v>590347</v>
      </c>
      <c r="H200" s="203">
        <f>G200-B200</f>
        <v>90347</v>
      </c>
      <c r="I200" s="198" t="s">
        <v>399</v>
      </c>
    </row>
    <row r="201" spans="1:13" ht="17.100000000000001" hidden="1" customHeight="1" x14ac:dyDescent="0.15">
      <c r="A201" s="384" t="s">
        <v>400</v>
      </c>
      <c r="B201" s="204">
        <v>0</v>
      </c>
      <c r="C201" s="385"/>
      <c r="D201" s="332">
        <f>B201+C201</f>
        <v>0</v>
      </c>
      <c r="E201" s="386"/>
      <c r="F201" s="385">
        <f>D201+E201</f>
        <v>0</v>
      </c>
      <c r="G201" s="209">
        <v>0</v>
      </c>
      <c r="H201" s="345"/>
      <c r="I201" s="205" t="s">
        <v>401</v>
      </c>
    </row>
    <row r="202" spans="1:13" ht="17.100000000000001" hidden="1" customHeight="1" x14ac:dyDescent="0.15">
      <c r="A202" s="387" t="s">
        <v>402</v>
      </c>
      <c r="B202" s="210">
        <v>0</v>
      </c>
      <c r="C202" s="213"/>
      <c r="D202" s="271">
        <f>B202+C202</f>
        <v>0</v>
      </c>
      <c r="E202" s="214"/>
      <c r="F202" s="213">
        <f>D202+E202</f>
        <v>0</v>
      </c>
      <c r="G202" s="202">
        <v>0</v>
      </c>
      <c r="H202" s="203"/>
      <c r="I202" s="198" t="s">
        <v>403</v>
      </c>
    </row>
    <row r="203" spans="1:13" ht="17.100000000000001" customHeight="1" thickBot="1" x14ac:dyDescent="0.2">
      <c r="A203" s="387" t="s">
        <v>202</v>
      </c>
      <c r="B203" s="210">
        <v>135000</v>
      </c>
      <c r="C203" s="213"/>
      <c r="D203" s="271">
        <f>B203+C203</f>
        <v>135000</v>
      </c>
      <c r="E203" s="214"/>
      <c r="F203" s="213">
        <f>D203+E203</f>
        <v>135000</v>
      </c>
      <c r="G203" s="202">
        <v>116649</v>
      </c>
      <c r="H203" s="203">
        <f>G203-B203</f>
        <v>-18351</v>
      </c>
      <c r="I203" s="211" t="s">
        <v>404</v>
      </c>
    </row>
    <row r="204" spans="1:13" ht="17.100000000000001" hidden="1" customHeight="1" thickBot="1" x14ac:dyDescent="0.2">
      <c r="A204" s="327" t="s">
        <v>205</v>
      </c>
      <c r="B204" s="388">
        <v>0</v>
      </c>
      <c r="C204" s="213">
        <v>0</v>
      </c>
      <c r="D204" s="332">
        <f>B204+C204</f>
        <v>0</v>
      </c>
      <c r="E204" s="214">
        <v>0</v>
      </c>
      <c r="F204" s="385">
        <f>D204+E204</f>
        <v>0</v>
      </c>
      <c r="G204" s="202">
        <v>0</v>
      </c>
      <c r="H204" s="203"/>
      <c r="I204" s="327" t="s">
        <v>405</v>
      </c>
    </row>
    <row r="205" spans="1:13" ht="16.5" hidden="1" customHeight="1" x14ac:dyDescent="0.15">
      <c r="A205" s="389" t="s">
        <v>406</v>
      </c>
      <c r="B205" s="390">
        <v>0</v>
      </c>
      <c r="C205" s="391"/>
      <c r="D205" s="392">
        <v>0</v>
      </c>
      <c r="E205" s="393"/>
      <c r="F205" s="392">
        <v>0</v>
      </c>
      <c r="G205" s="394">
        <v>0</v>
      </c>
      <c r="H205" s="394"/>
      <c r="I205" s="389" t="s">
        <v>407</v>
      </c>
    </row>
    <row r="206" spans="1:13" ht="18.75" hidden="1" customHeight="1" thickBot="1" x14ac:dyDescent="0.2">
      <c r="A206" s="215" t="s">
        <v>207</v>
      </c>
      <c r="B206" s="216">
        <f>SUM(B200:B205)</f>
        <v>635000</v>
      </c>
      <c r="C206" s="218">
        <v>0</v>
      </c>
      <c r="D206" s="220">
        <f>SUM(D200:D205)</f>
        <v>635000</v>
      </c>
      <c r="E206" s="220">
        <v>0</v>
      </c>
      <c r="F206" s="395">
        <f>SUM(F200:F205)</f>
        <v>635000</v>
      </c>
      <c r="G206" s="219">
        <f>SUM(G200:G205)</f>
        <v>706996</v>
      </c>
      <c r="H206" s="220"/>
      <c r="I206" s="221"/>
    </row>
    <row r="207" spans="1:13" s="229" customFormat="1" ht="18.75" hidden="1" customHeight="1" x14ac:dyDescent="0.15">
      <c r="A207" s="396" t="s">
        <v>406</v>
      </c>
      <c r="B207" s="397">
        <v>0</v>
      </c>
      <c r="C207" s="398">
        <v>0</v>
      </c>
      <c r="D207" s="399">
        <f>B207+C207</f>
        <v>0</v>
      </c>
      <c r="E207" s="399">
        <v>0</v>
      </c>
      <c r="F207" s="400">
        <f>D207+E207</f>
        <v>0</v>
      </c>
      <c r="G207" s="226">
        <v>0</v>
      </c>
      <c r="H207" s="227"/>
      <c r="I207" s="401" t="s">
        <v>408</v>
      </c>
      <c r="J207" s="184"/>
      <c r="K207" s="184"/>
      <c r="L207" s="184"/>
      <c r="M207" s="184"/>
    </row>
    <row r="208" spans="1:13" s="229" customFormat="1" ht="18.75" hidden="1" customHeight="1" thickBot="1" x14ac:dyDescent="0.2">
      <c r="A208" s="402" t="s">
        <v>409</v>
      </c>
      <c r="B208" s="403">
        <v>0</v>
      </c>
      <c r="C208" s="404">
        <v>0</v>
      </c>
      <c r="D208" s="405">
        <v>0</v>
      </c>
      <c r="E208" s="405">
        <v>0</v>
      </c>
      <c r="F208" s="406">
        <v>0</v>
      </c>
      <c r="G208" s="407">
        <v>0</v>
      </c>
      <c r="H208" s="408"/>
      <c r="I208" s="409"/>
      <c r="J208" s="184"/>
      <c r="K208" s="184"/>
      <c r="L208" s="184"/>
      <c r="M208" s="184"/>
    </row>
    <row r="209" spans="1:13" s="229" customFormat="1" ht="24.75" customHeight="1" thickBot="1" x14ac:dyDescent="0.2">
      <c r="A209" s="245" t="s">
        <v>230</v>
      </c>
      <c r="B209" s="410">
        <f>B206+B207+B208</f>
        <v>635000</v>
      </c>
      <c r="C209" s="247">
        <f t="shared" ref="C209:G209" si="28">C206+C207+C208</f>
        <v>0</v>
      </c>
      <c r="D209" s="411">
        <f t="shared" si="28"/>
        <v>635000</v>
      </c>
      <c r="E209" s="247">
        <f t="shared" si="28"/>
        <v>0</v>
      </c>
      <c r="F209" s="247">
        <f t="shared" si="28"/>
        <v>635000</v>
      </c>
      <c r="G209" s="248">
        <f t="shared" si="28"/>
        <v>706996</v>
      </c>
      <c r="H209" s="249">
        <f>G209-B209</f>
        <v>71996</v>
      </c>
      <c r="I209" s="250" t="s">
        <v>410</v>
      </c>
      <c r="J209" s="184"/>
      <c r="K209" s="184"/>
      <c r="L209" s="184"/>
      <c r="M209" s="184"/>
    </row>
    <row r="210" spans="1:13" s="229" customFormat="1" ht="18" customHeight="1" x14ac:dyDescent="0.15">
      <c r="A210" s="188"/>
      <c r="B210" s="184"/>
      <c r="C210" s="184"/>
      <c r="D210" s="184"/>
      <c r="E210" s="184"/>
      <c r="F210" s="184"/>
      <c r="G210" s="184"/>
      <c r="H210" s="184"/>
      <c r="I210" s="412"/>
      <c r="J210" s="184"/>
      <c r="K210" s="184"/>
      <c r="L210" s="184"/>
      <c r="M210" s="184"/>
    </row>
    <row r="211" spans="1:13" s="229" customFormat="1" ht="20.100000000000001" customHeight="1" x14ac:dyDescent="0.15">
      <c r="A211" s="188" t="s">
        <v>411</v>
      </c>
      <c r="B211" s="184"/>
      <c r="C211" s="184"/>
      <c r="D211" s="184"/>
      <c r="E211" s="184"/>
      <c r="F211" s="184"/>
      <c r="G211" s="184"/>
      <c r="H211" s="184"/>
      <c r="I211" s="190" t="s">
        <v>61</v>
      </c>
      <c r="J211" s="184"/>
      <c r="K211" s="184"/>
      <c r="L211" s="184"/>
      <c r="M211" s="184"/>
    </row>
    <row r="212" spans="1:13" ht="24" customHeight="1" x14ac:dyDescent="0.15">
      <c r="A212" s="251" t="s">
        <v>183</v>
      </c>
      <c r="B212" s="252" t="s">
        <v>184</v>
      </c>
      <c r="C212" s="195" t="s">
        <v>185</v>
      </c>
      <c r="D212" s="194" t="s">
        <v>186</v>
      </c>
      <c r="E212" s="195" t="s">
        <v>187</v>
      </c>
      <c r="F212" s="193" t="s">
        <v>188</v>
      </c>
      <c r="G212" s="196" t="s">
        <v>189</v>
      </c>
      <c r="H212" s="197" t="s">
        <v>190</v>
      </c>
      <c r="I212" s="251" t="s">
        <v>233</v>
      </c>
    </row>
    <row r="213" spans="1:13" s="229" customFormat="1" ht="17.100000000000001" hidden="1" customHeight="1" x14ac:dyDescent="0.15">
      <c r="A213" s="278"/>
      <c r="B213" s="413"/>
      <c r="C213" s="414"/>
      <c r="D213" s="415"/>
      <c r="E213" s="414"/>
      <c r="F213" s="415"/>
      <c r="G213" s="416"/>
      <c r="H213" s="417"/>
      <c r="I213" s="282" t="s">
        <v>372</v>
      </c>
      <c r="J213" s="184"/>
      <c r="K213" s="184"/>
      <c r="L213" s="184"/>
      <c r="M213" s="184"/>
    </row>
    <row r="214" spans="1:13" s="229" customFormat="1" ht="17.100000000000001" hidden="1" customHeight="1" x14ac:dyDescent="0.15">
      <c r="A214" s="278"/>
      <c r="B214" s="413"/>
      <c r="C214" s="414"/>
      <c r="D214" s="415"/>
      <c r="E214" s="414"/>
      <c r="F214" s="415"/>
      <c r="G214" s="416"/>
      <c r="H214" s="417"/>
      <c r="I214" s="282" t="s">
        <v>373</v>
      </c>
      <c r="J214" s="184"/>
      <c r="K214" s="184"/>
      <c r="L214" s="184"/>
      <c r="M214" s="184"/>
    </row>
    <row r="215" spans="1:13" s="229" customFormat="1" ht="17.100000000000001" hidden="1" customHeight="1" x14ac:dyDescent="0.15">
      <c r="A215" s="278"/>
      <c r="B215" s="413"/>
      <c r="C215" s="414"/>
      <c r="D215" s="415"/>
      <c r="E215" s="414"/>
      <c r="F215" s="415"/>
      <c r="G215" s="416"/>
      <c r="H215" s="417"/>
      <c r="I215" s="282" t="s">
        <v>374</v>
      </c>
      <c r="J215" s="184"/>
      <c r="K215" s="184"/>
      <c r="L215" s="184"/>
      <c r="M215" s="184"/>
    </row>
    <row r="216" spans="1:13" s="229" customFormat="1" ht="17.100000000000001" hidden="1" customHeight="1" x14ac:dyDescent="0.15">
      <c r="A216" s="278"/>
      <c r="B216" s="413"/>
      <c r="C216" s="414"/>
      <c r="D216" s="418"/>
      <c r="E216" s="414"/>
      <c r="F216" s="418"/>
      <c r="G216" s="416"/>
      <c r="H216" s="417"/>
      <c r="I216" s="282" t="s">
        <v>375</v>
      </c>
      <c r="J216" s="184"/>
      <c r="K216" s="184"/>
      <c r="L216" s="184"/>
      <c r="M216" s="184"/>
    </row>
    <row r="217" spans="1:13" s="229" customFormat="1" ht="17.100000000000001" hidden="1" customHeight="1" x14ac:dyDescent="0.15">
      <c r="A217" s="278"/>
      <c r="B217" s="413"/>
      <c r="C217" s="414"/>
      <c r="D217" s="418"/>
      <c r="E217" s="414"/>
      <c r="F217" s="418"/>
      <c r="G217" s="416"/>
      <c r="H217" s="417"/>
      <c r="I217" s="282" t="s">
        <v>376</v>
      </c>
      <c r="J217" s="184"/>
      <c r="K217" s="184"/>
      <c r="L217" s="184"/>
      <c r="M217" s="184"/>
    </row>
    <row r="218" spans="1:13" s="229" customFormat="1" ht="16.5" customHeight="1" x14ac:dyDescent="0.15">
      <c r="A218" s="419" t="s">
        <v>412</v>
      </c>
      <c r="B218" s="210">
        <v>50000</v>
      </c>
      <c r="C218" s="273"/>
      <c r="D218" s="275">
        <f>B218+C218</f>
        <v>50000</v>
      </c>
      <c r="E218" s="273"/>
      <c r="F218" s="275">
        <f>D218+E218</f>
        <v>50000</v>
      </c>
      <c r="G218" s="202">
        <v>42827</v>
      </c>
      <c r="H218" s="316">
        <f>G218-B218</f>
        <v>-7173</v>
      </c>
      <c r="I218" s="420" t="s">
        <v>413</v>
      </c>
      <c r="J218" s="184"/>
      <c r="K218" s="184"/>
      <c r="L218" s="184"/>
      <c r="M218" s="184"/>
    </row>
    <row r="219" spans="1:13" s="229" customFormat="1" ht="17.100000000000001" hidden="1" customHeight="1" x14ac:dyDescent="0.15">
      <c r="A219" s="421"/>
      <c r="B219" s="261"/>
      <c r="C219" s="264"/>
      <c r="D219" s="263"/>
      <c r="E219" s="264"/>
      <c r="F219" s="263"/>
      <c r="G219" s="304"/>
      <c r="H219" s="316">
        <f t="shared" ref="H219:H222" si="29">G219-B219</f>
        <v>0</v>
      </c>
      <c r="I219" s="422" t="s">
        <v>379</v>
      </c>
      <c r="J219" s="184"/>
      <c r="K219" s="184"/>
      <c r="L219" s="184"/>
      <c r="M219" s="184"/>
    </row>
    <row r="220" spans="1:13" s="229" customFormat="1" ht="17.100000000000001" hidden="1" customHeight="1" x14ac:dyDescent="0.15">
      <c r="A220" s="423"/>
      <c r="B220" s="293"/>
      <c r="C220" s="294"/>
      <c r="D220" s="350"/>
      <c r="E220" s="294"/>
      <c r="F220" s="350"/>
      <c r="G220" s="351"/>
      <c r="H220" s="316">
        <f t="shared" si="29"/>
        <v>0</v>
      </c>
      <c r="I220" s="424" t="s">
        <v>380</v>
      </c>
      <c r="J220" s="184"/>
      <c r="K220" s="184"/>
      <c r="L220" s="184"/>
      <c r="M220" s="184"/>
    </row>
    <row r="221" spans="1:13" s="229" customFormat="1" ht="16.5" customHeight="1" x14ac:dyDescent="0.15">
      <c r="A221" s="425" t="s">
        <v>265</v>
      </c>
      <c r="B221" s="210">
        <v>135000</v>
      </c>
      <c r="C221" s="273"/>
      <c r="D221" s="275">
        <f>B221+C221</f>
        <v>135000</v>
      </c>
      <c r="E221" s="273"/>
      <c r="F221" s="275">
        <f>D221+E221</f>
        <v>135000</v>
      </c>
      <c r="G221" s="202">
        <v>116649</v>
      </c>
      <c r="H221" s="316">
        <f t="shared" si="29"/>
        <v>-18351</v>
      </c>
      <c r="I221" s="426" t="s">
        <v>414</v>
      </c>
      <c r="J221" s="184"/>
      <c r="K221" s="184"/>
      <c r="L221" s="184"/>
      <c r="M221" s="184"/>
    </row>
    <row r="222" spans="1:13" s="229" customFormat="1" ht="16.5" customHeight="1" thickBot="1" x14ac:dyDescent="0.2">
      <c r="A222" s="425" t="s">
        <v>415</v>
      </c>
      <c r="B222" s="210">
        <v>100000</v>
      </c>
      <c r="C222" s="273"/>
      <c r="D222" s="275">
        <f>B222+C222</f>
        <v>100000</v>
      </c>
      <c r="E222" s="273"/>
      <c r="F222" s="275">
        <f>D222+E222</f>
        <v>100000</v>
      </c>
      <c r="G222" s="202">
        <v>22080</v>
      </c>
      <c r="H222" s="316">
        <f t="shared" si="29"/>
        <v>-77920</v>
      </c>
      <c r="I222" s="426" t="s">
        <v>416</v>
      </c>
      <c r="J222" s="184"/>
      <c r="K222" s="184"/>
      <c r="L222" s="184"/>
      <c r="M222" s="184"/>
    </row>
    <row r="223" spans="1:13" s="229" customFormat="1" ht="17.100000000000001" hidden="1" customHeight="1" thickBot="1" x14ac:dyDescent="0.2">
      <c r="A223" s="427"/>
      <c r="B223" s="428"/>
      <c r="C223" s="429"/>
      <c r="D223" s="430"/>
      <c r="E223" s="429"/>
      <c r="F223" s="430"/>
      <c r="G223" s="431"/>
      <c r="H223" s="432"/>
      <c r="I223" s="433"/>
      <c r="J223" s="184"/>
      <c r="K223" s="184"/>
      <c r="L223" s="184"/>
      <c r="M223" s="184"/>
    </row>
    <row r="224" spans="1:13" s="363" customFormat="1" ht="24.75" customHeight="1" thickBot="1" x14ac:dyDescent="0.2">
      <c r="A224" s="357" t="s">
        <v>387</v>
      </c>
      <c r="B224" s="434">
        <f>SUM(B218:B222)</f>
        <v>285000</v>
      </c>
      <c r="C224" s="359">
        <f t="shared" ref="C224:E224" si="30">SUM(C218:C221)</f>
        <v>0</v>
      </c>
      <c r="D224" s="359">
        <f>SUM(D218:D222)</f>
        <v>285000</v>
      </c>
      <c r="E224" s="359">
        <f t="shared" si="30"/>
        <v>0</v>
      </c>
      <c r="F224" s="359">
        <f>SUM(F218:F222)</f>
        <v>285000</v>
      </c>
      <c r="G224" s="360">
        <f>SUM(G218:G222)</f>
        <v>181556</v>
      </c>
      <c r="H224" s="435">
        <f>G224-B224</f>
        <v>-103444</v>
      </c>
      <c r="I224" s="362" t="s">
        <v>417</v>
      </c>
    </row>
    <row r="225" spans="1:13" s="363" customFormat="1" ht="18" hidden="1" customHeight="1" x14ac:dyDescent="0.15">
      <c r="B225" s="436"/>
      <c r="C225" s="437"/>
      <c r="D225" s="437"/>
      <c r="E225" s="437"/>
      <c r="F225" s="437"/>
      <c r="G225" s="438"/>
      <c r="H225" s="439"/>
      <c r="I225" s="366"/>
    </row>
    <row r="226" spans="1:13" ht="31.5" customHeight="1" thickBot="1" x14ac:dyDescent="0.2">
      <c r="A226" s="440" t="s">
        <v>418</v>
      </c>
      <c r="B226" s="368">
        <f t="shared" ref="B226:G226" si="31">SUM(B209-B224)</f>
        <v>350000</v>
      </c>
      <c r="C226" s="369">
        <f t="shared" si="31"/>
        <v>0</v>
      </c>
      <c r="D226" s="369">
        <f t="shared" si="31"/>
        <v>350000</v>
      </c>
      <c r="E226" s="369">
        <f t="shared" si="31"/>
        <v>0</v>
      </c>
      <c r="F226" s="369">
        <f t="shared" si="31"/>
        <v>350000</v>
      </c>
      <c r="G226" s="370">
        <f t="shared" si="31"/>
        <v>525440</v>
      </c>
      <c r="H226" s="441">
        <f>G226-B226</f>
        <v>175440</v>
      </c>
      <c r="I226" s="372" t="s">
        <v>419</v>
      </c>
    </row>
    <row r="227" spans="1:13" ht="24.95" customHeight="1" x14ac:dyDescent="0.15">
      <c r="A227" s="379"/>
      <c r="B227" s="379"/>
      <c r="C227" s="379"/>
      <c r="D227" s="379"/>
      <c r="E227" s="379"/>
      <c r="F227" s="379"/>
      <c r="G227" s="379"/>
      <c r="H227" s="379"/>
      <c r="I227" s="379"/>
    </row>
    <row r="228" spans="1:13" s="229" customFormat="1" ht="20.100000000000001" customHeight="1" x14ac:dyDescent="0.15">
      <c r="A228" s="186" t="s">
        <v>420</v>
      </c>
      <c r="B228" s="184"/>
      <c r="C228" s="184"/>
      <c r="D228" s="184"/>
      <c r="E228" s="184"/>
      <c r="F228" s="184"/>
      <c r="G228" s="184"/>
      <c r="H228" s="184"/>
      <c r="I228" s="190" t="s">
        <v>61</v>
      </c>
      <c r="J228" s="184"/>
      <c r="K228" s="184"/>
      <c r="L228" s="184"/>
      <c r="M228" s="184"/>
    </row>
    <row r="229" spans="1:13" ht="24" customHeight="1" thickBot="1" x14ac:dyDescent="0.2">
      <c r="A229" s="442" t="s">
        <v>183</v>
      </c>
      <c r="B229" s="443" t="s">
        <v>184</v>
      </c>
      <c r="C229" s="195" t="s">
        <v>185</v>
      </c>
      <c r="D229" s="194" t="s">
        <v>186</v>
      </c>
      <c r="E229" s="195" t="s">
        <v>187</v>
      </c>
      <c r="F229" s="193" t="s">
        <v>188</v>
      </c>
      <c r="G229" s="196" t="s">
        <v>189</v>
      </c>
      <c r="H229" s="197" t="s">
        <v>190</v>
      </c>
      <c r="I229" s="442" t="s">
        <v>191</v>
      </c>
    </row>
    <row r="230" spans="1:13" ht="40.5" customHeight="1" thickBot="1" x14ac:dyDescent="0.2">
      <c r="A230" s="444" t="s">
        <v>421</v>
      </c>
      <c r="B230" s="410">
        <f t="shared" ref="B230:G230" si="32">B192+B226</f>
        <v>0</v>
      </c>
      <c r="C230" s="445">
        <f t="shared" si="32"/>
        <v>0</v>
      </c>
      <c r="D230" s="445">
        <f t="shared" si="32"/>
        <v>0</v>
      </c>
      <c r="E230" s="445">
        <f t="shared" si="32"/>
        <v>0</v>
      </c>
      <c r="F230" s="445">
        <f t="shared" si="32"/>
        <v>0</v>
      </c>
      <c r="G230" s="446">
        <f t="shared" si="32"/>
        <v>7153070</v>
      </c>
      <c r="H230" s="447">
        <f>G230-B230</f>
        <v>7153070</v>
      </c>
      <c r="I230" s="448" t="s">
        <v>422</v>
      </c>
    </row>
    <row r="231" spans="1:13" x14ac:dyDescent="0.15">
      <c r="A231" s="379"/>
      <c r="B231" s="379"/>
      <c r="C231" s="379"/>
      <c r="D231" s="379"/>
      <c r="E231" s="379"/>
      <c r="F231" s="379"/>
      <c r="G231" s="379"/>
      <c r="H231" s="379"/>
      <c r="I231" s="379"/>
    </row>
    <row r="232" spans="1:13" x14ac:dyDescent="0.15">
      <c r="A232" s="379"/>
      <c r="B232" s="379"/>
      <c r="C232" s="379"/>
      <c r="D232" s="379"/>
      <c r="E232" s="379"/>
      <c r="F232" s="379"/>
      <c r="G232" s="379"/>
      <c r="H232" s="379"/>
      <c r="I232" s="379"/>
    </row>
    <row r="233" spans="1:13" x14ac:dyDescent="0.15">
      <c r="A233" s="379"/>
      <c r="B233" s="379"/>
      <c r="C233" s="379"/>
      <c r="D233" s="379"/>
      <c r="E233" s="379"/>
      <c r="F233" s="379"/>
      <c r="G233" s="379"/>
      <c r="H233" s="379"/>
      <c r="I233" s="379"/>
    </row>
    <row r="234" spans="1:13" x14ac:dyDescent="0.15">
      <c r="A234" s="379"/>
      <c r="B234" s="379"/>
      <c r="C234" s="379"/>
      <c r="D234" s="379"/>
      <c r="E234" s="379"/>
      <c r="F234" s="379"/>
      <c r="G234" s="379"/>
      <c r="H234" s="379"/>
      <c r="I234" s="379"/>
    </row>
    <row r="235" spans="1:13" x14ac:dyDescent="0.15">
      <c r="A235" s="379"/>
      <c r="B235" s="379"/>
      <c r="C235" s="379"/>
      <c r="D235" s="379"/>
      <c r="E235" s="379"/>
      <c r="F235" s="379"/>
      <c r="G235" s="379"/>
      <c r="H235" s="379"/>
      <c r="I235" s="379"/>
    </row>
    <row r="236" spans="1:13" s="229" customFormat="1" x14ac:dyDescent="0.15">
      <c r="A236" s="379"/>
      <c r="B236" s="379"/>
      <c r="C236" s="379"/>
      <c r="D236" s="379"/>
      <c r="E236" s="379"/>
      <c r="F236" s="379"/>
      <c r="G236" s="379"/>
      <c r="H236" s="379"/>
      <c r="I236" s="379"/>
      <c r="J236" s="184"/>
      <c r="K236" s="184"/>
      <c r="L236" s="184"/>
      <c r="M236" s="184"/>
    </row>
    <row r="237" spans="1:13" s="229" customFormat="1" x14ac:dyDescent="0.15">
      <c r="A237" s="379"/>
      <c r="B237" s="379"/>
      <c r="C237" s="379"/>
      <c r="D237" s="379"/>
      <c r="E237" s="379"/>
      <c r="F237" s="379"/>
      <c r="G237" s="379"/>
      <c r="H237" s="379"/>
      <c r="I237" s="379"/>
      <c r="J237" s="184"/>
      <c r="K237" s="184"/>
      <c r="L237" s="184"/>
      <c r="M237" s="184"/>
    </row>
    <row r="238" spans="1:13" s="229" customFormat="1" x14ac:dyDescent="0.15">
      <c r="A238" s="379"/>
      <c r="B238" s="379"/>
      <c r="C238" s="379"/>
      <c r="D238" s="379"/>
      <c r="E238" s="379"/>
      <c r="F238" s="379"/>
      <c r="G238" s="379"/>
      <c r="H238" s="379"/>
      <c r="I238" s="379"/>
      <c r="J238" s="184"/>
      <c r="K238" s="184"/>
      <c r="L238" s="184"/>
      <c r="M238" s="184"/>
    </row>
    <row r="239" spans="1:13" s="229" customFormat="1" x14ac:dyDescent="0.15">
      <c r="A239" s="379"/>
      <c r="B239" s="379"/>
      <c r="C239" s="379"/>
      <c r="D239" s="379"/>
      <c r="E239" s="379"/>
      <c r="F239" s="379"/>
      <c r="G239" s="379"/>
      <c r="H239" s="379"/>
      <c r="I239" s="379"/>
      <c r="J239" s="184"/>
      <c r="K239" s="184"/>
      <c r="L239" s="184"/>
      <c r="M239" s="184"/>
    </row>
    <row r="240" spans="1:13" s="229" customFormat="1" x14ac:dyDescent="0.15">
      <c r="A240" s="379"/>
      <c r="B240" s="379"/>
      <c r="C240" s="379"/>
      <c r="D240" s="379"/>
      <c r="E240" s="379"/>
      <c r="F240" s="379"/>
      <c r="G240" s="379"/>
      <c r="H240" s="379"/>
      <c r="I240" s="379"/>
      <c r="J240" s="184"/>
      <c r="K240" s="184"/>
      <c r="L240" s="184"/>
      <c r="M240" s="184"/>
    </row>
    <row r="241" spans="1:13" s="229" customFormat="1" x14ac:dyDescent="0.15">
      <c r="A241" s="379"/>
      <c r="B241" s="379"/>
      <c r="C241" s="379"/>
      <c r="D241" s="379"/>
      <c r="E241" s="379"/>
      <c r="F241" s="379"/>
      <c r="G241" s="379"/>
      <c r="H241" s="379"/>
      <c r="I241" s="379"/>
      <c r="J241" s="184"/>
      <c r="K241" s="184"/>
      <c r="L241" s="184"/>
      <c r="M241" s="184"/>
    </row>
    <row r="242" spans="1:13" s="229" customFormat="1" x14ac:dyDescent="0.15">
      <c r="A242" s="379"/>
      <c r="B242" s="379"/>
      <c r="C242" s="379"/>
      <c r="D242" s="379"/>
      <c r="E242" s="379"/>
      <c r="F242" s="379"/>
      <c r="G242" s="379"/>
      <c r="H242" s="379"/>
      <c r="I242" s="379"/>
      <c r="J242" s="184"/>
      <c r="K242" s="184"/>
      <c r="L242" s="184"/>
      <c r="M242" s="184"/>
    </row>
    <row r="243" spans="1:13" s="229" customFormat="1" x14ac:dyDescent="0.15">
      <c r="A243" s="379"/>
      <c r="B243" s="379"/>
      <c r="C243" s="379"/>
      <c r="D243" s="379"/>
      <c r="E243" s="379"/>
      <c r="F243" s="379"/>
      <c r="G243" s="379"/>
      <c r="H243" s="379"/>
      <c r="I243" s="379"/>
      <c r="J243" s="184"/>
      <c r="K243" s="184"/>
      <c r="L243" s="184"/>
      <c r="M243" s="184"/>
    </row>
    <row r="244" spans="1:13" s="229" customFormat="1" x14ac:dyDescent="0.15">
      <c r="A244" s="379"/>
      <c r="B244" s="379"/>
      <c r="C244" s="379"/>
      <c r="D244" s="379"/>
      <c r="E244" s="379"/>
      <c r="F244" s="379"/>
      <c r="G244" s="379"/>
      <c r="H244" s="379"/>
      <c r="I244" s="379"/>
      <c r="J244" s="184"/>
      <c r="K244" s="184"/>
      <c r="L244" s="184"/>
      <c r="M244" s="184"/>
    </row>
    <row r="245" spans="1:13" s="229" customFormat="1" x14ac:dyDescent="0.15">
      <c r="A245" s="379"/>
      <c r="B245" s="379"/>
      <c r="C245" s="379"/>
      <c r="D245" s="379"/>
      <c r="E245" s="379"/>
      <c r="F245" s="379"/>
      <c r="G245" s="379"/>
      <c r="H245" s="379"/>
      <c r="I245" s="379"/>
      <c r="J245" s="184"/>
      <c r="K245" s="184"/>
      <c r="L245" s="184"/>
      <c r="M245" s="184"/>
    </row>
    <row r="246" spans="1:13" s="229" customFormat="1" x14ac:dyDescent="0.15">
      <c r="A246" s="379"/>
      <c r="B246" s="379"/>
      <c r="C246" s="379"/>
      <c r="D246" s="379"/>
      <c r="E246" s="379"/>
      <c r="F246" s="379"/>
      <c r="G246" s="379"/>
      <c r="H246" s="379"/>
      <c r="I246" s="379"/>
      <c r="J246" s="184"/>
      <c r="K246" s="184"/>
      <c r="L246" s="184"/>
      <c r="M246" s="184"/>
    </row>
    <row r="247" spans="1:13" s="229" customFormat="1" x14ac:dyDescent="0.15">
      <c r="A247" s="379"/>
      <c r="B247" s="379"/>
      <c r="C247" s="379"/>
      <c r="D247" s="379"/>
      <c r="E247" s="379"/>
      <c r="F247" s="379"/>
      <c r="G247" s="379"/>
      <c r="H247" s="379"/>
      <c r="I247" s="379"/>
      <c r="J247" s="184"/>
      <c r="K247" s="184"/>
      <c r="L247" s="184"/>
      <c r="M247" s="184"/>
    </row>
    <row r="248" spans="1:13" s="229" customFormat="1" x14ac:dyDescent="0.15">
      <c r="A248" s="379"/>
      <c r="B248" s="379"/>
      <c r="C248" s="379"/>
      <c r="D248" s="379"/>
      <c r="E248" s="379"/>
      <c r="F248" s="379"/>
      <c r="G248" s="379"/>
      <c r="H248" s="379"/>
      <c r="I248" s="379"/>
      <c r="J248" s="184"/>
      <c r="K248" s="184"/>
      <c r="L248" s="184"/>
      <c r="M248" s="184"/>
    </row>
    <row r="249" spans="1:13" s="229" customFormat="1" x14ac:dyDescent="0.15">
      <c r="A249" s="379"/>
      <c r="B249" s="379"/>
      <c r="C249" s="379"/>
      <c r="D249" s="379"/>
      <c r="E249" s="379"/>
      <c r="F249" s="379"/>
      <c r="G249" s="379"/>
      <c r="H249" s="379"/>
      <c r="I249" s="379"/>
      <c r="J249" s="184"/>
      <c r="K249" s="184"/>
      <c r="L249" s="184"/>
      <c r="M249" s="184"/>
    </row>
    <row r="250" spans="1:13" s="229" customFormat="1" x14ac:dyDescent="0.15">
      <c r="A250" s="379"/>
      <c r="B250" s="379"/>
      <c r="C250" s="379"/>
      <c r="D250" s="379"/>
      <c r="E250" s="379"/>
      <c r="F250" s="379"/>
      <c r="G250" s="379"/>
      <c r="H250" s="379"/>
      <c r="I250" s="379"/>
      <c r="J250" s="184"/>
      <c r="K250" s="184"/>
      <c r="L250" s="184"/>
      <c r="M250" s="184"/>
    </row>
    <row r="251" spans="1:13" s="229" customFormat="1" x14ac:dyDescent="0.15">
      <c r="A251" s="379"/>
      <c r="B251" s="379"/>
      <c r="C251" s="379"/>
      <c r="D251" s="379"/>
      <c r="E251" s="379"/>
      <c r="F251" s="379"/>
      <c r="G251" s="379"/>
      <c r="H251" s="379"/>
      <c r="I251" s="379"/>
      <c r="J251" s="184"/>
      <c r="K251" s="184"/>
      <c r="L251" s="184"/>
      <c r="M251" s="184"/>
    </row>
    <row r="252" spans="1:13" s="229" customFormat="1" x14ac:dyDescent="0.15">
      <c r="A252" s="379"/>
      <c r="B252" s="379"/>
      <c r="C252" s="379"/>
      <c r="D252" s="379"/>
      <c r="E252" s="379"/>
      <c r="F252" s="379"/>
      <c r="G252" s="379"/>
      <c r="H252" s="379"/>
      <c r="I252" s="379"/>
      <c r="J252" s="184"/>
      <c r="K252" s="184"/>
      <c r="L252" s="184"/>
      <c r="M252" s="184"/>
    </row>
    <row r="253" spans="1:13" s="229" customFormat="1" x14ac:dyDescent="0.15">
      <c r="A253" s="379"/>
      <c r="B253" s="379"/>
      <c r="C253" s="379"/>
      <c r="D253" s="379"/>
      <c r="E253" s="379"/>
      <c r="F253" s="379"/>
      <c r="G253" s="379"/>
      <c r="H253" s="379"/>
      <c r="I253" s="379"/>
      <c r="J253" s="184"/>
      <c r="K253" s="184"/>
      <c r="L253" s="184"/>
      <c r="M253" s="184"/>
    </row>
    <row r="254" spans="1:13" s="229" customFormat="1" x14ac:dyDescent="0.15">
      <c r="A254" s="379"/>
      <c r="B254" s="379"/>
      <c r="C254" s="379"/>
      <c r="D254" s="379"/>
      <c r="E254" s="379"/>
      <c r="F254" s="379"/>
      <c r="G254" s="379"/>
      <c r="H254" s="379"/>
      <c r="I254" s="379"/>
      <c r="J254" s="184"/>
      <c r="K254" s="184"/>
      <c r="L254" s="184"/>
      <c r="M254" s="184"/>
    </row>
    <row r="255" spans="1:13" s="229" customFormat="1" x14ac:dyDescent="0.15">
      <c r="A255" s="379"/>
      <c r="B255" s="379"/>
      <c r="C255" s="379"/>
      <c r="D255" s="379"/>
      <c r="E255" s="379"/>
      <c r="F255" s="379"/>
      <c r="G255" s="379"/>
      <c r="H255" s="379"/>
      <c r="I255" s="379"/>
      <c r="J255" s="184"/>
      <c r="K255" s="184"/>
      <c r="L255" s="184"/>
      <c r="M255" s="184"/>
    </row>
    <row r="256" spans="1:13" s="229" customFormat="1" x14ac:dyDescent="0.15">
      <c r="A256" s="379"/>
      <c r="B256" s="379"/>
      <c r="C256" s="379"/>
      <c r="D256" s="379"/>
      <c r="E256" s="379"/>
      <c r="F256" s="379"/>
      <c r="G256" s="379"/>
      <c r="H256" s="379"/>
      <c r="I256" s="379"/>
      <c r="J256" s="184"/>
      <c r="K256" s="184"/>
      <c r="L256" s="184"/>
      <c r="M256" s="184"/>
    </row>
    <row r="257" spans="1:13" s="229" customFormat="1" x14ac:dyDescent="0.15">
      <c r="A257" s="379"/>
      <c r="B257" s="379"/>
      <c r="C257" s="379"/>
      <c r="D257" s="379"/>
      <c r="E257" s="379"/>
      <c r="F257" s="379"/>
      <c r="G257" s="379"/>
      <c r="H257" s="379"/>
      <c r="I257" s="379"/>
      <c r="J257" s="184"/>
      <c r="K257" s="184"/>
      <c r="L257" s="184"/>
      <c r="M257" s="184"/>
    </row>
    <row r="258" spans="1:13" s="229" customFormat="1" x14ac:dyDescent="0.15">
      <c r="A258" s="379"/>
      <c r="B258" s="379"/>
      <c r="C258" s="379"/>
      <c r="D258" s="379"/>
      <c r="E258" s="379"/>
      <c r="F258" s="379"/>
      <c r="G258" s="379"/>
      <c r="H258" s="379"/>
      <c r="I258" s="379"/>
      <c r="J258" s="184"/>
      <c r="K258" s="184"/>
      <c r="L258" s="184"/>
      <c r="M258" s="184"/>
    </row>
    <row r="259" spans="1:13" s="229" customFormat="1" x14ac:dyDescent="0.15">
      <c r="A259" s="379"/>
      <c r="B259" s="379"/>
      <c r="C259" s="379"/>
      <c r="D259" s="379"/>
      <c r="E259" s="379"/>
      <c r="F259" s="379"/>
      <c r="G259" s="379"/>
      <c r="H259" s="379"/>
      <c r="I259" s="379"/>
      <c r="J259" s="184"/>
      <c r="K259" s="184"/>
      <c r="L259" s="184"/>
      <c r="M259" s="184"/>
    </row>
    <row r="260" spans="1:13" s="229" customFormat="1" x14ac:dyDescent="0.15">
      <c r="A260" s="379"/>
      <c r="B260" s="379"/>
      <c r="C260" s="379"/>
      <c r="D260" s="379"/>
      <c r="E260" s="379"/>
      <c r="F260" s="379"/>
      <c r="G260" s="379"/>
      <c r="H260" s="379"/>
      <c r="I260" s="379"/>
      <c r="J260" s="184"/>
      <c r="K260" s="184"/>
      <c r="L260" s="184"/>
      <c r="M260" s="184"/>
    </row>
    <row r="261" spans="1:13" s="229" customFormat="1" x14ac:dyDescent="0.15">
      <c r="A261" s="379"/>
      <c r="B261" s="379"/>
      <c r="C261" s="379"/>
      <c r="D261" s="379"/>
      <c r="E261" s="379"/>
      <c r="F261" s="379"/>
      <c r="G261" s="379"/>
      <c r="H261" s="379"/>
      <c r="I261" s="379"/>
      <c r="J261" s="184"/>
      <c r="K261" s="184"/>
      <c r="L261" s="184"/>
      <c r="M261" s="184"/>
    </row>
    <row r="262" spans="1:13" s="229" customFormat="1" x14ac:dyDescent="0.15">
      <c r="A262" s="379"/>
      <c r="B262" s="379"/>
      <c r="C262" s="379"/>
      <c r="D262" s="379"/>
      <c r="E262" s="379"/>
      <c r="F262" s="379"/>
      <c r="G262" s="379"/>
      <c r="H262" s="379"/>
      <c r="I262" s="379"/>
      <c r="J262" s="184"/>
      <c r="K262" s="184"/>
      <c r="L262" s="184"/>
      <c r="M262" s="184"/>
    </row>
    <row r="263" spans="1:13" s="229" customFormat="1" x14ac:dyDescent="0.15">
      <c r="A263" s="379"/>
      <c r="B263" s="379"/>
      <c r="C263" s="379"/>
      <c r="D263" s="379"/>
      <c r="E263" s="379"/>
      <c r="F263" s="379"/>
      <c r="G263" s="379"/>
      <c r="H263" s="379"/>
      <c r="I263" s="379"/>
      <c r="J263" s="184"/>
      <c r="K263" s="184"/>
      <c r="L263" s="184"/>
      <c r="M263" s="184"/>
    </row>
    <row r="264" spans="1:13" s="229" customFormat="1" x14ac:dyDescent="0.15">
      <c r="A264" s="379"/>
      <c r="B264" s="379"/>
      <c r="C264" s="379"/>
      <c r="D264" s="379"/>
      <c r="E264" s="379"/>
      <c r="F264" s="379"/>
      <c r="G264" s="379"/>
      <c r="H264" s="379"/>
      <c r="I264" s="379"/>
      <c r="J264" s="184"/>
      <c r="K264" s="184"/>
      <c r="L264" s="184"/>
      <c r="M264" s="184"/>
    </row>
    <row r="265" spans="1:13" s="229" customFormat="1" x14ac:dyDescent="0.15">
      <c r="A265" s="379"/>
      <c r="B265" s="379"/>
      <c r="C265" s="379"/>
      <c r="D265" s="379"/>
      <c r="E265" s="379"/>
      <c r="F265" s="379"/>
      <c r="G265" s="379"/>
      <c r="H265" s="379"/>
      <c r="I265" s="379"/>
      <c r="J265" s="184"/>
      <c r="K265" s="184"/>
      <c r="L265" s="184"/>
      <c r="M265" s="184"/>
    </row>
    <row r="266" spans="1:13" s="229" customFormat="1" x14ac:dyDescent="0.15">
      <c r="A266" s="379"/>
      <c r="B266" s="379"/>
      <c r="C266" s="379"/>
      <c r="D266" s="379"/>
      <c r="E266" s="379"/>
      <c r="F266" s="379"/>
      <c r="G266" s="379"/>
      <c r="H266" s="379"/>
      <c r="I266" s="379"/>
      <c r="J266" s="184"/>
      <c r="K266" s="184"/>
      <c r="L266" s="184"/>
      <c r="M266" s="184"/>
    </row>
    <row r="267" spans="1:13" s="229" customFormat="1" x14ac:dyDescent="0.15">
      <c r="A267" s="379"/>
      <c r="B267" s="379"/>
      <c r="C267" s="379"/>
      <c r="D267" s="379"/>
      <c r="E267" s="379"/>
      <c r="F267" s="379"/>
      <c r="G267" s="379"/>
      <c r="H267" s="379"/>
      <c r="I267" s="379"/>
      <c r="J267" s="184"/>
      <c r="K267" s="184"/>
      <c r="L267" s="184"/>
      <c r="M267" s="184"/>
    </row>
    <row r="268" spans="1:13" s="229" customFormat="1" x14ac:dyDescent="0.15">
      <c r="A268" s="379"/>
      <c r="B268" s="379"/>
      <c r="C268" s="379"/>
      <c r="D268" s="379"/>
      <c r="E268" s="379"/>
      <c r="F268" s="379"/>
      <c r="G268" s="379"/>
      <c r="H268" s="379"/>
      <c r="I268" s="379"/>
      <c r="J268" s="184"/>
      <c r="K268" s="184"/>
      <c r="L268" s="184"/>
      <c r="M268" s="184"/>
    </row>
    <row r="269" spans="1:13" s="229" customFormat="1" x14ac:dyDescent="0.15">
      <c r="A269" s="379"/>
      <c r="B269" s="379"/>
      <c r="C269" s="379"/>
      <c r="D269" s="379"/>
      <c r="E269" s="379"/>
      <c r="F269" s="379"/>
      <c r="G269" s="379"/>
      <c r="H269" s="379"/>
      <c r="I269" s="379"/>
      <c r="J269" s="184"/>
      <c r="K269" s="184"/>
      <c r="L269" s="184"/>
      <c r="M269" s="184"/>
    </row>
  </sheetData>
  <mergeCells count="6">
    <mergeCell ref="A195:D195"/>
    <mergeCell ref="A2:I2"/>
    <mergeCell ref="A3:I3"/>
    <mergeCell ref="A14:A15"/>
    <mergeCell ref="A193:B193"/>
    <mergeCell ref="A194:B194"/>
  </mergeCells>
  <phoneticPr fontId="3"/>
  <printOptions horizontalCentered="1"/>
  <pageMargins left="0.78740157480314965" right="0.39370078740157483" top="0.70866141732283472" bottom="0.70866141732283472" header="0.51181102362204722" footer="0.31496062992125984"/>
  <pageSetup paperSize="9" scale="55" firstPageNumber="17" fitToWidth="0" orientation="portrait" useFirstPageNumber="1" r:id="rId1"/>
  <headerFooter alignWithMargins="0">
    <oddFooter>&amp;C&amp;"ＭＳ Ｐ明朝,標準"&amp;14&amp;P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別紙１（コロナ対応）2021</vt:lpstr>
      <vt:lpstr>別紙２</vt:lpstr>
      <vt:lpstr>別紙３</vt:lpstr>
      <vt:lpstr>別紙４</vt:lpstr>
      <vt:lpstr>別紙５</vt:lpstr>
      <vt:lpstr>'別紙１（コロナ対応）2021'!Print_Area</vt:lpstr>
      <vt:lpstr>別紙３!Print_Area</vt:lpstr>
      <vt:lpstr>別紙５!Print_Area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ajisaimeitsu</dc:creator>
  <cp:lastModifiedBy>Administrator</cp:lastModifiedBy>
  <cp:lastPrinted>2022-08-19T08:25:47Z</cp:lastPrinted>
  <dcterms:created xsi:type="dcterms:W3CDTF">2021-05-12T01:02:08Z</dcterms:created>
  <dcterms:modified xsi:type="dcterms:W3CDTF">2022-08-19T08:25:50Z</dcterms:modified>
</cp:coreProperties>
</file>