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産業・雇用対策課\雇用労政班\01 事業別フォルダー\150      勤労者総合福祉センター施設管理運営費\♪指定管理者指定\45 サウンディング調査\"/>
    </mc:Choice>
  </mc:AlternateContent>
  <bookViews>
    <workbookView xWindow="0" yWindow="0" windowWidth="28800" windowHeight="11010"/>
  </bookViews>
  <sheets>
    <sheet name="別紙１（コロナ）" sheetId="1" r:id="rId1"/>
    <sheet name="別紙２" sheetId="2" r:id="rId2"/>
    <sheet name="別紙３" sheetId="3" r:id="rId3"/>
    <sheet name="別紙４" sheetId="5" r:id="rId4"/>
    <sheet name="別紙５" sheetId="6" r:id="rId5"/>
  </sheets>
  <definedNames>
    <definedName name="_xlnm.Print_Area" localSheetId="0">'別紙１（コロナ）'!$A$1:$Y$58</definedName>
    <definedName name="_xlnm.Print_Area" localSheetId="2">別紙３!$A$1:$O$21</definedName>
    <definedName name="_xlnm.Print_Area" localSheetId="4">別紙５!$A$1:$F$229</definedName>
  </definedNames>
  <calcPr calcId="162913" iterate="1" iterateCount="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  <c r="G7" i="6" s="1"/>
  <c r="D8" i="6"/>
  <c r="G8" i="6"/>
  <c r="D9" i="6"/>
  <c r="G9" i="6" s="1"/>
  <c r="D10" i="6"/>
  <c r="G10" i="6"/>
  <c r="D11" i="6"/>
  <c r="G11" i="6" s="1"/>
  <c r="D12" i="6"/>
  <c r="G12" i="6"/>
  <c r="D13" i="6"/>
  <c r="G13" i="6" s="1"/>
  <c r="D14" i="6"/>
  <c r="G14" i="6"/>
  <c r="D15" i="6"/>
  <c r="G15" i="6" s="1"/>
  <c r="B16" i="6"/>
  <c r="C16" i="6"/>
  <c r="D16" i="6"/>
  <c r="E16" i="6"/>
  <c r="G16" i="6" s="1"/>
  <c r="D17" i="6"/>
  <c r="G17" i="6" s="1"/>
  <c r="D18" i="6"/>
  <c r="G18" i="6" s="1"/>
  <c r="D19" i="6"/>
  <c r="G19" i="6" s="1"/>
  <c r="B20" i="6"/>
  <c r="B21" i="6" s="1"/>
  <c r="C20" i="6"/>
  <c r="D20" i="6"/>
  <c r="D21" i="6" s="1"/>
  <c r="E20" i="6"/>
  <c r="C21" i="6"/>
  <c r="C188" i="6" s="1"/>
  <c r="E21" i="6"/>
  <c r="B26" i="6"/>
  <c r="B186" i="6" s="1"/>
  <c r="C26" i="6"/>
  <c r="E26" i="6"/>
  <c r="D27" i="6"/>
  <c r="G27" i="6" s="1"/>
  <c r="G28" i="6"/>
  <c r="G29" i="6"/>
  <c r="G30" i="6"/>
  <c r="G31" i="6"/>
  <c r="D32" i="6"/>
  <c r="G32" i="6" s="1"/>
  <c r="G33" i="6"/>
  <c r="G34" i="6"/>
  <c r="G35" i="6"/>
  <c r="G36" i="6"/>
  <c r="D37" i="6"/>
  <c r="G37" i="6" s="1"/>
  <c r="G38" i="6"/>
  <c r="G39" i="6"/>
  <c r="G40" i="6"/>
  <c r="G41" i="6"/>
  <c r="B42" i="6"/>
  <c r="C42" i="6"/>
  <c r="D42" i="6"/>
  <c r="G42" i="6" s="1"/>
  <c r="E42" i="6"/>
  <c r="D43" i="6"/>
  <c r="G43" i="6"/>
  <c r="G44" i="6"/>
  <c r="G45" i="6"/>
  <c r="G46" i="6"/>
  <c r="G47" i="6"/>
  <c r="D48" i="6"/>
  <c r="G48" i="6"/>
  <c r="G49" i="6"/>
  <c r="G50" i="6"/>
  <c r="G51" i="6"/>
  <c r="D52" i="6"/>
  <c r="G52" i="6" s="1"/>
  <c r="G53" i="6"/>
  <c r="G54" i="6"/>
  <c r="G55" i="6"/>
  <c r="G56" i="6"/>
  <c r="G57" i="6"/>
  <c r="D58" i="6"/>
  <c r="G58" i="6" s="1"/>
  <c r="D59" i="6"/>
  <c r="G59" i="6"/>
  <c r="D60" i="6"/>
  <c r="G60" i="6" s="1"/>
  <c r="D61" i="6"/>
  <c r="G61" i="6"/>
  <c r="D62" i="6"/>
  <c r="G62" i="6" s="1"/>
  <c r="D63" i="6"/>
  <c r="G63" i="6"/>
  <c r="D64" i="6"/>
  <c r="G64" i="6" s="1"/>
  <c r="D65" i="6"/>
  <c r="G65" i="6"/>
  <c r="D66" i="6"/>
  <c r="G66" i="6" s="1"/>
  <c r="D67" i="6"/>
  <c r="G67" i="6"/>
  <c r="D68" i="6"/>
  <c r="G68" i="6" s="1"/>
  <c r="D69" i="6"/>
  <c r="G69" i="6"/>
  <c r="D70" i="6"/>
  <c r="G70" i="6" s="1"/>
  <c r="D71" i="6"/>
  <c r="G71" i="6"/>
  <c r="D72" i="6"/>
  <c r="G72" i="6" s="1"/>
  <c r="D73" i="6"/>
  <c r="G73" i="6"/>
  <c r="D74" i="6"/>
  <c r="G74" i="6" s="1"/>
  <c r="D75" i="6"/>
  <c r="G75" i="6"/>
  <c r="D76" i="6"/>
  <c r="G76" i="6" s="1"/>
  <c r="D77" i="6"/>
  <c r="G77" i="6"/>
  <c r="D78" i="6"/>
  <c r="G78" i="6" s="1"/>
  <c r="D79" i="6"/>
  <c r="G79" i="6"/>
  <c r="D80" i="6"/>
  <c r="G80" i="6" s="1"/>
  <c r="D81" i="6"/>
  <c r="G81" i="6"/>
  <c r="D82" i="6"/>
  <c r="G82" i="6" s="1"/>
  <c r="D83" i="6"/>
  <c r="G83" i="6"/>
  <c r="D84" i="6"/>
  <c r="G84" i="6" s="1"/>
  <c r="D85" i="6"/>
  <c r="G85" i="6"/>
  <c r="D86" i="6"/>
  <c r="G86" i="6" s="1"/>
  <c r="D87" i="6"/>
  <c r="G87" i="6"/>
  <c r="D88" i="6"/>
  <c r="G88" i="6" s="1"/>
  <c r="D89" i="6"/>
  <c r="G89" i="6"/>
  <c r="D90" i="6"/>
  <c r="G90" i="6" s="1"/>
  <c r="D91" i="6"/>
  <c r="G91" i="6"/>
  <c r="D92" i="6"/>
  <c r="G92" i="6" s="1"/>
  <c r="D93" i="6"/>
  <c r="G93" i="6"/>
  <c r="D94" i="6"/>
  <c r="G94" i="6" s="1"/>
  <c r="D95" i="6"/>
  <c r="G95" i="6"/>
  <c r="D96" i="6"/>
  <c r="G96" i="6" s="1"/>
  <c r="D97" i="6"/>
  <c r="G97" i="6"/>
  <c r="D98" i="6"/>
  <c r="G98" i="6" s="1"/>
  <c r="D99" i="6"/>
  <c r="G99" i="6"/>
  <c r="D100" i="6"/>
  <c r="G100" i="6" s="1"/>
  <c r="D101" i="6"/>
  <c r="G101" i="6"/>
  <c r="D102" i="6"/>
  <c r="G102" i="6" s="1"/>
  <c r="D103" i="6"/>
  <c r="G103" i="6"/>
  <c r="D104" i="6"/>
  <c r="G104" i="6" s="1"/>
  <c r="D105" i="6"/>
  <c r="G105" i="6"/>
  <c r="D106" i="6"/>
  <c r="G106" i="6" s="1"/>
  <c r="D107" i="6"/>
  <c r="G107" i="6"/>
  <c r="D108" i="6"/>
  <c r="G108" i="6" s="1"/>
  <c r="D109" i="6"/>
  <c r="G109" i="6"/>
  <c r="D110" i="6"/>
  <c r="G110" i="6" s="1"/>
  <c r="D111" i="6"/>
  <c r="G111" i="6"/>
  <c r="D112" i="6"/>
  <c r="G112" i="6" s="1"/>
  <c r="D113" i="6"/>
  <c r="G113" i="6"/>
  <c r="D114" i="6"/>
  <c r="G114" i="6" s="1"/>
  <c r="D115" i="6"/>
  <c r="G115" i="6"/>
  <c r="D116" i="6"/>
  <c r="G116" i="6" s="1"/>
  <c r="D117" i="6"/>
  <c r="G117" i="6"/>
  <c r="D118" i="6"/>
  <c r="G118" i="6" s="1"/>
  <c r="D119" i="6"/>
  <c r="G119" i="6"/>
  <c r="D120" i="6"/>
  <c r="G120" i="6" s="1"/>
  <c r="D121" i="6"/>
  <c r="G121" i="6"/>
  <c r="G122" i="6"/>
  <c r="G123" i="6"/>
  <c r="G124" i="6"/>
  <c r="G125" i="6"/>
  <c r="G126" i="6"/>
  <c r="D127" i="6"/>
  <c r="G127" i="6" s="1"/>
  <c r="G128" i="6"/>
  <c r="B129" i="6"/>
  <c r="C129" i="6"/>
  <c r="E129" i="6"/>
  <c r="D130" i="6"/>
  <c r="D129" i="6" s="1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D147" i="6"/>
  <c r="G147" i="6" s="1"/>
  <c r="G148" i="6"/>
  <c r="G149" i="6"/>
  <c r="G150" i="6"/>
  <c r="D151" i="6"/>
  <c r="G151" i="6" s="1"/>
  <c r="G152" i="6"/>
  <c r="G153" i="6"/>
  <c r="G154" i="6"/>
  <c r="G155" i="6"/>
  <c r="G156" i="6"/>
  <c r="D157" i="6"/>
  <c r="G157" i="6" s="1"/>
  <c r="G158" i="6"/>
  <c r="G159" i="6"/>
  <c r="D160" i="6"/>
  <c r="G160" i="6" s="1"/>
  <c r="G161" i="6"/>
  <c r="G162" i="6"/>
  <c r="B163" i="6"/>
  <c r="C163" i="6"/>
  <c r="E163" i="6"/>
  <c r="D164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D181" i="6"/>
  <c r="D163" i="6" s="1"/>
  <c r="G163" i="6" s="1"/>
  <c r="G181" i="6"/>
  <c r="G182" i="6"/>
  <c r="G183" i="6"/>
  <c r="G184" i="6"/>
  <c r="D185" i="6"/>
  <c r="G185" i="6" s="1"/>
  <c r="C186" i="6"/>
  <c r="G187" i="6"/>
  <c r="D199" i="6"/>
  <c r="D205" i="6" s="1"/>
  <c r="D208" i="6" s="1"/>
  <c r="D200" i="6"/>
  <c r="D201" i="6"/>
  <c r="D202" i="6"/>
  <c r="D203" i="6"/>
  <c r="B205" i="6"/>
  <c r="E205" i="6"/>
  <c r="D206" i="6"/>
  <c r="B208" i="6"/>
  <c r="B225" i="6" s="1"/>
  <c r="C208" i="6"/>
  <c r="E208" i="6"/>
  <c r="E225" i="6" s="1"/>
  <c r="D217" i="6"/>
  <c r="D223" i="6" s="1"/>
  <c r="D220" i="6"/>
  <c r="D221" i="6"/>
  <c r="B223" i="6"/>
  <c r="C223" i="6"/>
  <c r="C225" i="6" s="1"/>
  <c r="E223" i="6"/>
  <c r="G129" i="6" l="1"/>
  <c r="D225" i="6"/>
  <c r="G21" i="6"/>
  <c r="C229" i="6"/>
  <c r="B188" i="6"/>
  <c r="B229" i="6" s="1"/>
  <c r="G130" i="6"/>
  <c r="D26" i="6"/>
  <c r="D186" i="6" s="1"/>
  <c r="D188" i="6" s="1"/>
  <c r="D229" i="6" s="1"/>
  <c r="G20" i="6"/>
  <c r="E186" i="6"/>
  <c r="G37" i="5"/>
  <c r="G36" i="5"/>
  <c r="G186" i="6" l="1"/>
  <c r="E188" i="6"/>
  <c r="K17" i="5"/>
  <c r="J17" i="5"/>
  <c r="F28" i="5" s="1"/>
  <c r="I17" i="5"/>
  <c r="F22" i="5" s="1"/>
  <c r="G17" i="5"/>
  <c r="F23" i="5" s="1"/>
  <c r="F26" i="5" s="1"/>
  <c r="E17" i="5"/>
  <c r="C17" i="5"/>
  <c r="B17" i="5"/>
  <c r="D16" i="5"/>
  <c r="F16" i="5" s="1"/>
  <c r="H16" i="5" s="1"/>
  <c r="D15" i="5"/>
  <c r="F15" i="5" s="1"/>
  <c r="H15" i="5" s="1"/>
  <c r="D14" i="5"/>
  <c r="F14" i="5" s="1"/>
  <c r="H14" i="5" s="1"/>
  <c r="D13" i="5"/>
  <c r="F13" i="5" s="1"/>
  <c r="H13" i="5" s="1"/>
  <c r="D12" i="5"/>
  <c r="F12" i="5" s="1"/>
  <c r="H12" i="5" s="1"/>
  <c r="D11" i="5"/>
  <c r="F11" i="5" s="1"/>
  <c r="H11" i="5" s="1"/>
  <c r="D10" i="5"/>
  <c r="F10" i="5" s="1"/>
  <c r="H10" i="5" s="1"/>
  <c r="D9" i="5"/>
  <c r="F9" i="5" s="1"/>
  <c r="H9" i="5" s="1"/>
  <c r="D8" i="5"/>
  <c r="F8" i="5" s="1"/>
  <c r="H8" i="5" s="1"/>
  <c r="D7" i="5"/>
  <c r="F7" i="5" s="1"/>
  <c r="H7" i="5" s="1"/>
  <c r="D6" i="5"/>
  <c r="F6" i="5" s="1"/>
  <c r="H6" i="5" s="1"/>
  <c r="D5" i="5"/>
  <c r="F5" i="5" s="1"/>
  <c r="G43" i="5"/>
  <c r="F43" i="5"/>
  <c r="E43" i="5"/>
  <c r="D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E189" i="6" l="1"/>
  <c r="E191" i="6" s="1"/>
  <c r="E229" i="6"/>
  <c r="G188" i="6"/>
  <c r="I43" i="5"/>
  <c r="H43" i="5"/>
  <c r="F17" i="5"/>
  <c r="H5" i="5"/>
  <c r="H17" i="5" s="1"/>
  <c r="D17" i="5"/>
  <c r="H26" i="5" l="1"/>
  <c r="F27" i="5"/>
  <c r="K21" i="3"/>
  <c r="G21" i="3"/>
  <c r="C21" i="3"/>
  <c r="O20" i="3"/>
  <c r="N19" i="3"/>
  <c r="N21" i="3" s="1"/>
  <c r="M19" i="3"/>
  <c r="M21" i="3" s="1"/>
  <c r="L19" i="3"/>
  <c r="L21" i="3" s="1"/>
  <c r="K19" i="3"/>
  <c r="J19" i="3"/>
  <c r="J21" i="3" s="1"/>
  <c r="I19" i="3"/>
  <c r="I21" i="3" s="1"/>
  <c r="H19" i="3"/>
  <c r="H21" i="3" s="1"/>
  <c r="G19" i="3"/>
  <c r="F19" i="3"/>
  <c r="F21" i="3" s="1"/>
  <c r="E19" i="3"/>
  <c r="E21" i="3" s="1"/>
  <c r="D19" i="3"/>
  <c r="D21" i="3" s="1"/>
  <c r="C19" i="3"/>
  <c r="O18" i="3"/>
  <c r="O17" i="3"/>
  <c r="O19" i="3" s="1"/>
  <c r="N16" i="3"/>
  <c r="M16" i="3"/>
  <c r="L16" i="3"/>
  <c r="K16" i="3"/>
  <c r="J16" i="3"/>
  <c r="I16" i="3"/>
  <c r="H16" i="3"/>
  <c r="G16" i="3"/>
  <c r="F16" i="3"/>
  <c r="E16" i="3"/>
  <c r="D16" i="3"/>
  <c r="C16" i="3"/>
  <c r="O16" i="3" s="1"/>
  <c r="O15" i="3"/>
  <c r="O14" i="3"/>
  <c r="O13" i="3"/>
  <c r="O12" i="3"/>
  <c r="O11" i="3"/>
  <c r="O10" i="3"/>
  <c r="O9" i="3"/>
  <c r="O8" i="3"/>
  <c r="O7" i="3"/>
  <c r="O6" i="3"/>
  <c r="O33" i="2"/>
  <c r="N33" i="2"/>
  <c r="L33" i="2"/>
  <c r="K33" i="2"/>
  <c r="J33" i="2"/>
  <c r="I33" i="2"/>
  <c r="H33" i="2"/>
  <c r="G33" i="2"/>
  <c r="F33" i="2"/>
  <c r="E33" i="2"/>
  <c r="O32" i="2"/>
  <c r="O31" i="2"/>
  <c r="I29" i="2"/>
  <c r="E29" i="2"/>
  <c r="N28" i="2"/>
  <c r="N29" i="2" s="1"/>
  <c r="M28" i="2"/>
  <c r="L28" i="2"/>
  <c r="L29" i="2" s="1"/>
  <c r="K28" i="2"/>
  <c r="K29" i="2" s="1"/>
  <c r="J28" i="2"/>
  <c r="J29" i="2" s="1"/>
  <c r="I28" i="2"/>
  <c r="H28" i="2"/>
  <c r="H29" i="2" s="1"/>
  <c r="G28" i="2"/>
  <c r="G29" i="2" s="1"/>
  <c r="F28" i="2"/>
  <c r="F29" i="2" s="1"/>
  <c r="E28" i="2"/>
  <c r="D28" i="2"/>
  <c r="C28" i="2"/>
  <c r="N27" i="2"/>
  <c r="L27" i="2"/>
  <c r="K27" i="2"/>
  <c r="J27" i="2"/>
  <c r="I27" i="2"/>
  <c r="H27" i="2"/>
  <c r="G27" i="2"/>
  <c r="F27" i="2"/>
  <c r="E27" i="2"/>
  <c r="O26" i="2"/>
  <c r="O27" i="2" s="1"/>
  <c r="N25" i="2"/>
  <c r="L25" i="2"/>
  <c r="K25" i="2"/>
  <c r="J25" i="2"/>
  <c r="I25" i="2"/>
  <c r="H25" i="2"/>
  <c r="G25" i="2"/>
  <c r="F25" i="2"/>
  <c r="E25" i="2"/>
  <c r="O24" i="2"/>
  <c r="N23" i="2"/>
  <c r="L23" i="2"/>
  <c r="K23" i="2"/>
  <c r="J23" i="2"/>
  <c r="I23" i="2"/>
  <c r="H23" i="2"/>
  <c r="G23" i="2"/>
  <c r="F23" i="2"/>
  <c r="E23" i="2"/>
  <c r="O22" i="2"/>
  <c r="N21" i="2"/>
  <c r="L21" i="2"/>
  <c r="K21" i="2"/>
  <c r="J21" i="2"/>
  <c r="I21" i="2"/>
  <c r="H21" i="2"/>
  <c r="G21" i="2"/>
  <c r="F21" i="2"/>
  <c r="E21" i="2"/>
  <c r="O20" i="2"/>
  <c r="O21" i="2" s="1"/>
  <c r="N19" i="2"/>
  <c r="L19" i="2"/>
  <c r="K19" i="2"/>
  <c r="J19" i="2"/>
  <c r="I19" i="2"/>
  <c r="H19" i="2"/>
  <c r="G19" i="2"/>
  <c r="F19" i="2"/>
  <c r="E19" i="2"/>
  <c r="O18" i="2"/>
  <c r="O19" i="2" s="1"/>
  <c r="N17" i="2"/>
  <c r="L17" i="2"/>
  <c r="K17" i="2"/>
  <c r="J17" i="2"/>
  <c r="I17" i="2"/>
  <c r="H17" i="2"/>
  <c r="G17" i="2"/>
  <c r="F17" i="2"/>
  <c r="E17" i="2"/>
  <c r="O16" i="2"/>
  <c r="N15" i="2"/>
  <c r="L15" i="2"/>
  <c r="K15" i="2"/>
  <c r="J15" i="2"/>
  <c r="I15" i="2"/>
  <c r="H15" i="2"/>
  <c r="G15" i="2"/>
  <c r="F15" i="2"/>
  <c r="E15" i="2"/>
  <c r="O14" i="2"/>
  <c r="N13" i="2"/>
  <c r="L13" i="2"/>
  <c r="K13" i="2"/>
  <c r="J13" i="2"/>
  <c r="I13" i="2"/>
  <c r="H13" i="2"/>
  <c r="G13" i="2"/>
  <c r="F13" i="2"/>
  <c r="E13" i="2"/>
  <c r="O12" i="2"/>
  <c r="O13" i="2" s="1"/>
  <c r="N11" i="2"/>
  <c r="L11" i="2"/>
  <c r="K11" i="2"/>
  <c r="J11" i="2"/>
  <c r="I11" i="2"/>
  <c r="H11" i="2"/>
  <c r="G11" i="2"/>
  <c r="F11" i="2"/>
  <c r="E11" i="2"/>
  <c r="O10" i="2"/>
  <c r="O11" i="2" s="1"/>
  <c r="N9" i="2"/>
  <c r="L9" i="2"/>
  <c r="K9" i="2"/>
  <c r="J9" i="2"/>
  <c r="I9" i="2"/>
  <c r="H9" i="2"/>
  <c r="G9" i="2"/>
  <c r="F9" i="2"/>
  <c r="E9" i="2"/>
  <c r="O8" i="2"/>
  <c r="O28" i="2" s="1"/>
  <c r="O29" i="2" s="1"/>
  <c r="O7" i="2"/>
  <c r="O23" i="2" s="1"/>
  <c r="O21" i="3" l="1"/>
  <c r="O9" i="2"/>
  <c r="O17" i="2"/>
  <c r="O25" i="2"/>
  <c r="O15" i="2"/>
</calcChain>
</file>

<file path=xl/sharedStrings.xml><?xml version="1.0" encoding="utf-8"?>
<sst xmlns="http://schemas.openxmlformats.org/spreadsheetml/2006/main" count="517" uniqueCount="406">
  <si>
    <t>１ 施設の休止について</t>
    <rPh sb="2" eb="4">
      <t>シセツ</t>
    </rPh>
    <rPh sb="5" eb="7">
      <t>キュウシ</t>
    </rPh>
    <phoneticPr fontId="3"/>
  </si>
  <si>
    <t>（1）休止期間</t>
    <rPh sb="3" eb="5">
      <t>キュウシ</t>
    </rPh>
    <rPh sb="5" eb="7">
      <t>キカン</t>
    </rPh>
    <phoneticPr fontId="3"/>
  </si>
  <si>
    <t>　　  1回目：2020年3月2日～6月18日</t>
    <rPh sb="5" eb="7">
      <t>カイメ</t>
    </rPh>
    <phoneticPr fontId="3"/>
  </si>
  <si>
    <t>　　　　　　※ トレーニング室は、2020年2月28日から7月9日まで使用休止</t>
    <rPh sb="21" eb="22">
      <t>ネン</t>
    </rPh>
    <rPh sb="30" eb="31">
      <t>ガツ</t>
    </rPh>
    <rPh sb="32" eb="33">
      <t>ヒ</t>
    </rPh>
    <phoneticPr fontId="3"/>
  </si>
  <si>
    <t>　　　　　　※ 6月19日から一部施設再開（ホール、多目的室、第２研修室、音楽練習</t>
    <rPh sb="9" eb="10">
      <t>ガツ</t>
    </rPh>
    <rPh sb="12" eb="13">
      <t>ヒ</t>
    </rPh>
    <rPh sb="15" eb="17">
      <t>イチブ</t>
    </rPh>
    <rPh sb="17" eb="19">
      <t>シセツ</t>
    </rPh>
    <rPh sb="19" eb="21">
      <t>サイカイ</t>
    </rPh>
    <rPh sb="26" eb="29">
      <t>タモクテキ</t>
    </rPh>
    <rPh sb="29" eb="30">
      <t>シツ</t>
    </rPh>
    <rPh sb="31" eb="32">
      <t>ダイ</t>
    </rPh>
    <rPh sb="33" eb="36">
      <t>ケンシュウシツ</t>
    </rPh>
    <rPh sb="37" eb="39">
      <t>オンガク</t>
    </rPh>
    <rPh sb="39" eb="41">
      <t>レンシュウ</t>
    </rPh>
    <phoneticPr fontId="3"/>
  </si>
  <si>
    <t>　　　　　　　 室、トレーニング室を除く）</t>
    <rPh sb="16" eb="17">
      <t>シツ</t>
    </rPh>
    <rPh sb="18" eb="19">
      <t>ノゾ</t>
    </rPh>
    <phoneticPr fontId="3"/>
  </si>
  <si>
    <t>　　　　　　※ 7月10日から全施設再開（利用に係る運用基準あり）</t>
    <phoneticPr fontId="3"/>
  </si>
  <si>
    <t>　　　　　　※ 休止中の休業手当については、緊急雇用安定助成金を適用</t>
    <rPh sb="12" eb="14">
      <t>キュウギョウ</t>
    </rPh>
    <rPh sb="14" eb="16">
      <t>テアテ</t>
    </rPh>
    <rPh sb="22" eb="24">
      <t>キンキュウ</t>
    </rPh>
    <rPh sb="24" eb="26">
      <t>コヨウ</t>
    </rPh>
    <rPh sb="26" eb="28">
      <t>アンテイ</t>
    </rPh>
    <rPh sb="28" eb="31">
      <t>ジョセイキン</t>
    </rPh>
    <rPh sb="32" eb="34">
      <t>テキヨウ</t>
    </rPh>
    <phoneticPr fontId="3"/>
  </si>
  <si>
    <t>　　  2回目：2021年1月13日～3月21日</t>
    <rPh sb="5" eb="7">
      <t>カイメ</t>
    </rPh>
    <phoneticPr fontId="3"/>
  </si>
  <si>
    <t>　　　　　　※ 3月22日以降は、時短開設</t>
    <rPh sb="9" eb="10">
      <t>ガツ</t>
    </rPh>
    <rPh sb="12" eb="13">
      <t>ヒ</t>
    </rPh>
    <rPh sb="13" eb="15">
      <t>イコウ</t>
    </rPh>
    <rPh sb="17" eb="19">
      <t>ジタン</t>
    </rPh>
    <rPh sb="19" eb="21">
      <t>カイセツ</t>
    </rPh>
    <phoneticPr fontId="3"/>
  </si>
  <si>
    <t>（2）休止中の窓口対応及び施設管理について</t>
    <rPh sb="3" eb="5">
      <t>キュウシ</t>
    </rPh>
    <phoneticPr fontId="3"/>
  </si>
  <si>
    <t>　　 ・ 窓口及び電話応答は、午前9時から午後5時までの時間帯で対応した。</t>
    <rPh sb="11" eb="13">
      <t>オウトウ</t>
    </rPh>
    <rPh sb="15" eb="17">
      <t>ゴゼン</t>
    </rPh>
    <rPh sb="18" eb="19">
      <t>ジ</t>
    </rPh>
    <rPh sb="21" eb="23">
      <t>ゴゴ</t>
    </rPh>
    <rPh sb="24" eb="25">
      <t>ジ</t>
    </rPh>
    <rPh sb="28" eb="31">
      <t>ジカンタイ</t>
    </rPh>
    <rPh sb="32" eb="34">
      <t>タイオウ</t>
    </rPh>
    <phoneticPr fontId="3"/>
  </si>
  <si>
    <t>　　 ・ 休止期間中の利用料金については、条例施行規則第13条第1項の規程により100％還
　　　　付した。
　　 ・ 予約済の利用者全員に電話連絡し、休止期間と還付対応について説明した。
　　 ・ 施設の維持管理については、常駐維持管理委託事業者により通常の管理業務に加
　　　　え、必要に応じて清掃を実施した。また、日頃手の届かない箇所の清掃や小規模修
　　　　繕、設備点検等を実施した。</t>
    <rPh sb="5" eb="7">
      <t>キュウシ</t>
    </rPh>
    <rPh sb="7" eb="10">
      <t>キカンチュウ</t>
    </rPh>
    <rPh sb="11" eb="15">
      <t>リヨウリョウキン</t>
    </rPh>
    <rPh sb="21" eb="23">
      <t>ジョウレイ</t>
    </rPh>
    <rPh sb="23" eb="27">
      <t>セコウキソク</t>
    </rPh>
    <rPh sb="27" eb="28">
      <t>ダイ</t>
    </rPh>
    <rPh sb="30" eb="31">
      <t>ジョウ</t>
    </rPh>
    <rPh sb="31" eb="32">
      <t>ダイ</t>
    </rPh>
    <rPh sb="33" eb="34">
      <t>コウ</t>
    </rPh>
    <rPh sb="35" eb="37">
      <t>キテイ</t>
    </rPh>
    <rPh sb="89" eb="91">
      <t>セツメイ</t>
    </rPh>
    <rPh sb="130" eb="132">
      <t>カンリ</t>
    </rPh>
    <rPh sb="171" eb="173">
      <t>セイソウ</t>
    </rPh>
    <phoneticPr fontId="3"/>
  </si>
  <si>
    <t>２ 再開後の感染防止対策　　</t>
    <phoneticPr fontId="3"/>
  </si>
  <si>
    <t>　　①窓口における飛沫防止用パーテーションの設置　　　　　　　　　　　　　　　　　　　　　　　　　　　　　　　　　　　　　　　　　　　　　　　　　　　　　　　　　　　　
　　　　</t>
    <phoneticPr fontId="3"/>
  </si>
  <si>
    <t>　　②窓口カウンターテーブル、椅子、筆記用具等の消毒（一日の業務開始前及び適宜
　　　実施）　　　　　　　</t>
    <phoneticPr fontId="3"/>
  </si>
  <si>
    <t>　　③窓口における社会的距離の確保と手指消毒用アルコールの設置　　</t>
    <phoneticPr fontId="3"/>
  </si>
  <si>
    <t>　　④当面の間、当日の会場責任者の氏名、連絡先、利用人数を確認</t>
    <phoneticPr fontId="3"/>
  </si>
  <si>
    <t>　　⑤参加者名簿等で利用者全員を特定できない場合の利用自粛の要請</t>
    <rPh sb="22" eb="24">
      <t>バアイ</t>
    </rPh>
    <phoneticPr fontId="3"/>
  </si>
  <si>
    <t>　　⑥ロビー、情報コーナー等での社会的距離の確保（座席の使用制限など）</t>
    <phoneticPr fontId="3"/>
  </si>
  <si>
    <t>　　⑦施設の利用状況に合わせた適時適切な清掃・消毒</t>
    <rPh sb="15" eb="17">
      <t>テキジ</t>
    </rPh>
    <rPh sb="17" eb="19">
      <t>テキセツ</t>
    </rPh>
    <phoneticPr fontId="3"/>
  </si>
  <si>
    <t>　　⑧貸出区分間における十分な換気</t>
    <phoneticPr fontId="3"/>
  </si>
  <si>
    <t>　　⑨ドアノブ、エレベータースイッチ、手摺など不特定多数接触箇所の1日1回以上の消毒</t>
    <rPh sb="19" eb="21">
      <t>テスリ</t>
    </rPh>
    <phoneticPr fontId="3"/>
  </si>
  <si>
    <t>　　⑩施設入口、窓口及びピロティへの手指消毒用アルコールの配置</t>
    <rPh sb="10" eb="11">
      <t>オヨ</t>
    </rPh>
    <phoneticPr fontId="3"/>
  </si>
  <si>
    <t>　　⑪来館中のマスク着用、咳エチケット、社会的距離の保持など配慮すべき事項の掲示</t>
    <rPh sb="3" eb="5">
      <t>ライカン</t>
    </rPh>
    <rPh sb="5" eb="6">
      <t>チュウ</t>
    </rPh>
    <rPh sb="10" eb="12">
      <t>チャクヨウ</t>
    </rPh>
    <phoneticPr fontId="3"/>
  </si>
  <si>
    <t>　　⑫職員のマスク着用及び事務室等の定期的な換気の実施　　　</t>
    <rPh sb="13" eb="16">
      <t>ジムシツ</t>
    </rPh>
    <rPh sb="16" eb="17">
      <t>トウ</t>
    </rPh>
    <rPh sb="25" eb="27">
      <t>ジッシ</t>
    </rPh>
    <phoneticPr fontId="3"/>
  </si>
  <si>
    <t>　　⑬職員の体調管理（手洗い等感染症対策についての啓発）の徹底</t>
    <rPh sb="25" eb="27">
      <t>ケイハツ</t>
    </rPh>
    <rPh sb="29" eb="31">
      <t>テッテイ</t>
    </rPh>
    <phoneticPr fontId="3"/>
  </si>
  <si>
    <t>　　⑭トレーニング室における機器間の距離の確保及びパーテーションの設置</t>
    <rPh sb="21" eb="23">
      <t>カクホ</t>
    </rPh>
    <rPh sb="23" eb="24">
      <t>オヨ</t>
    </rPh>
    <phoneticPr fontId="3"/>
  </si>
  <si>
    <t>３ 施設利用に係る運用基準について</t>
    <phoneticPr fontId="3"/>
  </si>
  <si>
    <t>　　①各施設の利用人数は、定員の半数以下とし、社会的距離を確保する</t>
    <phoneticPr fontId="3"/>
  </si>
  <si>
    <t>　　　※ 多目的室の利用人数は、社会的距離を考慮し、延床面積から算出した50名までと
　　　　 する</t>
    <phoneticPr fontId="3"/>
  </si>
  <si>
    <t>　　②利用時間の延長及び繰上げ利用の場合は、利用者による換気・消毒作業の実施を条件
　　　とする</t>
    <rPh sb="3" eb="7">
      <t>リヨウジカン</t>
    </rPh>
    <rPh sb="18" eb="20">
      <t>バアイ</t>
    </rPh>
    <rPh sb="22" eb="25">
      <t>リヨウシャ</t>
    </rPh>
    <rPh sb="31" eb="33">
      <t>ショウドク</t>
    </rPh>
    <rPh sb="33" eb="35">
      <t>サギョウ</t>
    </rPh>
    <rPh sb="36" eb="38">
      <t>ジッシ</t>
    </rPh>
    <rPh sb="39" eb="41">
      <t>ジョウケン</t>
    </rPh>
    <phoneticPr fontId="3"/>
  </si>
  <si>
    <t>　　③利用時間中は、毎時2回、5分程度の室内換気を徹底する</t>
    <rPh sb="25" eb="27">
      <t>テッテイ</t>
    </rPh>
    <phoneticPr fontId="3"/>
  </si>
  <si>
    <t>　　④ケータリング等の多人数での飲食を伴う利用及び共有スペースでの飲食不可とする</t>
    <phoneticPr fontId="3"/>
  </si>
  <si>
    <t>　　⑤更衣室及びシャワーの利用を不可とする</t>
    <phoneticPr fontId="3"/>
  </si>
  <si>
    <t>　　⑥明らかに発熱がある方、咳などの風邪症状がある方の利用を不可とする</t>
    <phoneticPr fontId="3"/>
  </si>
  <si>
    <t>　　⑦来館時は必ずマスクを着用し、入室する前に手洗いと手指の消毒を徹底する</t>
    <phoneticPr fontId="3"/>
  </si>
  <si>
    <t>　　⑧机を利用する際は、1テーブル1名または隣席との間隔を1メートル以上確保する</t>
    <rPh sb="36" eb="38">
      <t>カクホ</t>
    </rPh>
    <phoneticPr fontId="3"/>
  </si>
  <si>
    <t>　　⑨トレーニング室の定員は、半数の10名までとし、利用時間は1回あたり２時間以内と
　　　する</t>
    <rPh sb="15" eb="17">
      <t>ハンスウ</t>
    </rPh>
    <phoneticPr fontId="3"/>
  </si>
  <si>
    <t>　　⑩卓球個人利用の定員は、12名までとし、卓球台は3台使用することとする</t>
    <phoneticPr fontId="3"/>
  </si>
  <si>
    <t>　　⑪個人利用の際は、受付において「利用前チェックシート」を提出していただき、利用</t>
    <rPh sb="39" eb="41">
      <t>リヨウ</t>
    </rPh>
    <phoneticPr fontId="3"/>
  </si>
  <si>
    <t>　　　後は利用者が機器等の消毒清掃を行うこととする</t>
    <rPh sb="5" eb="8">
      <t>リヨウシャ</t>
    </rPh>
    <rPh sb="18" eb="19">
      <t>オコナ</t>
    </rPh>
    <phoneticPr fontId="3"/>
  </si>
  <si>
    <t>４ 施設の時短開設について</t>
    <rPh sb="2" eb="4">
      <t>シセツ</t>
    </rPh>
    <rPh sb="7" eb="9">
      <t>カイセツ</t>
    </rPh>
    <phoneticPr fontId="3"/>
  </si>
  <si>
    <t>（1）緊急事態宣言解除に伴う施設の時短開設</t>
    <rPh sb="3" eb="9">
      <t>キンキュウジタイセンゲン</t>
    </rPh>
    <rPh sb="9" eb="11">
      <t>カイジョ</t>
    </rPh>
    <rPh sb="12" eb="13">
      <t>トモナ</t>
    </rPh>
    <rPh sb="14" eb="16">
      <t>シセツ</t>
    </rPh>
    <rPh sb="17" eb="19">
      <t>ジタン</t>
    </rPh>
    <rPh sb="19" eb="21">
      <t>カイセツ</t>
    </rPh>
    <phoneticPr fontId="3"/>
  </si>
  <si>
    <t>　　  期間：2021年3月22日から4月19日までの間、利用時間を午後9時までとする</t>
    <rPh sb="4" eb="6">
      <t>キカン</t>
    </rPh>
    <rPh sb="27" eb="28">
      <t>アイダ</t>
    </rPh>
    <phoneticPr fontId="3"/>
  </si>
  <si>
    <t>（2）まん延防止等重点措置に伴う施設の時短開設</t>
    <rPh sb="5" eb="13">
      <t>エンボウシトウジュウテンソチ</t>
    </rPh>
    <rPh sb="14" eb="15">
      <t>トモナ</t>
    </rPh>
    <rPh sb="16" eb="18">
      <t>シセツ</t>
    </rPh>
    <rPh sb="19" eb="23">
      <t>ジタンカイセツ</t>
    </rPh>
    <phoneticPr fontId="3"/>
  </si>
  <si>
    <t xml:space="preserve">      期間：2021年4月20日から5月11日（予定）までの間、利用時間を午後8時までとする</t>
    <phoneticPr fontId="3"/>
  </si>
  <si>
    <t>　　　　　※ 措置期間中の時短分休業手当については、緊急雇用安定助成金を適用</t>
    <rPh sb="7" eb="11">
      <t>ソチキカン</t>
    </rPh>
    <rPh sb="13" eb="16">
      <t>ジタンブン</t>
    </rPh>
    <rPh sb="16" eb="18">
      <t>キュウギョウ</t>
    </rPh>
    <rPh sb="18" eb="20">
      <t>テアテ</t>
    </rPh>
    <rPh sb="26" eb="28">
      <t>キンキュウ</t>
    </rPh>
    <rPh sb="28" eb="30">
      <t>コヨウ</t>
    </rPh>
    <rPh sb="30" eb="32">
      <t>アンテイ</t>
    </rPh>
    <rPh sb="32" eb="35">
      <t>ジョセイキン</t>
    </rPh>
    <rPh sb="36" eb="38">
      <t>テキヨウ</t>
    </rPh>
    <phoneticPr fontId="3"/>
  </si>
  <si>
    <t>（3）時短開設中の窓口対応及び施設管理について</t>
    <rPh sb="3" eb="5">
      <t>ジタン</t>
    </rPh>
    <rPh sb="5" eb="7">
      <t>カイセツ</t>
    </rPh>
    <rPh sb="7" eb="8">
      <t>ナカ</t>
    </rPh>
    <phoneticPr fontId="3"/>
  </si>
  <si>
    <t>　　 時短により利用不可となった時間帯の利用料金については、時間単位で按分して還付
　 相当額を算出し、条例施行規則第13条第1項の規程により100％還付した。なお、夜間
　 区分を予約済の利用者全員に電話連絡し、時短開設と還付対応について説明した。</t>
    <rPh sb="5" eb="7">
      <t>ジタン</t>
    </rPh>
    <rPh sb="10" eb="12">
      <t>リヨウ</t>
    </rPh>
    <rPh sb="12" eb="14">
      <t>フカ</t>
    </rPh>
    <rPh sb="18" eb="21">
      <t>ジカンタイ</t>
    </rPh>
    <rPh sb="22" eb="25">
      <t>リヨウリョウ</t>
    </rPh>
    <rPh sb="25" eb="26">
      <t>キン</t>
    </rPh>
    <rPh sb="32" eb="36">
      <t>ジカンタンイ</t>
    </rPh>
    <rPh sb="37" eb="39">
      <t>アンブン</t>
    </rPh>
    <rPh sb="46" eb="49">
      <t>ソウトウガク</t>
    </rPh>
    <rPh sb="50" eb="52">
      <t>サンシュツ</t>
    </rPh>
    <rPh sb="54" eb="56">
      <t>ジョウレイ</t>
    </rPh>
    <rPh sb="56" eb="60">
      <t>セコウキソク</t>
    </rPh>
    <rPh sb="60" eb="61">
      <t>ダイ</t>
    </rPh>
    <rPh sb="63" eb="64">
      <t>ジョウ</t>
    </rPh>
    <rPh sb="64" eb="65">
      <t>ダイ</t>
    </rPh>
    <rPh sb="66" eb="67">
      <t>コウ</t>
    </rPh>
    <rPh sb="68" eb="70">
      <t>キテイ</t>
    </rPh>
    <phoneticPr fontId="3"/>
  </si>
  <si>
    <t>　</t>
    <phoneticPr fontId="3"/>
  </si>
  <si>
    <t>以　上</t>
    <rPh sb="0" eb="1">
      <t>イ</t>
    </rPh>
    <rPh sb="2" eb="3">
      <t>ウエ</t>
    </rPh>
    <phoneticPr fontId="3"/>
  </si>
  <si>
    <t>相模原市立勤労者総合福祉センター
新型コロナウイルス感染症拡大防止に係る対応　</t>
    <rPh sb="0" eb="5">
      <t>サガミハラシリツ</t>
    </rPh>
    <rPh sb="5" eb="8">
      <t>キンロウシャ</t>
    </rPh>
    <rPh sb="8" eb="12">
      <t>ソウゴウフクシ</t>
    </rPh>
    <rPh sb="17" eb="19">
      <t>シンガタ</t>
    </rPh>
    <rPh sb="26" eb="31">
      <t>カンセンショウカクダイ</t>
    </rPh>
    <rPh sb="31" eb="33">
      <t>ボウシ</t>
    </rPh>
    <rPh sb="34" eb="35">
      <t>カカ</t>
    </rPh>
    <rPh sb="36" eb="38">
      <t>タイオウ</t>
    </rPh>
    <phoneticPr fontId="3"/>
  </si>
  <si>
    <t>２０２０年度 施設別利用回数・利用率</t>
    <rPh sb="4" eb="6">
      <t>ネンド</t>
    </rPh>
    <rPh sb="7" eb="9">
      <t>シセツ</t>
    </rPh>
    <rPh sb="9" eb="10">
      <t>ベツ</t>
    </rPh>
    <rPh sb="10" eb="12">
      <t>リヨウ</t>
    </rPh>
    <rPh sb="12" eb="14">
      <t>カイスウ</t>
    </rPh>
    <rPh sb="15" eb="18">
      <t>リヨウリツ</t>
    </rPh>
    <phoneticPr fontId="3"/>
  </si>
  <si>
    <t>上段･･･利用回数（回）</t>
    <rPh sb="0" eb="2">
      <t>ジョウダン</t>
    </rPh>
    <rPh sb="5" eb="7">
      <t>リヨウ</t>
    </rPh>
    <rPh sb="7" eb="9">
      <t>カイスウ</t>
    </rPh>
    <rPh sb="10" eb="11">
      <t>カイ</t>
    </rPh>
    <phoneticPr fontId="3"/>
  </si>
  <si>
    <t>下段･･･利用率（％）</t>
    <rPh sb="0" eb="2">
      <t>ゲダン</t>
    </rPh>
    <rPh sb="5" eb="8">
      <t>リヨウリツ</t>
    </rPh>
    <phoneticPr fontId="3"/>
  </si>
  <si>
    <t>４月</t>
    <rPh sb="0" eb="2">
      <t>４ツキ</t>
    </rPh>
    <phoneticPr fontId="3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</si>
  <si>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</si>
  <si>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</si>
  <si>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</si>
  <si>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</si>
  <si>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</si>
  <si>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</si>
  <si>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</si>
  <si>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</si>
  <si>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</si>
  <si>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</si>
  <si>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</si>
  <si>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　計</t>
    <rPh sb="0" eb="1">
      <t>ゴウ</t>
    </rPh>
    <rPh sb="2" eb="3">
      <t>ケイ</t>
    </rPh>
    <phoneticPr fontId="3"/>
  </si>
  <si>
    <t>利用可能回数(回）</t>
    <rPh sb="0" eb="2">
      <t>リヨウ</t>
    </rPh>
    <rPh sb="2" eb="4">
      <t>カノウ</t>
    </rPh>
    <rPh sb="4" eb="6">
      <t>カイスウ</t>
    </rPh>
    <rPh sb="7" eb="8">
      <t>カイ</t>
    </rPh>
    <phoneticPr fontId="3"/>
  </si>
  <si>
    <t>施　　設　　名</t>
    <rPh sb="0" eb="1">
      <t>ホドコ</t>
    </rPh>
    <rPh sb="3" eb="4">
      <t>セツ</t>
    </rPh>
    <rPh sb="6" eb="7">
      <t>メイ</t>
    </rPh>
    <phoneticPr fontId="3"/>
  </si>
  <si>
    <t>ホール</t>
    <phoneticPr fontId="3"/>
  </si>
  <si>
    <t>多目的室</t>
    <rPh sb="0" eb="3">
      <t>タモクテキ</t>
    </rPh>
    <rPh sb="3" eb="4">
      <t>シツ</t>
    </rPh>
    <phoneticPr fontId="3"/>
  </si>
  <si>
    <t>第１研修室</t>
    <rPh sb="2" eb="5">
      <t>ケンシュウシツ</t>
    </rPh>
    <phoneticPr fontId="3"/>
  </si>
  <si>
    <t>第２研修室</t>
    <rPh sb="2" eb="5">
      <t>ケンシュウシツ</t>
    </rPh>
    <phoneticPr fontId="3"/>
  </si>
  <si>
    <t>第１会議室</t>
    <rPh sb="2" eb="5">
      <t>カイギシツ</t>
    </rPh>
    <phoneticPr fontId="3"/>
  </si>
  <si>
    <t>第２会議室</t>
    <rPh sb="2" eb="5">
      <t>カイギシツ</t>
    </rPh>
    <phoneticPr fontId="3"/>
  </si>
  <si>
    <t>工芸室</t>
    <rPh sb="0" eb="2">
      <t>コウゲイ</t>
    </rPh>
    <rPh sb="2" eb="3">
      <t>シツ</t>
    </rPh>
    <phoneticPr fontId="3"/>
  </si>
  <si>
    <t>教養文化室</t>
    <rPh sb="0" eb="2">
      <t>キョウヨウ</t>
    </rPh>
    <rPh sb="2" eb="4">
      <t>ブンカ</t>
    </rPh>
    <rPh sb="4" eb="5">
      <t>シツ</t>
    </rPh>
    <phoneticPr fontId="3"/>
  </si>
  <si>
    <t>音楽練習室</t>
    <rPh sb="0" eb="2">
      <t>オンガク</t>
    </rPh>
    <rPh sb="2" eb="5">
      <t>レンシュウシツ</t>
    </rPh>
    <phoneticPr fontId="3"/>
  </si>
  <si>
    <t>リハーサル室</t>
    <rPh sb="5" eb="6">
      <t>シツ</t>
    </rPh>
    <phoneticPr fontId="3"/>
  </si>
  <si>
    <t>合　　計</t>
    <rPh sb="0" eb="1">
      <t>ゴウ</t>
    </rPh>
    <rPh sb="3" eb="4">
      <t>ケイ</t>
    </rPh>
    <phoneticPr fontId="3"/>
  </si>
  <si>
    <t>利用可能日数(日）</t>
    <rPh sb="0" eb="2">
      <t>リヨウ</t>
    </rPh>
    <rPh sb="2" eb="4">
      <t>カノウ</t>
    </rPh>
    <rPh sb="4" eb="6">
      <t>ニッスウ</t>
    </rPh>
    <rPh sb="7" eb="8">
      <t>ニチ</t>
    </rPh>
    <phoneticPr fontId="3"/>
  </si>
  <si>
    <t>利用日数（日）</t>
    <rPh sb="0" eb="2">
      <t>リヨウ</t>
    </rPh>
    <rPh sb="2" eb="3">
      <t>ニチ</t>
    </rPh>
    <rPh sb="3" eb="4">
      <t>スウ</t>
    </rPh>
    <rPh sb="5" eb="6">
      <t>ニチ</t>
    </rPh>
    <phoneticPr fontId="3"/>
  </si>
  <si>
    <t>利用率（％）</t>
    <rPh sb="0" eb="3">
      <t>リヨウリツ</t>
    </rPh>
    <phoneticPr fontId="3"/>
  </si>
  <si>
    <t>＊利用可能回数＝１ヶ月の開所日数　　×　貸出施設数　×　区分（午前、午後、夜間）　－　打ち合わせ及び保守件数
　　　　　　　　　　 　(２７日間～３０日間)　　　　(１０施設)　　　　(３区分)</t>
    <rPh sb="1" eb="3">
      <t>リヨウ</t>
    </rPh>
    <rPh sb="3" eb="5">
      <t>カノウ</t>
    </rPh>
    <rPh sb="5" eb="7">
      <t>カイスウ</t>
    </rPh>
    <rPh sb="8" eb="11">
      <t>イッカゲツ</t>
    </rPh>
    <rPh sb="12" eb="14">
      <t>カイショ</t>
    </rPh>
    <rPh sb="14" eb="15">
      <t>ニチ</t>
    </rPh>
    <rPh sb="15" eb="16">
      <t>スウ</t>
    </rPh>
    <rPh sb="20" eb="21">
      <t>カ</t>
    </rPh>
    <rPh sb="21" eb="22">
      <t>ダ</t>
    </rPh>
    <rPh sb="22" eb="24">
      <t>シセツ</t>
    </rPh>
    <rPh sb="24" eb="25">
      <t>スウ</t>
    </rPh>
    <rPh sb="28" eb="30">
      <t>クブン</t>
    </rPh>
    <rPh sb="31" eb="33">
      <t>ゴゼン</t>
    </rPh>
    <rPh sb="34" eb="36">
      <t>ゴゴ</t>
    </rPh>
    <rPh sb="37" eb="39">
      <t>ヤカン</t>
    </rPh>
    <rPh sb="43" eb="44">
      <t>ウ</t>
    </rPh>
    <rPh sb="45" eb="46">
      <t>ア</t>
    </rPh>
    <rPh sb="48" eb="49">
      <t>オヨ</t>
    </rPh>
    <rPh sb="50" eb="52">
      <t>ホシュ</t>
    </rPh>
    <rPh sb="52" eb="54">
      <t>ケンスウ</t>
    </rPh>
    <rPh sb="85" eb="87">
      <t>シセツ</t>
    </rPh>
    <rPh sb="94" eb="96">
      <t>クブン</t>
    </rPh>
    <phoneticPr fontId="3"/>
  </si>
  <si>
    <t>＊利用可能日数＝１ヶ月の開所日数（暦－閉所日数）　　×　貸出施設数
　　　　　　　　　　　　　(２７日間～３０日間)　　　　　　　　　　　　　(１０施設)</t>
    <rPh sb="1" eb="3">
      <t>リヨウ</t>
    </rPh>
    <rPh sb="3" eb="5">
      <t>カノウ</t>
    </rPh>
    <rPh sb="5" eb="7">
      <t>ニッスウ</t>
    </rPh>
    <rPh sb="8" eb="11">
      <t>イッカゲツ</t>
    </rPh>
    <rPh sb="12" eb="14">
      <t>カイショ</t>
    </rPh>
    <rPh sb="14" eb="15">
      <t>ニチ</t>
    </rPh>
    <rPh sb="15" eb="16">
      <t>スウ</t>
    </rPh>
    <rPh sb="17" eb="18">
      <t>コヨミ</t>
    </rPh>
    <rPh sb="19" eb="21">
      <t>ヘイショ</t>
    </rPh>
    <rPh sb="21" eb="22">
      <t>ビ</t>
    </rPh>
    <rPh sb="22" eb="23">
      <t>スウ</t>
    </rPh>
    <rPh sb="28" eb="29">
      <t>カ</t>
    </rPh>
    <rPh sb="29" eb="30">
      <t>ダ</t>
    </rPh>
    <rPh sb="30" eb="32">
      <t>シセツ</t>
    </rPh>
    <rPh sb="32" eb="33">
      <t>スウ</t>
    </rPh>
    <rPh sb="74" eb="76">
      <t>シセツ</t>
    </rPh>
    <phoneticPr fontId="3"/>
  </si>
  <si>
    <t>＊利用日数は、午前、午後、夜間のうち１回でも利用があればカウント</t>
    <rPh sb="7" eb="9">
      <t>ゴゼン</t>
    </rPh>
    <rPh sb="10" eb="12">
      <t>ゴゴ</t>
    </rPh>
    <rPh sb="13" eb="15">
      <t>ヤカン</t>
    </rPh>
    <rPh sb="19" eb="20">
      <t>カイ</t>
    </rPh>
    <rPh sb="22" eb="24">
      <t>リヨウ</t>
    </rPh>
    <phoneticPr fontId="3"/>
  </si>
  <si>
    <t>別紙２</t>
    <rPh sb="0" eb="2">
      <t>ベッシ</t>
    </rPh>
    <phoneticPr fontId="3"/>
  </si>
  <si>
    <t>２０２０年度　施設別利用者数</t>
    <rPh sb="4" eb="6">
      <t>ネンド</t>
    </rPh>
    <rPh sb="6" eb="8">
      <t>ヘイネンド</t>
    </rPh>
    <rPh sb="7" eb="8">
      <t>ホドコ</t>
    </rPh>
    <rPh sb="8" eb="9">
      <t>セツ</t>
    </rPh>
    <rPh sb="9" eb="10">
      <t>ベツ</t>
    </rPh>
    <rPh sb="10" eb="11">
      <t>リ</t>
    </rPh>
    <rPh sb="11" eb="12">
      <t>ヨウ</t>
    </rPh>
    <rPh sb="12" eb="13">
      <t>シャ</t>
    </rPh>
    <rPh sb="13" eb="14">
      <t>スウ</t>
    </rPh>
    <phoneticPr fontId="3"/>
  </si>
  <si>
    <t>（単位　人）</t>
    <rPh sb="1" eb="3">
      <t>タンイ</t>
    </rPh>
    <rPh sb="4" eb="5">
      <t>ヒト</t>
    </rPh>
    <phoneticPr fontId="3"/>
  </si>
  <si>
    <t>施設名</t>
    <rPh sb="0" eb="2">
      <t>シセツ</t>
    </rPh>
    <rPh sb="2" eb="3">
      <t>メイ</t>
    </rPh>
    <phoneticPr fontId="3"/>
  </si>
  <si>
    <t>専　　用　　利　　用</t>
    <rPh sb="0" eb="1">
      <t>セン</t>
    </rPh>
    <rPh sb="3" eb="4">
      <t>ヨウ</t>
    </rPh>
    <rPh sb="6" eb="7">
      <t>リ</t>
    </rPh>
    <rPh sb="9" eb="10">
      <t>ヨウ</t>
    </rPh>
    <phoneticPr fontId="3"/>
  </si>
  <si>
    <t>第２会議室</t>
    <rPh sb="2" eb="4">
      <t>カイギ</t>
    </rPh>
    <rPh sb="4" eb="5">
      <t>シツ</t>
    </rPh>
    <phoneticPr fontId="3"/>
  </si>
  <si>
    <t>計</t>
    <rPh sb="0" eb="1">
      <t>ケイ</t>
    </rPh>
    <phoneticPr fontId="3"/>
  </si>
  <si>
    <t>個人利用</t>
    <rPh sb="0" eb="2">
      <t>コジン</t>
    </rPh>
    <rPh sb="2" eb="4">
      <t>リヨウ</t>
    </rPh>
    <phoneticPr fontId="3"/>
  </si>
  <si>
    <t>トレーニング
室</t>
    <rPh sb="7" eb="8">
      <t>シツ</t>
    </rPh>
    <phoneticPr fontId="3"/>
  </si>
  <si>
    <t xml:space="preserve"> </t>
    <phoneticPr fontId="3"/>
  </si>
  <si>
    <t>卓球
(多目的室)</t>
    <rPh sb="0" eb="2">
      <t>タッキュウ</t>
    </rPh>
    <rPh sb="4" eb="7">
      <t>タモクテキ</t>
    </rPh>
    <rPh sb="7" eb="8">
      <t>シツ</t>
    </rPh>
    <phoneticPr fontId="3"/>
  </si>
  <si>
    <t>レストラン</t>
    <phoneticPr fontId="3"/>
  </si>
  <si>
    <t>別紙３</t>
    <rPh sb="0" eb="2">
      <t>ベッシ</t>
    </rPh>
    <phoneticPr fontId="3"/>
  </si>
  <si>
    <t>（単位　円）</t>
    <rPh sb="1" eb="3">
      <t>タンイ</t>
    </rPh>
    <rPh sb="4" eb="5">
      <t>エン</t>
    </rPh>
    <phoneticPr fontId="3"/>
  </si>
  <si>
    <t>施設利用料
(ａ)</t>
    <rPh sb="0" eb="2">
      <t>シセツ</t>
    </rPh>
    <rPh sb="2" eb="5">
      <t>リヨウリョウ</t>
    </rPh>
    <phoneticPr fontId="3"/>
  </si>
  <si>
    <t>付属設備
(ｂ)</t>
    <rPh sb="0" eb="2">
      <t>フゾク</t>
    </rPh>
    <rPh sb="2" eb="4">
      <t>セツビ</t>
    </rPh>
    <phoneticPr fontId="3"/>
  </si>
  <si>
    <t>施設･付属計
(c)=(a)+(b)</t>
    <rPh sb="0" eb="2">
      <t>シセツ</t>
    </rPh>
    <rPh sb="3" eb="5">
      <t>フゾク</t>
    </rPh>
    <rPh sb="5" eb="6">
      <t>ケイ</t>
    </rPh>
    <phoneticPr fontId="3"/>
  </si>
  <si>
    <t>還付金
(d)</t>
    <rPh sb="0" eb="3">
      <t>カンプキン</t>
    </rPh>
    <phoneticPr fontId="3"/>
  </si>
  <si>
    <t>専用利用合計
(e)=(c)-(d)</t>
    <rPh sb="0" eb="2">
      <t>センヨウ</t>
    </rPh>
    <rPh sb="2" eb="4">
      <t>リヨウ</t>
    </rPh>
    <rPh sb="4" eb="6">
      <t>ゴウケイ</t>
    </rPh>
    <phoneticPr fontId="3"/>
  </si>
  <si>
    <t>個人利用料金
(f)</t>
    <rPh sb="0" eb="2">
      <t>コジン</t>
    </rPh>
    <rPh sb="2" eb="5">
      <t>リヨウリョウ</t>
    </rPh>
    <rPh sb="5" eb="6">
      <t>キン</t>
    </rPh>
    <phoneticPr fontId="3"/>
  </si>
  <si>
    <t>総合計
(g)=(e)+(f)</t>
    <rPh sb="0" eb="1">
      <t>ソウ</t>
    </rPh>
    <rPh sb="1" eb="3">
      <t>ゴウケイ</t>
    </rPh>
    <phoneticPr fontId="3"/>
  </si>
  <si>
    <t>今年度
専用利用
利用料金</t>
    <rPh sb="0" eb="3">
      <t>コンネンド</t>
    </rPh>
    <rPh sb="4" eb="6">
      <t>センヨウ</t>
    </rPh>
    <rPh sb="6" eb="8">
      <t>リヨウ</t>
    </rPh>
    <rPh sb="9" eb="11">
      <t>リヨウ</t>
    </rPh>
    <rPh sb="11" eb="13">
      <t>リョウキン</t>
    </rPh>
    <phoneticPr fontId="3"/>
  </si>
  <si>
    <t>2021年度
専用利用
前受金</t>
    <rPh sb="4" eb="6">
      <t>ネンド</t>
    </rPh>
    <rPh sb="7" eb="9">
      <t>センヨウ</t>
    </rPh>
    <rPh sb="9" eb="11">
      <t>リヨウ</t>
    </rPh>
    <rPh sb="12" eb="15">
      <t>マエウケキン</t>
    </rPh>
    <phoneticPr fontId="3"/>
  </si>
  <si>
    <t>2019年度
専用利用
還付金</t>
    <rPh sb="4" eb="6">
      <t>ネンド</t>
    </rPh>
    <rPh sb="7" eb="9">
      <t>センヨウ</t>
    </rPh>
    <rPh sb="9" eb="11">
      <t>リヨウ</t>
    </rPh>
    <rPh sb="12" eb="15">
      <t>カンプキン</t>
    </rPh>
    <phoneticPr fontId="3"/>
  </si>
  <si>
    <t>4月</t>
    <rPh sb="1" eb="2">
      <t>ツキ</t>
    </rPh>
    <phoneticPr fontId="3"/>
  </si>
  <si>
    <t>5月</t>
    <rPh sb="1" eb="2">
      <t>ツキ</t>
    </rPh>
    <phoneticPr fontId="3"/>
  </si>
  <si>
    <t>6月</t>
    <rPh sb="1" eb="2">
      <t>ツキ</t>
    </rPh>
    <phoneticPr fontId="3"/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</si>
  <si>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</si>
  <si>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</si>
  <si>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</si>
  <si>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</si>
  <si>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</si>
  <si>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</si>
  <si>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</si>
  <si>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</si>
  <si>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  <rPh sb="1" eb="2">
      <t>ツキ</t>
    </rPh>
    <phoneticPr fontId="3"/>
  </si>
  <si>
    <t>合計</t>
    <rPh sb="0" eb="2">
      <t>ゴウケイ</t>
    </rPh>
    <phoneticPr fontId="3"/>
  </si>
  <si>
    <t>○予算金額、決算金額の比較</t>
    <rPh sb="1" eb="3">
      <t>ヨサン</t>
    </rPh>
    <rPh sb="3" eb="5">
      <t>キンガク</t>
    </rPh>
    <rPh sb="6" eb="8">
      <t>ケッサン</t>
    </rPh>
    <rPh sb="8" eb="10">
      <t>キンガク</t>
    </rPh>
    <rPh sb="11" eb="13">
      <t>ヒカク</t>
    </rPh>
    <phoneticPr fontId="3"/>
  </si>
  <si>
    <t>A</t>
    <phoneticPr fontId="3"/>
  </si>
  <si>
    <t>B</t>
    <phoneticPr fontId="3"/>
  </si>
  <si>
    <t>C</t>
    <phoneticPr fontId="3"/>
  </si>
  <si>
    <t>E</t>
    <phoneticPr fontId="3"/>
  </si>
  <si>
    <t>（予算充足率）</t>
    <rPh sb="1" eb="3">
      <t>ヨサン</t>
    </rPh>
    <rPh sb="3" eb="5">
      <t>ジュウソク</t>
    </rPh>
    <rPh sb="5" eb="6">
      <t>リツ</t>
    </rPh>
    <phoneticPr fontId="3"/>
  </si>
  <si>
    <t>規則</t>
    <rPh sb="0" eb="2">
      <t>キソク</t>
    </rPh>
    <phoneticPr fontId="3"/>
  </si>
  <si>
    <t>減免率</t>
    <rPh sb="0" eb="2">
      <t>ゲンメン</t>
    </rPh>
    <rPh sb="2" eb="3">
      <t>リツ</t>
    </rPh>
    <phoneticPr fontId="3"/>
  </si>
  <si>
    <t>専用利用</t>
    <rPh sb="0" eb="2">
      <t>センヨウ</t>
    </rPh>
    <rPh sb="2" eb="4">
      <t>リヨウ</t>
    </rPh>
    <phoneticPr fontId="3"/>
  </si>
  <si>
    <t>合　　　計</t>
    <rPh sb="0" eb="1">
      <t>ゴウ</t>
    </rPh>
    <rPh sb="4" eb="5">
      <t>ケイ</t>
    </rPh>
    <phoneticPr fontId="3"/>
  </si>
  <si>
    <t>件　数</t>
    <rPh sb="0" eb="1">
      <t>ケン</t>
    </rPh>
    <rPh sb="2" eb="3">
      <t>カズ</t>
    </rPh>
    <phoneticPr fontId="3"/>
  </si>
  <si>
    <t>金　額 (円)</t>
    <rPh sb="0" eb="1">
      <t>キン</t>
    </rPh>
    <rPh sb="2" eb="3">
      <t>ガク</t>
    </rPh>
    <rPh sb="5" eb="6">
      <t>エン</t>
    </rPh>
    <phoneticPr fontId="3"/>
  </si>
  <si>
    <t>１号</t>
    <rPh sb="1" eb="2">
      <t>ゴウ</t>
    </rPh>
    <phoneticPr fontId="3"/>
  </si>
  <si>
    <t>１００％</t>
    <phoneticPr fontId="3"/>
  </si>
  <si>
    <t>２号</t>
    <rPh sb="1" eb="2">
      <t>ゴウ</t>
    </rPh>
    <phoneticPr fontId="3"/>
  </si>
  <si>
    <t>５０％</t>
    <phoneticPr fontId="3"/>
  </si>
  <si>
    <t>３号</t>
    <rPh sb="1" eb="2">
      <t>ゴウ</t>
    </rPh>
    <phoneticPr fontId="3"/>
  </si>
  <si>
    <t>４号</t>
    <rPh sb="1" eb="2">
      <t>ゴウ</t>
    </rPh>
    <phoneticPr fontId="3"/>
  </si>
  <si>
    <t>５号</t>
    <rPh sb="1" eb="2">
      <t>ゴウ</t>
    </rPh>
    <phoneticPr fontId="3"/>
  </si>
  <si>
    <t>６号</t>
    <rPh sb="1" eb="2">
      <t>ゴウ</t>
    </rPh>
    <phoneticPr fontId="3"/>
  </si>
  <si>
    <t>７号</t>
    <rPh sb="1" eb="2">
      <t>ゴウ</t>
    </rPh>
    <phoneticPr fontId="3"/>
  </si>
  <si>
    <t>－－－</t>
    <phoneticPr fontId="3"/>
  </si>
  <si>
    <t>合 計</t>
    <rPh sb="0" eb="1">
      <t>ゴウ</t>
    </rPh>
    <rPh sb="2" eb="3">
      <t>ケイ</t>
    </rPh>
    <phoneticPr fontId="3"/>
  </si>
  <si>
    <t>別紙４</t>
    <rPh sb="0" eb="2">
      <t>ベッシ</t>
    </rPh>
    <phoneticPr fontId="3"/>
  </si>
  <si>
    <t>2020年度予算金額</t>
    <rPh sb="4" eb="6">
      <t>ネンド</t>
    </rPh>
    <rPh sb="6" eb="8">
      <t>ヨサン</t>
    </rPh>
    <rPh sb="8" eb="10">
      <t>キンガク</t>
    </rPh>
    <phoneticPr fontId="3"/>
  </si>
  <si>
    <t>2019年度からの前受金額</t>
    <rPh sb="4" eb="6">
      <t>ネンド</t>
    </rPh>
    <rPh sb="9" eb="11">
      <t>マエウ</t>
    </rPh>
    <rPh sb="11" eb="12">
      <t>キン</t>
    </rPh>
    <rPh sb="12" eb="13">
      <t>ガク</t>
    </rPh>
    <phoneticPr fontId="3"/>
  </si>
  <si>
    <t>2021年度への前受金額</t>
    <rPh sb="4" eb="6">
      <t>ネンド</t>
    </rPh>
    <rPh sb="8" eb="10">
      <t>マエウケ</t>
    </rPh>
    <rPh sb="10" eb="11">
      <t>キン</t>
    </rPh>
    <rPh sb="11" eb="12">
      <t>ガク</t>
    </rPh>
    <phoneticPr fontId="3"/>
  </si>
  <si>
    <t>2020年度決算金額</t>
    <rPh sb="4" eb="6">
      <t>ネンド</t>
    </rPh>
    <rPh sb="6" eb="8">
      <t>ケッサン</t>
    </rPh>
    <rPh sb="8" eb="10">
      <t>キンガク</t>
    </rPh>
    <phoneticPr fontId="3"/>
  </si>
  <si>
    <t>2020年度予算と決算の比較</t>
    <rPh sb="4" eb="6">
      <t>ネンド</t>
    </rPh>
    <rPh sb="6" eb="8">
      <t>ヨサン</t>
    </rPh>
    <rPh sb="9" eb="11">
      <t>ケッサン</t>
    </rPh>
    <rPh sb="12" eb="14">
      <t>ヒカク</t>
    </rPh>
    <phoneticPr fontId="3"/>
  </si>
  <si>
    <t>2020年度専用利用料金収入金額</t>
    <rPh sb="4" eb="6">
      <t>ネンド</t>
    </rPh>
    <rPh sb="6" eb="8">
      <t>センヨウ</t>
    </rPh>
    <rPh sb="8" eb="10">
      <t>リヨウ</t>
    </rPh>
    <rPh sb="10" eb="11">
      <t>リョウ</t>
    </rPh>
    <rPh sb="11" eb="12">
      <t>キン</t>
    </rPh>
    <rPh sb="12" eb="14">
      <t>シュウニュウ</t>
    </rPh>
    <rPh sb="14" eb="16">
      <t>キンガク</t>
    </rPh>
    <phoneticPr fontId="3"/>
  </si>
  <si>
    <t>2020年度個人利用料金収入金額</t>
    <rPh sb="4" eb="6">
      <t>ネンド</t>
    </rPh>
    <rPh sb="6" eb="8">
      <t>コジン</t>
    </rPh>
    <rPh sb="8" eb="10">
      <t>リヨウ</t>
    </rPh>
    <rPh sb="10" eb="11">
      <t>リョウ</t>
    </rPh>
    <rPh sb="11" eb="12">
      <t>キン</t>
    </rPh>
    <rPh sb="12" eb="14">
      <t>シュウニュウ</t>
    </rPh>
    <rPh sb="14" eb="16">
      <t>キンガク</t>
    </rPh>
    <phoneticPr fontId="3"/>
  </si>
  <si>
    <t>D</t>
    <phoneticPr fontId="3"/>
  </si>
  <si>
    <t>2020年度分コロナ還付準備金</t>
    <rPh sb="4" eb="6">
      <t>ネンド</t>
    </rPh>
    <rPh sb="6" eb="7">
      <t>ブン</t>
    </rPh>
    <rPh sb="10" eb="12">
      <t>カンプ</t>
    </rPh>
    <rPh sb="12" eb="15">
      <t>ジュンビキン</t>
    </rPh>
    <phoneticPr fontId="3"/>
  </si>
  <si>
    <t>2019年度コロナ還付準備金残金 ※</t>
    <rPh sb="4" eb="6">
      <t>ネンド</t>
    </rPh>
    <rPh sb="9" eb="11">
      <t>カンプ</t>
    </rPh>
    <rPh sb="11" eb="14">
      <t>ジュンビキン</t>
    </rPh>
    <rPh sb="14" eb="16">
      <t>ザンキン</t>
    </rPh>
    <phoneticPr fontId="3"/>
  </si>
  <si>
    <t>F</t>
    <phoneticPr fontId="3"/>
  </si>
  <si>
    <t>　　G=B＋C＋D-E＋F</t>
    <phoneticPr fontId="3"/>
  </si>
  <si>
    <t>H=G-A</t>
    <phoneticPr fontId="3"/>
  </si>
  <si>
    <t>I</t>
    <phoneticPr fontId="3"/>
  </si>
  <si>
    <t>２０２０年度　利用料金収入月別内訳表</t>
    <rPh sb="4" eb="6">
      <t>ネンド</t>
    </rPh>
    <rPh sb="6" eb="8">
      <t>ヘイネンド</t>
    </rPh>
    <rPh sb="7" eb="9">
      <t>リヨウ</t>
    </rPh>
    <rPh sb="9" eb="11">
      <t>リョウキン</t>
    </rPh>
    <rPh sb="11" eb="13">
      <t>シュウニュウ</t>
    </rPh>
    <rPh sb="13" eb="15">
      <t>ツキベツ</t>
    </rPh>
    <rPh sb="15" eb="17">
      <t>ウチワケ</t>
    </rPh>
    <rPh sb="17" eb="18">
      <t>ヒョウ</t>
    </rPh>
    <phoneticPr fontId="3"/>
  </si>
  <si>
    <t>○利用料金減免分（規則第１２条）適用別内訳表</t>
    <rPh sb="1" eb="3">
      <t>リヨウ</t>
    </rPh>
    <rPh sb="3" eb="5">
      <t>リョウキン</t>
    </rPh>
    <rPh sb="5" eb="7">
      <t>ゲンメン</t>
    </rPh>
    <rPh sb="7" eb="8">
      <t>ブン</t>
    </rPh>
    <rPh sb="9" eb="11">
      <t>キソク</t>
    </rPh>
    <rPh sb="11" eb="12">
      <t>ダイ</t>
    </rPh>
    <rPh sb="14" eb="15">
      <t>ジョウ</t>
    </rPh>
    <rPh sb="16" eb="18">
      <t>テキヨウ</t>
    </rPh>
    <rPh sb="18" eb="19">
      <t>ベツ</t>
    </rPh>
    <rPh sb="19" eb="21">
      <t>ウチワケ</t>
    </rPh>
    <rPh sb="21" eb="22">
      <t>ヒョウ</t>
    </rPh>
    <phoneticPr fontId="3"/>
  </si>
  <si>
    <t>※ 2019年度分の利用料金に対するコロナ関連の還付のうち、年度内に還付が完了しなかった還付金を還付準備金として2020年度予算に
　計上したが、準備金の額が還付すべき額を超過しており、残金が生じた。</t>
    <phoneticPr fontId="3"/>
  </si>
  <si>
    <t>（Ｇ）</t>
    <phoneticPr fontId="3"/>
  </si>
  <si>
    <t>収支合計
(Ｃ)＋(Ｆ)＝(Ｇ)</t>
    <rPh sb="0" eb="2">
      <t>シュウシ</t>
    </rPh>
    <rPh sb="2" eb="4">
      <t>ゴウケイ</t>
    </rPh>
    <rPh sb="3" eb="4">
      <t>ケイ</t>
    </rPh>
    <phoneticPr fontId="3"/>
  </si>
  <si>
    <t>備　　考</t>
    <rPh sb="0" eb="1">
      <t>ソナエ</t>
    </rPh>
    <rPh sb="3" eb="4">
      <t>コウ</t>
    </rPh>
    <phoneticPr fontId="3"/>
  </si>
  <si>
    <t>決算額</t>
    <rPh sb="0" eb="2">
      <t>ケッサン</t>
    </rPh>
    <rPh sb="2" eb="3">
      <t>ガク</t>
    </rPh>
    <phoneticPr fontId="3"/>
  </si>
  <si>
    <t>最終予算額</t>
    <rPh sb="0" eb="2">
      <t>サイシュウ</t>
    </rPh>
    <rPh sb="2" eb="4">
      <t>ヨサン</t>
    </rPh>
    <rPh sb="4" eb="5">
      <t>ガク</t>
    </rPh>
    <phoneticPr fontId="3"/>
  </si>
  <si>
    <t>補正額</t>
    <rPh sb="0" eb="2">
      <t>ホセイ</t>
    </rPh>
    <rPh sb="2" eb="3">
      <t>ガク</t>
    </rPh>
    <phoneticPr fontId="3"/>
  </si>
  <si>
    <t>当初予算額</t>
    <rPh sb="0" eb="2">
      <t>トウショ</t>
    </rPh>
    <rPh sb="2" eb="4">
      <t>ヨサン</t>
    </rPh>
    <rPh sb="4" eb="5">
      <t>ガク</t>
    </rPh>
    <phoneticPr fontId="3"/>
  </si>
  <si>
    <t>項　　目</t>
    <rPh sb="0" eb="1">
      <t>コウ</t>
    </rPh>
    <rPh sb="3" eb="4">
      <t>メ</t>
    </rPh>
    <phoneticPr fontId="3"/>
  </si>
  <si>
    <t>【収支合計】</t>
    <rPh sb="1" eb="3">
      <t>シュウシ</t>
    </rPh>
    <rPh sb="3" eb="5">
      <t>ゴウケイ</t>
    </rPh>
    <phoneticPr fontId="3"/>
  </si>
  <si>
    <t xml:space="preserve"> (Ｆ)</t>
    <phoneticPr fontId="3"/>
  </si>
  <si>
    <t>収支差額 
(Ｄ)－(Ｅ)=(Ｆ)</t>
    <rPh sb="0" eb="2">
      <t>シュウシ</t>
    </rPh>
    <rPh sb="2" eb="4">
      <t>サガク</t>
    </rPh>
    <phoneticPr fontId="3"/>
  </si>
  <si>
    <t xml:space="preserve"> (Ｅ)</t>
    <phoneticPr fontId="3"/>
  </si>
  <si>
    <t>支出合計</t>
    <rPh sb="0" eb="2">
      <t>シシュツ</t>
    </rPh>
    <rPh sb="2" eb="4">
      <t>ゴウケイ</t>
    </rPh>
    <phoneticPr fontId="3"/>
  </si>
  <si>
    <t>消費税納税相当額</t>
    <rPh sb="0" eb="3">
      <t>ショウヒゼイ</t>
    </rPh>
    <rPh sb="3" eb="5">
      <t>ノウゼイ</t>
    </rPh>
    <rPh sb="5" eb="8">
      <t>ソウトウガク</t>
    </rPh>
    <phoneticPr fontId="3"/>
  </si>
  <si>
    <t>租税公課</t>
    <rPh sb="0" eb="4">
      <t>ソゼイコウカ</t>
    </rPh>
    <phoneticPr fontId="3"/>
  </si>
  <si>
    <t>自動販売機設置に係る光熱水費(電気代)子ﾒｰﾀｰにより計測</t>
    <rPh sb="5" eb="7">
      <t>セッチ</t>
    </rPh>
    <rPh sb="8" eb="9">
      <t>カカ</t>
    </rPh>
    <rPh sb="19" eb="20">
      <t>コ</t>
    </rPh>
    <rPh sb="27" eb="29">
      <t>ケイソク</t>
    </rPh>
    <phoneticPr fontId="3"/>
  </si>
  <si>
    <t>光熱水費</t>
    <rPh sb="0" eb="4">
      <t>コウネツスイヒ</t>
    </rPh>
    <phoneticPr fontId="3"/>
  </si>
  <si>
    <t>・映画鑑賞会協力団体昼食代</t>
    <rPh sb="1" eb="3">
      <t>エイガ</t>
    </rPh>
    <rPh sb="3" eb="6">
      <t>カンショウカイ</t>
    </rPh>
    <rPh sb="6" eb="8">
      <t>キョウリョク</t>
    </rPh>
    <rPh sb="8" eb="10">
      <t>ダンタイ</t>
    </rPh>
    <rPh sb="10" eb="12">
      <t>チュウショク</t>
    </rPh>
    <rPh sb="12" eb="13">
      <t>ダイ</t>
    </rPh>
    <phoneticPr fontId="3"/>
  </si>
  <si>
    <t>・新春落語公演出演者お茶代</t>
    <rPh sb="1" eb="3">
      <t>シンシュン</t>
    </rPh>
    <rPh sb="3" eb="5">
      <t>ラクゴ</t>
    </rPh>
    <rPh sb="5" eb="7">
      <t>コウエン</t>
    </rPh>
    <rPh sb="7" eb="9">
      <t>シュツエン</t>
    </rPh>
    <rPh sb="9" eb="10">
      <t>シャ</t>
    </rPh>
    <rPh sb="11" eb="12">
      <t>チャ</t>
    </rPh>
    <rPh sb="12" eb="13">
      <t>ダイ</t>
    </rPh>
    <phoneticPr fontId="3"/>
  </si>
  <si>
    <t>減免額4/1～6/18▲8,763、 1/13～3/21▲7,753</t>
    <rPh sb="0" eb="3">
      <t>ゲンメンガク</t>
    </rPh>
    <phoneticPr fontId="3"/>
  </si>
  <si>
    <t>目的外使用料（休止期間中は減免）</t>
    <rPh sb="0" eb="2">
      <t>モクテキ</t>
    </rPh>
    <rPh sb="2" eb="3">
      <t>ガイ</t>
    </rPh>
    <rPh sb="3" eb="5">
      <t>シヨウ</t>
    </rPh>
    <rPh sb="5" eb="6">
      <t>リョウ</t>
    </rPh>
    <rPh sb="7" eb="9">
      <t>キュウシ</t>
    </rPh>
    <rPh sb="9" eb="12">
      <t>キカンチュウ</t>
    </rPh>
    <rPh sb="13" eb="15">
      <t>ゲンメン</t>
    </rPh>
    <phoneticPr fontId="3"/>
  </si>
  <si>
    <t>自動販売機設置に係る目的外使用料</t>
    <rPh sb="0" eb="2">
      <t>ジドウ</t>
    </rPh>
    <rPh sb="2" eb="5">
      <t>ハンバイキ</t>
    </rPh>
    <rPh sb="5" eb="7">
      <t>セッチ</t>
    </rPh>
    <rPh sb="8" eb="9">
      <t>カカ</t>
    </rPh>
    <rPh sb="10" eb="12">
      <t>モクテキ</t>
    </rPh>
    <rPh sb="12" eb="13">
      <t>ガイ</t>
    </rPh>
    <rPh sb="13" eb="15">
      <t>シヨウ</t>
    </rPh>
    <rPh sb="15" eb="16">
      <t>リョウ</t>
    </rPh>
    <phoneticPr fontId="3"/>
  </si>
  <si>
    <t>・簿記３級講座委託料</t>
    <rPh sb="1" eb="3">
      <t>ボキ</t>
    </rPh>
    <rPh sb="4" eb="5">
      <t>キュウ</t>
    </rPh>
    <rPh sb="5" eb="7">
      <t>コウザ</t>
    </rPh>
    <rPh sb="7" eb="10">
      <t>イタクリョウ</t>
    </rPh>
    <phoneticPr fontId="3"/>
  </si>
  <si>
    <t>・FP３級講座委託料</t>
    <rPh sb="4" eb="5">
      <t>キュウ</t>
    </rPh>
    <rPh sb="5" eb="7">
      <t>コウザ</t>
    </rPh>
    <rPh sb="7" eb="10">
      <t>イタクリョウ</t>
    </rPh>
    <phoneticPr fontId="3"/>
  </si>
  <si>
    <t>・水彩画教室パソコン委託料</t>
    <rPh sb="1" eb="4">
      <t>スイサイガ</t>
    </rPh>
    <rPh sb="4" eb="6">
      <t>キョウシツ</t>
    </rPh>
    <rPh sb="10" eb="12">
      <t>イタク</t>
    </rPh>
    <rPh sb="12" eb="13">
      <t>リョウ</t>
    </rPh>
    <phoneticPr fontId="3"/>
  </si>
  <si>
    <t>・フラッグフットボール教室委託料</t>
    <rPh sb="11" eb="13">
      <t>キョウシツ</t>
    </rPh>
    <rPh sb="13" eb="16">
      <t>イタクリョウ</t>
    </rPh>
    <phoneticPr fontId="3"/>
  </si>
  <si>
    <t>・TOEICテスト講座委託料</t>
    <rPh sb="9" eb="11">
      <t>コウザ</t>
    </rPh>
    <rPh sb="11" eb="14">
      <t>イタクリョウ</t>
    </rPh>
    <phoneticPr fontId="3"/>
  </si>
  <si>
    <t>備　　考</t>
    <phoneticPr fontId="3"/>
  </si>
  <si>
    <t>〔支出の部〕</t>
    <phoneticPr fontId="3"/>
  </si>
  <si>
    <t>（Ｄ）</t>
    <phoneticPr fontId="3"/>
  </si>
  <si>
    <t>収入合計</t>
    <rPh sb="0" eb="2">
      <t>シュウニュウ</t>
    </rPh>
    <rPh sb="2" eb="4">
      <t>ゴウケイ</t>
    </rPh>
    <phoneticPr fontId="3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</si>
  <si>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3"/>
  </si>
  <si>
    <t>積立金取崩収入</t>
    <rPh sb="0" eb="2">
      <t>ツミタテ</t>
    </rPh>
    <rPh sb="2" eb="3">
      <t>キン</t>
    </rPh>
    <rPh sb="3" eb="5">
      <t>トリクズシ</t>
    </rPh>
    <rPh sb="5" eb="7">
      <t>シュウニュウ</t>
    </rPh>
    <phoneticPr fontId="3"/>
  </si>
  <si>
    <t>管理運営事業基金</t>
    <rPh sb="0" eb="2">
      <t>カンリ</t>
    </rPh>
    <rPh sb="2" eb="4">
      <t>ウンエイ</t>
    </rPh>
    <rPh sb="4" eb="6">
      <t>ジギョウ</t>
    </rPh>
    <rPh sb="6" eb="8">
      <t>キキン</t>
    </rPh>
    <phoneticPr fontId="3"/>
  </si>
  <si>
    <t>小計</t>
    <rPh sb="0" eb="2">
      <t>ショウケイ</t>
    </rPh>
    <phoneticPr fontId="3"/>
  </si>
  <si>
    <t>新受付システム整備費用として財団資産を補正</t>
    <rPh sb="0" eb="1">
      <t>シン</t>
    </rPh>
    <rPh sb="1" eb="3">
      <t>ウケツケ</t>
    </rPh>
    <rPh sb="7" eb="9">
      <t>セイビ</t>
    </rPh>
    <rPh sb="9" eb="11">
      <t>ヒヨウ</t>
    </rPh>
    <rPh sb="14" eb="16">
      <t>ザイダン</t>
    </rPh>
    <rPh sb="16" eb="18">
      <t>シサン</t>
    </rPh>
    <rPh sb="19" eb="21">
      <t>ホセイ</t>
    </rPh>
    <phoneticPr fontId="3"/>
  </si>
  <si>
    <t>利息収入</t>
    <rPh sb="0" eb="2">
      <t>リソク</t>
    </rPh>
    <rPh sb="2" eb="4">
      <t>シュウニュウ</t>
    </rPh>
    <phoneticPr fontId="3"/>
  </si>
  <si>
    <t>雑収入</t>
    <rPh sb="0" eb="3">
      <t>ザツシュウニュウ</t>
    </rPh>
    <phoneticPr fontId="3"/>
  </si>
  <si>
    <t>自動販売機設置に係る光熱水費（電気代）</t>
    <rPh sb="0" eb="2">
      <t>ジドウ</t>
    </rPh>
    <rPh sb="2" eb="5">
      <t>ハンバイキ</t>
    </rPh>
    <rPh sb="5" eb="7">
      <t>セッチ</t>
    </rPh>
    <rPh sb="8" eb="9">
      <t>カカ</t>
    </rPh>
    <rPh sb="10" eb="14">
      <t>コウネツスイヒ</t>
    </rPh>
    <rPh sb="15" eb="18">
      <t>デンキダイ</t>
    </rPh>
    <phoneticPr fontId="3"/>
  </si>
  <si>
    <t>負担金収入</t>
    <rPh sb="0" eb="3">
      <t>フタンキン</t>
    </rPh>
    <rPh sb="3" eb="5">
      <t>シュウニュウ</t>
    </rPh>
    <phoneticPr fontId="3"/>
  </si>
  <si>
    <t>自主事業参加費</t>
    <rPh sb="0" eb="2">
      <t>ジシュ</t>
    </rPh>
    <rPh sb="2" eb="4">
      <t>ジギョウ</t>
    </rPh>
    <rPh sb="4" eb="7">
      <t>サンカヒ</t>
    </rPh>
    <phoneticPr fontId="3"/>
  </si>
  <si>
    <t>自主事業収入</t>
    <rPh sb="0" eb="2">
      <t>ジシュ</t>
    </rPh>
    <rPh sb="2" eb="4">
      <t>ジギョウ</t>
    </rPh>
    <rPh sb="4" eb="6">
      <t>シュウニュウ</t>
    </rPh>
    <phoneticPr fontId="3"/>
  </si>
  <si>
    <t>施設専用利用料金、設備使用料、個人利用料金</t>
    <rPh sb="0" eb="2">
      <t>シセツ</t>
    </rPh>
    <rPh sb="2" eb="4">
      <t>センヨウ</t>
    </rPh>
    <rPh sb="4" eb="6">
      <t>リヨウ</t>
    </rPh>
    <rPh sb="6" eb="8">
      <t>リョウキン</t>
    </rPh>
    <rPh sb="9" eb="11">
      <t>セツビ</t>
    </rPh>
    <rPh sb="11" eb="14">
      <t>シヨウリョウ</t>
    </rPh>
    <rPh sb="15" eb="17">
      <t>コジン</t>
    </rPh>
    <rPh sb="17" eb="19">
      <t>リヨウ</t>
    </rPh>
    <rPh sb="19" eb="21">
      <t>リョウキン</t>
    </rPh>
    <phoneticPr fontId="3"/>
  </si>
  <si>
    <t>利用料金</t>
    <rPh sb="0" eb="2">
      <t>リヨウ</t>
    </rPh>
    <rPh sb="2" eb="3">
      <t>リョウ</t>
    </rPh>
    <rPh sb="3" eb="4">
      <t>キン</t>
    </rPh>
    <phoneticPr fontId="3"/>
  </si>
  <si>
    <t>自動販売機５台分</t>
    <rPh sb="0" eb="2">
      <t>ジドウ</t>
    </rPh>
    <rPh sb="2" eb="5">
      <t>ハンバイキ</t>
    </rPh>
    <rPh sb="6" eb="7">
      <t>ダイ</t>
    </rPh>
    <rPh sb="7" eb="8">
      <t>ブン</t>
    </rPh>
    <phoneticPr fontId="3"/>
  </si>
  <si>
    <t>自動販売機設置に係る手数料収入</t>
    <rPh sb="0" eb="2">
      <t>ジドウ</t>
    </rPh>
    <rPh sb="2" eb="5">
      <t>ハンバイキ</t>
    </rPh>
    <rPh sb="5" eb="7">
      <t>セッチ</t>
    </rPh>
    <rPh sb="8" eb="9">
      <t>カカ</t>
    </rPh>
    <rPh sb="10" eb="13">
      <t>テスウリョウ</t>
    </rPh>
    <rPh sb="13" eb="15">
      <t>シュウニュウ</t>
    </rPh>
    <phoneticPr fontId="3"/>
  </si>
  <si>
    <t>〔収入の部〕</t>
    <rPh sb="1" eb="3">
      <t>シュウニュウ</t>
    </rPh>
    <rPh sb="4" eb="5">
      <t>ブ</t>
    </rPh>
    <phoneticPr fontId="3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</si>
  <si>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3"/>
  </si>
  <si>
    <t>次期繰越収支差額 　ウ　－　エ　＝　</t>
    <rPh sb="0" eb="2">
      <t>ジキ</t>
    </rPh>
    <rPh sb="2" eb="4">
      <t>クリコシ</t>
    </rPh>
    <rPh sb="4" eb="6">
      <t>シュウシ</t>
    </rPh>
    <rPh sb="6" eb="8">
      <t>サガク</t>
    </rPh>
    <phoneticPr fontId="3"/>
  </si>
  <si>
    <t>　―　エ</t>
    <phoneticPr fontId="3"/>
  </si>
  <si>
    <t>他会計への繰入支出</t>
    <rPh sb="0" eb="1">
      <t>ホカ</t>
    </rPh>
    <rPh sb="1" eb="3">
      <t>カイケイ</t>
    </rPh>
    <rPh sb="5" eb="7">
      <t>クリイレ</t>
    </rPh>
    <rPh sb="7" eb="9">
      <t>シシュツ</t>
    </rPh>
    <phoneticPr fontId="3"/>
  </si>
  <si>
    <t>　―　ウ</t>
    <phoneticPr fontId="3"/>
  </si>
  <si>
    <t>　ア　+　イ　＝</t>
    <phoneticPr fontId="3"/>
  </si>
  <si>
    <t>団体決算確定前の次期繰越収支差額</t>
    <rPh sb="0" eb="2">
      <t>ダンタイ</t>
    </rPh>
    <rPh sb="2" eb="4">
      <t>ケッサン</t>
    </rPh>
    <rPh sb="4" eb="6">
      <t>カクテイ</t>
    </rPh>
    <rPh sb="6" eb="7">
      <t>マエ</t>
    </rPh>
    <rPh sb="8" eb="10">
      <t>ジキ</t>
    </rPh>
    <rPh sb="10" eb="12">
      <t>クリコシ</t>
    </rPh>
    <rPh sb="12" eb="14">
      <t>シュウシ</t>
    </rPh>
    <rPh sb="14" eb="16">
      <t>サガク</t>
    </rPh>
    <phoneticPr fontId="3"/>
  </si>
  <si>
    <t xml:space="preserve"> (Ｃ)</t>
    <phoneticPr fontId="3"/>
  </si>
  <si>
    <t>収支差額 
(Ａ)－(Ｂ)=(Ｃ)</t>
    <rPh sb="0" eb="2">
      <t>シュウシ</t>
    </rPh>
    <rPh sb="2" eb="4">
      <t>サガク</t>
    </rPh>
    <phoneticPr fontId="3"/>
  </si>
  <si>
    <t xml:space="preserve"> (Ｂ)</t>
    <phoneticPr fontId="3"/>
  </si>
  <si>
    <t>共用部分照明LED化改修費</t>
    <rPh sb="0" eb="2">
      <t>キョウヨウ</t>
    </rPh>
    <rPh sb="2" eb="4">
      <t>ブブン</t>
    </rPh>
    <rPh sb="4" eb="6">
      <t>ショウメイ</t>
    </rPh>
    <rPh sb="9" eb="10">
      <t>カ</t>
    </rPh>
    <rPh sb="10" eb="12">
      <t>カイシュウ</t>
    </rPh>
    <rPh sb="12" eb="13">
      <t>ヒ</t>
    </rPh>
    <phoneticPr fontId="3"/>
  </si>
  <si>
    <t>修繕費</t>
    <rPh sb="0" eb="3">
      <t>シュウゼンヒ</t>
    </rPh>
    <phoneticPr fontId="3"/>
  </si>
  <si>
    <t>・木彫り・木版画教室材料費</t>
    <rPh sb="1" eb="2">
      <t>キ</t>
    </rPh>
    <rPh sb="2" eb="3">
      <t>ボ</t>
    </rPh>
    <rPh sb="5" eb="8">
      <t>モクハンガ</t>
    </rPh>
    <rPh sb="8" eb="10">
      <t>キョウシツ</t>
    </rPh>
    <rPh sb="10" eb="13">
      <t>ザイリョウヒ</t>
    </rPh>
    <phoneticPr fontId="3"/>
  </si>
  <si>
    <t>・水彩画教室画材代</t>
    <phoneticPr fontId="3"/>
  </si>
  <si>
    <t>・TOEICテスト講座教材費</t>
    <rPh sb="9" eb="11">
      <t>コウザ</t>
    </rPh>
    <rPh sb="11" eb="13">
      <t>キョウザイ</t>
    </rPh>
    <rPh sb="13" eb="14">
      <t>ヒ</t>
    </rPh>
    <phoneticPr fontId="3"/>
  </si>
  <si>
    <t>Wi-Fi設置関連リース料</t>
    <rPh sb="5" eb="7">
      <t>セッチ</t>
    </rPh>
    <rPh sb="7" eb="9">
      <t>カンレン</t>
    </rPh>
    <rPh sb="12" eb="13">
      <t>リョウ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</si>
  <si>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</si>
  <si>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・新春落語公演出演者謝礼</t>
    <rPh sb="1" eb="3">
      <t>シンシュン</t>
    </rPh>
    <rPh sb="3" eb="5">
      <t>ラクゴ</t>
    </rPh>
    <rPh sb="5" eb="7">
      <t>コウエン</t>
    </rPh>
    <rPh sb="7" eb="10">
      <t>シュツエンシャ</t>
    </rPh>
    <rPh sb="10" eb="12">
      <t>シャレイ</t>
    </rPh>
    <phoneticPr fontId="3"/>
  </si>
  <si>
    <t>・土曜コンサート選定謝礼</t>
    <rPh sb="1" eb="3">
      <t>ドヨウ</t>
    </rPh>
    <rPh sb="8" eb="10">
      <t>センテイ</t>
    </rPh>
    <rPh sb="10" eb="12">
      <t>シャレイ</t>
    </rPh>
    <phoneticPr fontId="3"/>
  </si>
  <si>
    <t>⑭無料相談会</t>
    <rPh sb="1" eb="3">
      <t>ムリョウ</t>
    </rPh>
    <rPh sb="3" eb="6">
      <t>ソウダンカイ</t>
    </rPh>
    <phoneticPr fontId="3"/>
  </si>
  <si>
    <t>⑬就職・転職実践講座</t>
    <rPh sb="1" eb="3">
      <t>シュウショク</t>
    </rPh>
    <rPh sb="4" eb="6">
      <t>テンショク</t>
    </rPh>
    <rPh sb="6" eb="8">
      <t>ジッセン</t>
    </rPh>
    <rPh sb="8" eb="10">
      <t>コウザ</t>
    </rPh>
    <phoneticPr fontId="3"/>
  </si>
  <si>
    <t>⑫木彫り・木版画教室</t>
    <rPh sb="1" eb="2">
      <t>キ</t>
    </rPh>
    <rPh sb="2" eb="3">
      <t>ボ</t>
    </rPh>
    <rPh sb="5" eb="8">
      <t>モクハンガ</t>
    </rPh>
    <rPh sb="8" eb="10">
      <t>キョウシツ</t>
    </rPh>
    <phoneticPr fontId="3"/>
  </si>
  <si>
    <t>⑪水彩画教室</t>
    <rPh sb="1" eb="4">
      <t>スイサイガ</t>
    </rPh>
    <rPh sb="4" eb="6">
      <t>キョウシツ</t>
    </rPh>
    <phoneticPr fontId="3"/>
  </si>
  <si>
    <t>⑩はじめてのウクレレ教室</t>
    <rPh sb="10" eb="12">
      <t>キョウシツ</t>
    </rPh>
    <phoneticPr fontId="3"/>
  </si>
  <si>
    <t>⑨親子で楽しむ星空教室</t>
    <rPh sb="1" eb="3">
      <t>オヤコ</t>
    </rPh>
    <rPh sb="4" eb="5">
      <t>タノ</t>
    </rPh>
    <rPh sb="7" eb="9">
      <t>ホシゾラ</t>
    </rPh>
    <rPh sb="9" eb="11">
      <t>キョウシツ</t>
    </rPh>
    <phoneticPr fontId="3"/>
  </si>
  <si>
    <t>⑧太極拳教室</t>
    <rPh sb="1" eb="4">
      <t>タイキョクケン</t>
    </rPh>
    <rPh sb="4" eb="6">
      <t>キョウシツ</t>
    </rPh>
    <phoneticPr fontId="3"/>
  </si>
  <si>
    <t>⑦働く人の労働法講座</t>
    <rPh sb="1" eb="2">
      <t>ハタラ</t>
    </rPh>
    <rPh sb="3" eb="4">
      <t>ヒト</t>
    </rPh>
    <rPh sb="5" eb="8">
      <t>ロウドウホウ</t>
    </rPh>
    <rPh sb="8" eb="10">
      <t>コウザ</t>
    </rPh>
    <phoneticPr fontId="3"/>
  </si>
  <si>
    <t>⑥介護セミナー</t>
    <rPh sb="1" eb="3">
      <t>カイゴ</t>
    </rPh>
    <phoneticPr fontId="3"/>
  </si>
  <si>
    <t>⑤一眼レフカメラ講座</t>
    <rPh sb="1" eb="3">
      <t>イチガン</t>
    </rPh>
    <rPh sb="8" eb="10">
      <t>コウザ</t>
    </rPh>
    <phoneticPr fontId="3"/>
  </si>
  <si>
    <t>④ＴＯＥＩＣテスト対策講座</t>
    <rPh sb="9" eb="11">
      <t>タイサク</t>
    </rPh>
    <rPh sb="11" eb="13">
      <t>コウザ</t>
    </rPh>
    <phoneticPr fontId="3"/>
  </si>
  <si>
    <t>③収納講座</t>
    <rPh sb="1" eb="3">
      <t>シュウノウ</t>
    </rPh>
    <rPh sb="3" eb="5">
      <t>コウザ</t>
    </rPh>
    <phoneticPr fontId="3"/>
  </si>
  <si>
    <t>②実用ボールペン字講座</t>
    <rPh sb="1" eb="3">
      <t>ジツヨウ</t>
    </rPh>
    <rPh sb="8" eb="9">
      <t>ジ</t>
    </rPh>
    <rPh sb="9" eb="11">
      <t>コウザ</t>
    </rPh>
    <phoneticPr fontId="3"/>
  </si>
  <si>
    <t>①ピラティス講座</t>
    <rPh sb="6" eb="8">
      <t>コウザ</t>
    </rPh>
    <phoneticPr fontId="3"/>
  </si>
  <si>
    <t>Wi-Fi設置関連通信費</t>
    <rPh sb="5" eb="7">
      <t>セッチ</t>
    </rPh>
    <rPh sb="7" eb="9">
      <t>カンレン</t>
    </rPh>
    <rPh sb="9" eb="11">
      <t>ツウシン</t>
    </rPh>
    <rPh sb="11" eb="12">
      <t>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</si>
  <si>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</si>
  <si>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〈利益還元経費〉</t>
    <rPh sb="1" eb="3">
      <t>リエキ</t>
    </rPh>
    <rPh sb="3" eb="5">
      <t>カンゲン</t>
    </rPh>
    <rPh sb="5" eb="7">
      <t>ケイヒ</t>
    </rPh>
    <phoneticPr fontId="3"/>
  </si>
  <si>
    <t>12,000充当</t>
    <rPh sb="6" eb="8">
      <t>ジュウトウ</t>
    </rPh>
    <phoneticPr fontId="3"/>
  </si>
  <si>
    <t>※使用料賃借料から</t>
    <phoneticPr fontId="3"/>
  </si>
  <si>
    <t>企画提案事業（教室・講座）講師委託料</t>
    <rPh sb="0" eb="2">
      <t>キカク</t>
    </rPh>
    <rPh sb="2" eb="4">
      <t>テイアン</t>
    </rPh>
    <rPh sb="4" eb="6">
      <t>ジギョウ</t>
    </rPh>
    <rPh sb="7" eb="9">
      <t>キョウシツ</t>
    </rPh>
    <rPh sb="10" eb="12">
      <t>コウザ</t>
    </rPh>
    <rPh sb="13" eb="15">
      <t>コウシ</t>
    </rPh>
    <rPh sb="15" eb="18">
      <t>イタクリョウ</t>
    </rPh>
    <phoneticPr fontId="3"/>
  </si>
  <si>
    <t>委託料</t>
    <rPh sb="0" eb="3">
      <t>イタクリョウ</t>
    </rPh>
    <phoneticPr fontId="3"/>
  </si>
  <si>
    <t>企画提案事業参加通知郵送代等</t>
    <rPh sb="0" eb="2">
      <t>キカク</t>
    </rPh>
    <rPh sb="2" eb="4">
      <t>テイアン</t>
    </rPh>
    <rPh sb="4" eb="6">
      <t>ジギョウ</t>
    </rPh>
    <rPh sb="6" eb="8">
      <t>サンカ</t>
    </rPh>
    <rPh sb="8" eb="10">
      <t>ツウチ</t>
    </rPh>
    <rPh sb="10" eb="12">
      <t>ユウソウ</t>
    </rPh>
    <rPh sb="12" eb="13">
      <t>ダイ</t>
    </rPh>
    <rPh sb="13" eb="14">
      <t>トウ</t>
    </rPh>
    <phoneticPr fontId="3"/>
  </si>
  <si>
    <t>通信運搬費</t>
    <phoneticPr fontId="3"/>
  </si>
  <si>
    <t>企画提案事業に係るテキスト代、材料費等</t>
    <rPh sb="0" eb="4">
      <t>キカクテイアン</t>
    </rPh>
    <rPh sb="4" eb="6">
      <t>ジギョウ</t>
    </rPh>
    <rPh sb="7" eb="8">
      <t>カカ</t>
    </rPh>
    <rPh sb="13" eb="14">
      <t>ダイ</t>
    </rPh>
    <rPh sb="15" eb="17">
      <t>ザイリョウ</t>
    </rPh>
    <rPh sb="17" eb="18">
      <t>ヒ</t>
    </rPh>
    <rPh sb="18" eb="19">
      <t>トウ</t>
    </rPh>
    <phoneticPr fontId="3"/>
  </si>
  <si>
    <t>消耗品費</t>
    <rPh sb="0" eb="3">
      <t>ショウモウヒン</t>
    </rPh>
    <rPh sb="3" eb="4">
      <t>ヒ</t>
    </rPh>
    <phoneticPr fontId="3"/>
  </si>
  <si>
    <t>・水彩画教室画材代</t>
    <phoneticPr fontId="3"/>
  </si>
  <si>
    <t>企画提案事業（出演者、協力者賄い等）開催関連費</t>
    <rPh sb="0" eb="2">
      <t>キカク</t>
    </rPh>
    <rPh sb="2" eb="4">
      <t>テイアン</t>
    </rPh>
    <rPh sb="4" eb="6">
      <t>ジギョウ</t>
    </rPh>
    <rPh sb="7" eb="10">
      <t>シュツエンシャ</t>
    </rPh>
    <rPh sb="11" eb="14">
      <t>キョウリョクシャ</t>
    </rPh>
    <rPh sb="14" eb="15">
      <t>マカナ</t>
    </rPh>
    <rPh sb="16" eb="17">
      <t>トウ</t>
    </rPh>
    <rPh sb="18" eb="20">
      <t>カイサイ</t>
    </rPh>
    <rPh sb="20" eb="22">
      <t>カンレン</t>
    </rPh>
    <rPh sb="22" eb="23">
      <t>ヒ</t>
    </rPh>
    <phoneticPr fontId="3"/>
  </si>
  <si>
    <t>会議費</t>
    <rPh sb="0" eb="3">
      <t>カイギヒ</t>
    </rPh>
    <phoneticPr fontId="3"/>
  </si>
  <si>
    <t>企画提案事業（教室・講座）講師謝礼</t>
    <rPh sb="0" eb="2">
      <t>キカク</t>
    </rPh>
    <rPh sb="2" eb="4">
      <t>テイアン</t>
    </rPh>
    <rPh sb="4" eb="6">
      <t>ジギョウ</t>
    </rPh>
    <rPh sb="7" eb="9">
      <t>キョウシツ</t>
    </rPh>
    <rPh sb="10" eb="12">
      <t>コウザ</t>
    </rPh>
    <rPh sb="13" eb="15">
      <t>コウシ</t>
    </rPh>
    <rPh sb="15" eb="17">
      <t>シャレイ</t>
    </rPh>
    <phoneticPr fontId="3"/>
  </si>
  <si>
    <t>諸謝金</t>
    <rPh sb="0" eb="3">
      <t>ショシャキン</t>
    </rPh>
    <phoneticPr fontId="3"/>
  </si>
  <si>
    <t>〈事業関連経費〉</t>
    <rPh sb="1" eb="3">
      <t>ジギョウ</t>
    </rPh>
    <rPh sb="3" eb="5">
      <t>カンレン</t>
    </rPh>
    <rPh sb="5" eb="7">
      <t>ケイヒ</t>
    </rPh>
    <phoneticPr fontId="3"/>
  </si>
  <si>
    <t>新受付システム整備費用として</t>
    <rPh sb="0" eb="1">
      <t>シン</t>
    </rPh>
    <rPh sb="1" eb="3">
      <t>ウケツケ</t>
    </rPh>
    <rPh sb="7" eb="9">
      <t>セイビ</t>
    </rPh>
    <rPh sb="9" eb="11">
      <t>ヒヨウ</t>
    </rPh>
    <phoneticPr fontId="3"/>
  </si>
  <si>
    <t>什器備品費</t>
    <rPh sb="0" eb="2">
      <t>ジュウキ</t>
    </rPh>
    <rPh sb="2" eb="4">
      <t>ビヒン</t>
    </rPh>
    <rPh sb="4" eb="5">
      <t>ヒ</t>
    </rPh>
    <phoneticPr fontId="3"/>
  </si>
  <si>
    <t>雑費</t>
    <rPh sb="0" eb="2">
      <t>ザッピ</t>
    </rPh>
    <phoneticPr fontId="3"/>
  </si>
  <si>
    <t>広告宣伝費</t>
    <rPh sb="0" eb="2">
      <t>コウコク</t>
    </rPh>
    <rPh sb="2" eb="5">
      <t>センデンヒ</t>
    </rPh>
    <phoneticPr fontId="3"/>
  </si>
  <si>
    <t>・法人税</t>
    <rPh sb="1" eb="3">
      <t>ホウジン</t>
    </rPh>
    <phoneticPr fontId="3"/>
  </si>
  <si>
    <t>・消費税</t>
    <rPh sb="1" eb="4">
      <t>ショウヒゼイ</t>
    </rPh>
    <phoneticPr fontId="3"/>
  </si>
  <si>
    <t>・印紙代　　</t>
    <rPh sb="1" eb="3">
      <t>インシ</t>
    </rPh>
    <rPh sb="3" eb="4">
      <t>ダイ</t>
    </rPh>
    <phoneticPr fontId="3"/>
  </si>
  <si>
    <t>租税公課</t>
    <rPh sb="0" eb="2">
      <t>ソゼイ</t>
    </rPh>
    <rPh sb="2" eb="4">
      <t>コウカ</t>
    </rPh>
    <phoneticPr fontId="3"/>
  </si>
  <si>
    <t>理事会・評議員会等</t>
    <rPh sb="0" eb="3">
      <t>リジカイ</t>
    </rPh>
    <rPh sb="4" eb="7">
      <t>ヒョウギイン</t>
    </rPh>
    <rPh sb="7" eb="8">
      <t>カイ</t>
    </rPh>
    <rPh sb="8" eb="9">
      <t>トウ</t>
    </rPh>
    <phoneticPr fontId="3"/>
  </si>
  <si>
    <t>会議費</t>
    <rPh sb="0" eb="2">
      <t>カイギ</t>
    </rPh>
    <rPh sb="2" eb="3">
      <t>ヒ</t>
    </rPh>
    <phoneticPr fontId="3"/>
  </si>
  <si>
    <t>振込み手数料等</t>
    <rPh sb="0" eb="2">
      <t>フリコ</t>
    </rPh>
    <rPh sb="3" eb="6">
      <t>テスウリョウ</t>
    </rPh>
    <rPh sb="6" eb="7">
      <t>トウ</t>
    </rPh>
    <phoneticPr fontId="3"/>
  </si>
  <si>
    <t>手数料</t>
    <rPh sb="0" eb="2">
      <t>テスウ</t>
    </rPh>
    <rPh sb="2" eb="3">
      <t>リョウ</t>
    </rPh>
    <phoneticPr fontId="3"/>
  </si>
  <si>
    <t>・相模原市主催研修受講費</t>
    <rPh sb="1" eb="5">
      <t>サガミハラシ</t>
    </rPh>
    <rPh sb="5" eb="7">
      <t>シュサイ</t>
    </rPh>
    <rPh sb="7" eb="9">
      <t>ケンシュウ</t>
    </rPh>
    <rPh sb="9" eb="11">
      <t>ジュコウ</t>
    </rPh>
    <rPh sb="11" eb="12">
      <t>ヒ</t>
    </rPh>
    <phoneticPr fontId="3"/>
  </si>
  <si>
    <t>・甲種防火管理者講習参加費</t>
    <rPh sb="1" eb="3">
      <t>コウシュ</t>
    </rPh>
    <rPh sb="3" eb="5">
      <t>ボウカ</t>
    </rPh>
    <rPh sb="5" eb="8">
      <t>カンリシャ</t>
    </rPh>
    <rPh sb="8" eb="10">
      <t>コウシュウ</t>
    </rPh>
    <rPh sb="10" eb="13">
      <t>サンカヒ</t>
    </rPh>
    <phoneticPr fontId="3"/>
  </si>
  <si>
    <t>・公益法人協会講習参加費</t>
    <rPh sb="1" eb="3">
      <t>コウエキ</t>
    </rPh>
    <rPh sb="3" eb="5">
      <t>ホウジン</t>
    </rPh>
    <rPh sb="5" eb="7">
      <t>キョウカイ</t>
    </rPh>
    <rPh sb="7" eb="9">
      <t>コウシュウ</t>
    </rPh>
    <rPh sb="9" eb="12">
      <t>サンカヒ</t>
    </rPh>
    <phoneticPr fontId="3"/>
  </si>
  <si>
    <t>・防災協会会費</t>
    <rPh sb="1" eb="3">
      <t>ボウサイ</t>
    </rPh>
    <rPh sb="3" eb="5">
      <t>キョウカイ</t>
    </rPh>
    <rPh sb="5" eb="7">
      <t>カイヒ</t>
    </rPh>
    <phoneticPr fontId="3"/>
  </si>
  <si>
    <t>利用者懇談会等会議関連費</t>
    <rPh sb="0" eb="2">
      <t>リヨウ</t>
    </rPh>
    <rPh sb="2" eb="3">
      <t>シャ</t>
    </rPh>
    <rPh sb="3" eb="6">
      <t>コンダンカイ</t>
    </rPh>
    <rPh sb="6" eb="7">
      <t>トウ</t>
    </rPh>
    <rPh sb="7" eb="9">
      <t>カイギ</t>
    </rPh>
    <rPh sb="9" eb="11">
      <t>カンレン</t>
    </rPh>
    <rPh sb="11" eb="12">
      <t>ヒ</t>
    </rPh>
    <phoneticPr fontId="3"/>
  </si>
  <si>
    <t>・その他</t>
    <rPh sb="3" eb="4">
      <t>タ</t>
    </rPh>
    <phoneticPr fontId="3"/>
  </si>
  <si>
    <t>・下水道使用料　</t>
    <phoneticPr fontId="3"/>
  </si>
  <si>
    <t>・NHK受信料</t>
    <rPh sb="4" eb="7">
      <t>ジュシンリョウ</t>
    </rPh>
    <phoneticPr fontId="3"/>
  </si>
  <si>
    <t>・軽自動車リース</t>
    <rPh sb="1" eb="5">
      <t>ケイジドウシャ</t>
    </rPh>
    <phoneticPr fontId="3"/>
  </si>
  <si>
    <t>・市建物使用料(自動販売機等）</t>
    <rPh sb="13" eb="14">
      <t>トウ</t>
    </rPh>
    <phoneticPr fontId="3"/>
  </si>
  <si>
    <t>・共済システム賃借料　</t>
    <rPh sb="1" eb="3">
      <t>キョウサイ</t>
    </rPh>
    <rPh sb="7" eb="10">
      <t>チンシャクリョウ</t>
    </rPh>
    <phoneticPr fontId="3"/>
  </si>
  <si>
    <t>・会計システム賃借料</t>
    <rPh sb="1" eb="3">
      <t>カイケイ</t>
    </rPh>
    <rPh sb="7" eb="10">
      <t>チンシャクリョウ</t>
    </rPh>
    <phoneticPr fontId="3"/>
  </si>
  <si>
    <t>・トレーニング機器賃借料</t>
    <rPh sb="7" eb="9">
      <t>キキ</t>
    </rPh>
    <rPh sb="9" eb="12">
      <t>チンシャクリョウ</t>
    </rPh>
    <phoneticPr fontId="3"/>
  </si>
  <si>
    <t>・印刷機器賃借料</t>
    <rPh sb="1" eb="3">
      <t>インサツ</t>
    </rPh>
    <rPh sb="3" eb="5">
      <t>キキ</t>
    </rPh>
    <phoneticPr fontId="3"/>
  </si>
  <si>
    <t>・受付システム賃借料</t>
    <phoneticPr fontId="3"/>
  </si>
  <si>
    <t>・カラオケ装置賃借料　</t>
    <rPh sb="9" eb="10">
      <t>リョウ</t>
    </rPh>
    <phoneticPr fontId="3"/>
  </si>
  <si>
    <t>銀行振込手数料等</t>
    <rPh sb="0" eb="2">
      <t>ギンコウ</t>
    </rPh>
    <rPh sb="2" eb="4">
      <t>フリコミ</t>
    </rPh>
    <rPh sb="4" eb="7">
      <t>テスウリョウ</t>
    </rPh>
    <rPh sb="7" eb="8">
      <t>トウ</t>
    </rPh>
    <phoneticPr fontId="3"/>
  </si>
  <si>
    <t>手数料</t>
    <rPh sb="0" eb="3">
      <t>テスウリョウ</t>
    </rPh>
    <phoneticPr fontId="3"/>
  </si>
  <si>
    <t>防災協会等会費</t>
    <rPh sb="0" eb="2">
      <t>ボウサイ</t>
    </rPh>
    <rPh sb="2" eb="4">
      <t>キョウカイ</t>
    </rPh>
    <rPh sb="4" eb="5">
      <t>トウ</t>
    </rPh>
    <rPh sb="5" eb="7">
      <t>カイヒ</t>
    </rPh>
    <phoneticPr fontId="3"/>
  </si>
  <si>
    <t>負担金</t>
    <rPh sb="0" eb="3">
      <t>フタンキン</t>
    </rPh>
    <phoneticPr fontId="3"/>
  </si>
  <si>
    <t>・ダクト清掃工事委託</t>
    <rPh sb="4" eb="6">
      <t>セイソウ</t>
    </rPh>
    <rPh sb="6" eb="8">
      <t>コウジ</t>
    </rPh>
    <rPh sb="8" eb="10">
      <t>イタク</t>
    </rPh>
    <phoneticPr fontId="3"/>
  </si>
  <si>
    <t>・産業廃棄物処理委託</t>
    <rPh sb="1" eb="3">
      <t>サンギョウ</t>
    </rPh>
    <rPh sb="3" eb="5">
      <t>ハイキ</t>
    </rPh>
    <rPh sb="5" eb="6">
      <t>ブツ</t>
    </rPh>
    <rPh sb="6" eb="8">
      <t>ショリ</t>
    </rPh>
    <rPh sb="8" eb="10">
      <t>イタク</t>
    </rPh>
    <phoneticPr fontId="3"/>
  </si>
  <si>
    <t>・リース物件引き取り</t>
    <rPh sb="4" eb="6">
      <t>ブッケン</t>
    </rPh>
    <rPh sb="6" eb="7">
      <t>ヒ</t>
    </rPh>
    <rPh sb="8" eb="9">
      <t>ト</t>
    </rPh>
    <phoneticPr fontId="3"/>
  </si>
  <si>
    <t>・会計システムソフトウエア保守</t>
    <phoneticPr fontId="3"/>
  </si>
  <si>
    <t>・施設管理システムソフト保守</t>
    <phoneticPr fontId="3"/>
  </si>
  <si>
    <t>・施設管理システムハード保守点検　　</t>
    <rPh sb="14" eb="16">
      <t>テンケン</t>
    </rPh>
    <phoneticPr fontId="3"/>
  </si>
  <si>
    <t>・陶芸窯保守点検　　　　</t>
    <phoneticPr fontId="3"/>
  </si>
  <si>
    <t>・トレーニング機器保守点検</t>
    <rPh sb="11" eb="13">
      <t>テンケン</t>
    </rPh>
    <phoneticPr fontId="3"/>
  </si>
  <si>
    <t>・植栽管理　　</t>
    <phoneticPr fontId="3"/>
  </si>
  <si>
    <t>・ホールピアノ保守点検</t>
    <rPh sb="7" eb="9">
      <t>ホシュ</t>
    </rPh>
    <rPh sb="9" eb="11">
      <t>テンケン</t>
    </rPh>
    <phoneticPr fontId="3"/>
  </si>
  <si>
    <t>・ホール舞台照明設備保守点検　　</t>
    <rPh sb="4" eb="6">
      <t>ブタイ</t>
    </rPh>
    <rPh sb="6" eb="8">
      <t>ショウメイ</t>
    </rPh>
    <rPh sb="8" eb="10">
      <t>セツビ</t>
    </rPh>
    <rPh sb="10" eb="12">
      <t>ホシュ</t>
    </rPh>
    <rPh sb="12" eb="14">
      <t>テンケン</t>
    </rPh>
    <phoneticPr fontId="3"/>
  </si>
  <si>
    <t>・ホール舞台吊物保守点検　　　　</t>
    <rPh sb="10" eb="12">
      <t>テンケン</t>
    </rPh>
    <phoneticPr fontId="3"/>
  </si>
  <si>
    <t>・ホール音響・監視カメラ保守点検</t>
    <rPh sb="7" eb="9">
      <t>カンシ</t>
    </rPh>
    <rPh sb="12" eb="16">
      <t>ホシュテンケン</t>
    </rPh>
    <phoneticPr fontId="3"/>
  </si>
  <si>
    <t>現金動産保険、車両任意保険等</t>
    <rPh sb="0" eb="2">
      <t>ゲンキン</t>
    </rPh>
    <rPh sb="2" eb="4">
      <t>ドウサン</t>
    </rPh>
    <rPh sb="4" eb="6">
      <t>ホケン</t>
    </rPh>
    <rPh sb="7" eb="9">
      <t>シャリョウ</t>
    </rPh>
    <rPh sb="9" eb="11">
      <t>ニンイ</t>
    </rPh>
    <rPh sb="11" eb="13">
      <t>ホケン</t>
    </rPh>
    <rPh sb="13" eb="14">
      <t>トウ</t>
    </rPh>
    <phoneticPr fontId="3"/>
  </si>
  <si>
    <t>保険料</t>
    <rPh sb="0" eb="3">
      <t>ホケンリョウ</t>
    </rPh>
    <phoneticPr fontId="3"/>
  </si>
  <si>
    <t xml:space="preserve">      </t>
    <phoneticPr fontId="3"/>
  </si>
  <si>
    <t xml:space="preserve">・郵便料　   </t>
    <phoneticPr fontId="3"/>
  </si>
  <si>
    <t xml:space="preserve">・電話代（公衆電話）　         </t>
    <rPh sb="1" eb="3">
      <t>デンワ</t>
    </rPh>
    <rPh sb="3" eb="4">
      <t>ダイ</t>
    </rPh>
    <rPh sb="5" eb="7">
      <t>コウシュウ</t>
    </rPh>
    <rPh sb="7" eb="9">
      <t>デンワ</t>
    </rPh>
    <phoneticPr fontId="3"/>
  </si>
  <si>
    <t xml:space="preserve">・電話代（事務室）         </t>
    <rPh sb="1" eb="3">
      <t>デンワ</t>
    </rPh>
    <rPh sb="3" eb="4">
      <t>ダイ</t>
    </rPh>
    <rPh sb="5" eb="8">
      <t>ジムシツ</t>
    </rPh>
    <phoneticPr fontId="3"/>
  </si>
  <si>
    <t>事務用品、管球類、衛生消耗品（手指用消毒液等）、労働新聞代等</t>
    <rPh sb="0" eb="2">
      <t>ジム</t>
    </rPh>
    <rPh sb="2" eb="4">
      <t>ヨウヒン</t>
    </rPh>
    <rPh sb="5" eb="7">
      <t>カンキュウ</t>
    </rPh>
    <rPh sb="7" eb="8">
      <t>ルイ</t>
    </rPh>
    <rPh sb="9" eb="11">
      <t>エイセイ</t>
    </rPh>
    <rPh sb="11" eb="14">
      <t>ショウモウヒン</t>
    </rPh>
    <rPh sb="15" eb="16">
      <t>テ</t>
    </rPh>
    <rPh sb="16" eb="17">
      <t>ユビ</t>
    </rPh>
    <rPh sb="17" eb="18">
      <t>ヨウ</t>
    </rPh>
    <rPh sb="18" eb="20">
      <t>ショウドク</t>
    </rPh>
    <rPh sb="20" eb="21">
      <t>エキ</t>
    </rPh>
    <rPh sb="21" eb="22">
      <t>トウ</t>
    </rPh>
    <rPh sb="24" eb="26">
      <t>ロウドウ</t>
    </rPh>
    <rPh sb="26" eb="29">
      <t>シンブンダイ</t>
    </rPh>
    <rPh sb="29" eb="30">
      <t>トウ</t>
    </rPh>
    <phoneticPr fontId="3"/>
  </si>
  <si>
    <t>・動産保険・施設賠償保険</t>
    <rPh sb="1" eb="3">
      <t>ドウサン</t>
    </rPh>
    <rPh sb="3" eb="5">
      <t>ホケン</t>
    </rPh>
    <rPh sb="6" eb="8">
      <t>シセツ</t>
    </rPh>
    <rPh sb="8" eb="10">
      <t>バイショウ</t>
    </rPh>
    <rPh sb="10" eb="12">
      <t>ホケン</t>
    </rPh>
    <phoneticPr fontId="3"/>
  </si>
  <si>
    <t>・軽自動車車両保険</t>
    <rPh sb="1" eb="5">
      <t>ケイジドウシャ</t>
    </rPh>
    <rPh sb="5" eb="7">
      <t>シャリョウ</t>
    </rPh>
    <rPh sb="7" eb="9">
      <t>ホケン</t>
    </rPh>
    <phoneticPr fontId="3"/>
  </si>
  <si>
    <t>消費税及び地方税に係る納税相当額、法人税等</t>
    <rPh sb="0" eb="3">
      <t>ショウヒゼイ</t>
    </rPh>
    <rPh sb="3" eb="4">
      <t>オヨ</t>
    </rPh>
    <rPh sb="5" eb="8">
      <t>チホウゼイ</t>
    </rPh>
    <rPh sb="9" eb="10">
      <t>カカ</t>
    </rPh>
    <rPh sb="11" eb="13">
      <t>ノウゼイ</t>
    </rPh>
    <rPh sb="13" eb="15">
      <t>ソウトウ</t>
    </rPh>
    <rPh sb="15" eb="16">
      <t>ガク</t>
    </rPh>
    <rPh sb="17" eb="20">
      <t>ホウジンゼイ</t>
    </rPh>
    <rPh sb="20" eb="21">
      <t>トウ</t>
    </rPh>
    <phoneticPr fontId="3"/>
  </si>
  <si>
    <t>小田急按分</t>
    <rPh sb="0" eb="3">
      <t>オダキュウ</t>
    </rPh>
    <rPh sb="3" eb="5">
      <t>アンブン</t>
    </rPh>
    <phoneticPr fontId="3"/>
  </si>
  <si>
    <t>・小田急DS負担分</t>
    <rPh sb="1" eb="4">
      <t>オダキュウ</t>
    </rPh>
    <rPh sb="6" eb="8">
      <t>フタン</t>
    </rPh>
    <rPh sb="8" eb="9">
      <t>ブン</t>
    </rPh>
    <phoneticPr fontId="3"/>
  </si>
  <si>
    <t>・財団負担分</t>
    <rPh sb="1" eb="3">
      <t>ザイダン</t>
    </rPh>
    <rPh sb="3" eb="5">
      <t>フタン</t>
    </rPh>
    <rPh sb="5" eb="6">
      <t>ブン</t>
    </rPh>
    <phoneticPr fontId="3"/>
  </si>
  <si>
    <t>LED改修費1,529,000含まず</t>
    <rPh sb="3" eb="5">
      <t>カイシュウ</t>
    </rPh>
    <rPh sb="5" eb="6">
      <t>ヒ</t>
    </rPh>
    <rPh sb="15" eb="16">
      <t>フク</t>
    </rPh>
    <phoneticPr fontId="3"/>
  </si>
  <si>
    <t>設備補修、備品修繕費</t>
    <rPh sb="0" eb="2">
      <t>セツビ</t>
    </rPh>
    <rPh sb="2" eb="4">
      <t>ホシュウ</t>
    </rPh>
    <rPh sb="5" eb="7">
      <t>ビヒン</t>
    </rPh>
    <rPh sb="7" eb="10">
      <t>シュウゼンヒ</t>
    </rPh>
    <phoneticPr fontId="3"/>
  </si>
  <si>
    <t>（自動販売機光熱費負担金）</t>
    <rPh sb="1" eb="6">
      <t>ジドウハンバイキ</t>
    </rPh>
    <rPh sb="6" eb="9">
      <t>コウネツヒ</t>
    </rPh>
    <rPh sb="9" eb="12">
      <t>フタンキン</t>
    </rPh>
    <phoneticPr fontId="3"/>
  </si>
  <si>
    <r>
      <t>・水道　</t>
    </r>
    <r>
      <rPr>
        <sz val="10"/>
        <color indexed="8"/>
        <rFont val="Century"/>
        <family val="1"/>
      </rPr>
      <t xml:space="preserve">                               </t>
    </r>
    <rPh sb="1" eb="3">
      <t>スイドウ</t>
    </rPh>
    <phoneticPr fontId="3"/>
  </si>
  <si>
    <t xml:space="preserve">・ガス　                                     </t>
  </si>
  <si>
    <t xml:space="preserve">・電気　                 </t>
    <rPh sb="1" eb="3">
      <t>デンキ</t>
    </rPh>
    <phoneticPr fontId="3"/>
  </si>
  <si>
    <r>
      <t>ｻﾝｴｰﾙWi－Fi240,996自販機目的外31,925含まず、メイツ下水</t>
    </r>
    <r>
      <rPr>
        <sz val="10"/>
        <color rgb="FF0000FF"/>
        <rFont val="ＭＳ ゴシック"/>
        <family val="3"/>
        <charset val="128"/>
      </rPr>
      <t>23,093</t>
    </r>
    <r>
      <rPr>
        <sz val="10"/>
        <rFont val="ＭＳ ゴシック"/>
        <family val="3"/>
        <charset val="128"/>
      </rPr>
      <t>、ｵｷﾞﾉ下水</t>
    </r>
    <r>
      <rPr>
        <sz val="10"/>
        <color rgb="FF0000FF"/>
        <rFont val="ＭＳ ゴシック"/>
        <family val="3"/>
        <charset val="128"/>
      </rPr>
      <t>9,781</t>
    </r>
    <r>
      <rPr>
        <sz val="10"/>
        <rFont val="ＭＳ ゴシック"/>
        <family val="3"/>
        <charset val="128"/>
      </rPr>
      <t>、ｵｷﾞﾉWi－Fiﾘｰｽ</t>
    </r>
    <r>
      <rPr>
        <sz val="10"/>
        <color rgb="FF0000FF"/>
        <rFont val="ＭＳ ゴシック"/>
        <family val="3"/>
        <charset val="128"/>
      </rPr>
      <t>40,164含む</t>
    </r>
    <rPh sb="17" eb="20">
      <t>ジハンキ</t>
    </rPh>
    <rPh sb="20" eb="23">
      <t>モクテキガイ</t>
    </rPh>
    <rPh sb="29" eb="30">
      <t>フク</t>
    </rPh>
    <rPh sb="36" eb="38">
      <t>ゲスイ</t>
    </rPh>
    <rPh sb="49" eb="51">
      <t>ゲスイ</t>
    </rPh>
    <rPh sb="75" eb="76">
      <t>フク</t>
    </rPh>
    <phoneticPr fontId="3"/>
  </si>
  <si>
    <t>リース料（施設予約ｼｽﾃﾑPC、AED等）、下水道使用料</t>
    <rPh sb="3" eb="4">
      <t>リョウ</t>
    </rPh>
    <rPh sb="5" eb="7">
      <t>シセツ</t>
    </rPh>
    <rPh sb="7" eb="9">
      <t>ヨヤク</t>
    </rPh>
    <rPh sb="19" eb="20">
      <t>トウ</t>
    </rPh>
    <rPh sb="22" eb="25">
      <t>ゲスイドウ</t>
    </rPh>
    <rPh sb="25" eb="28">
      <t>シヨウリョウ</t>
    </rPh>
    <phoneticPr fontId="3"/>
  </si>
  <si>
    <t>・名刺印刷費</t>
    <rPh sb="1" eb="3">
      <t>メイシ</t>
    </rPh>
    <rPh sb="3" eb="5">
      <t>インサツ</t>
    </rPh>
    <rPh sb="5" eb="6">
      <t>ヒ</t>
    </rPh>
    <phoneticPr fontId="3"/>
  </si>
  <si>
    <t>・会館案内チラシ印刷費</t>
    <rPh sb="1" eb="3">
      <t>カイカン</t>
    </rPh>
    <rPh sb="3" eb="5">
      <t>アンナイ</t>
    </rPh>
    <rPh sb="8" eb="10">
      <t>インサツ</t>
    </rPh>
    <rPh sb="10" eb="11">
      <t>ヒ</t>
    </rPh>
    <phoneticPr fontId="3"/>
  </si>
  <si>
    <t>・会館パンフレット印刷費</t>
    <rPh sb="1" eb="3">
      <t>カイカン</t>
    </rPh>
    <rPh sb="9" eb="11">
      <t>インサツ</t>
    </rPh>
    <rPh sb="11" eb="12">
      <t>ヒ</t>
    </rPh>
    <phoneticPr fontId="3"/>
  </si>
  <si>
    <t>料金改定にかかるｼｽﾃﾑ改修費用341,000、HP改修11,000（市負担）</t>
    <rPh sb="0" eb="4">
      <t>リョウキンカイテイ</t>
    </rPh>
    <rPh sb="12" eb="14">
      <t>カイシュウ</t>
    </rPh>
    <rPh sb="14" eb="16">
      <t>ヒヨウ</t>
    </rPh>
    <rPh sb="26" eb="28">
      <t>カイシュウ</t>
    </rPh>
    <rPh sb="35" eb="36">
      <t>シ</t>
    </rPh>
    <rPh sb="36" eb="38">
      <t>フタン</t>
    </rPh>
    <phoneticPr fontId="3"/>
  </si>
  <si>
    <t>設備保守管理・清掃等委託料、システム改修費等</t>
    <rPh sb="0" eb="2">
      <t>セツビ</t>
    </rPh>
    <rPh sb="2" eb="4">
      <t>ホシュ</t>
    </rPh>
    <rPh sb="4" eb="6">
      <t>カンリ</t>
    </rPh>
    <rPh sb="7" eb="9">
      <t>セイソウ</t>
    </rPh>
    <rPh sb="9" eb="10">
      <t>トウ</t>
    </rPh>
    <rPh sb="10" eb="12">
      <t>イタク</t>
    </rPh>
    <rPh sb="12" eb="13">
      <t>リョウ</t>
    </rPh>
    <rPh sb="18" eb="20">
      <t>カイシュウ</t>
    </rPh>
    <rPh sb="20" eb="21">
      <t>ヒ</t>
    </rPh>
    <rPh sb="21" eb="22">
      <t>トウ</t>
    </rPh>
    <phoneticPr fontId="3"/>
  </si>
  <si>
    <t>委託費</t>
    <rPh sb="0" eb="2">
      <t>イタク</t>
    </rPh>
    <rPh sb="2" eb="3">
      <t>ヒ</t>
    </rPh>
    <phoneticPr fontId="3"/>
  </si>
  <si>
    <t>・嘱託職員研修等出張旅費</t>
    <rPh sb="1" eb="3">
      <t>ショクタク</t>
    </rPh>
    <rPh sb="3" eb="5">
      <t>ショクイン</t>
    </rPh>
    <rPh sb="5" eb="7">
      <t>ケンシュウ</t>
    </rPh>
    <rPh sb="7" eb="8">
      <t>トウ</t>
    </rPh>
    <rPh sb="8" eb="10">
      <t>シュッチョウ</t>
    </rPh>
    <rPh sb="10" eb="12">
      <t>リョヒ</t>
    </rPh>
    <phoneticPr fontId="3"/>
  </si>
  <si>
    <t>・職員研修等出張旅費</t>
    <rPh sb="1" eb="3">
      <t>ショクイン</t>
    </rPh>
    <rPh sb="3" eb="5">
      <t>ケンシュウ</t>
    </rPh>
    <rPh sb="5" eb="6">
      <t>トウ</t>
    </rPh>
    <rPh sb="6" eb="8">
      <t>シュッチョウ</t>
    </rPh>
    <rPh sb="8" eb="10">
      <t>リョヒ</t>
    </rPh>
    <phoneticPr fontId="3"/>
  </si>
  <si>
    <t>車両用ガソリン代、非常用電源用軽油代</t>
    <rPh sb="0" eb="3">
      <t>シャリョウヨウ</t>
    </rPh>
    <rPh sb="7" eb="8">
      <t>ダイ</t>
    </rPh>
    <rPh sb="9" eb="12">
      <t>ヒジョウヨウ</t>
    </rPh>
    <rPh sb="12" eb="14">
      <t>デンゲン</t>
    </rPh>
    <rPh sb="14" eb="15">
      <t>ヨウ</t>
    </rPh>
    <rPh sb="15" eb="17">
      <t>ケイユ</t>
    </rPh>
    <rPh sb="17" eb="18">
      <t>ダイ</t>
    </rPh>
    <phoneticPr fontId="3"/>
  </si>
  <si>
    <t>燃料費</t>
    <rPh sb="0" eb="3">
      <t>ネンリョウヒ</t>
    </rPh>
    <phoneticPr fontId="3"/>
  </si>
  <si>
    <t>・軽油代</t>
    <rPh sb="1" eb="3">
      <t>ケイユ</t>
    </rPh>
    <rPh sb="3" eb="4">
      <t>ダイ</t>
    </rPh>
    <phoneticPr fontId="3"/>
  </si>
  <si>
    <t>・車両ガソリン代</t>
    <rPh sb="1" eb="3">
      <t>シャリョウ</t>
    </rPh>
    <rPh sb="7" eb="8">
      <t>ダイ</t>
    </rPh>
    <phoneticPr fontId="3"/>
  </si>
  <si>
    <r>
      <t>メイツ光熱水</t>
    </r>
    <r>
      <rPr>
        <sz val="10"/>
        <color rgb="FF0000FF"/>
        <rFont val="ＭＳ ゴシック"/>
        <family val="3"/>
        <charset val="128"/>
      </rPr>
      <t>472,886</t>
    </r>
    <r>
      <rPr>
        <sz val="10"/>
        <rFont val="ＭＳ ゴシック"/>
        <family val="3"/>
        <charset val="128"/>
      </rPr>
      <t>、ｵｷﾞﾉ光熱水費</t>
    </r>
    <r>
      <rPr>
        <sz val="10"/>
        <color rgb="FF0000FF"/>
        <rFont val="ＭＳ ゴシック"/>
        <family val="3"/>
        <charset val="128"/>
      </rPr>
      <t>592,697</t>
    </r>
    <r>
      <rPr>
        <sz val="10"/>
        <rFont val="ＭＳ ゴシック"/>
        <family val="3"/>
        <charset val="128"/>
      </rPr>
      <t>（合計1,065,583）</t>
    </r>
    <rPh sb="3" eb="6">
      <t>コウネツスイ</t>
    </rPh>
    <rPh sb="18" eb="22">
      <t>コウネツスイヒ</t>
    </rPh>
    <rPh sb="30" eb="32">
      <t>ゴウケイ</t>
    </rPh>
    <phoneticPr fontId="3"/>
  </si>
  <si>
    <t>電気・ガス・水道代</t>
    <rPh sb="0" eb="2">
      <t>デンキ</t>
    </rPh>
    <rPh sb="6" eb="8">
      <t>スイドウ</t>
    </rPh>
    <rPh sb="8" eb="9">
      <t>ダイ</t>
    </rPh>
    <phoneticPr fontId="3"/>
  </si>
  <si>
    <t>・その他館内維持部品等</t>
    <rPh sb="3" eb="4">
      <t>タ</t>
    </rPh>
    <rPh sb="4" eb="6">
      <t>カンナイ</t>
    </rPh>
    <rPh sb="6" eb="8">
      <t>イジ</t>
    </rPh>
    <rPh sb="8" eb="10">
      <t>ブヒン</t>
    </rPh>
    <rPh sb="10" eb="11">
      <t>トウ</t>
    </rPh>
    <phoneticPr fontId="3"/>
  </si>
  <si>
    <t>・リソグラフ及びインク代</t>
    <rPh sb="6" eb="7">
      <t>オヨ</t>
    </rPh>
    <rPh sb="11" eb="12">
      <t>ダイ</t>
    </rPh>
    <phoneticPr fontId="3"/>
  </si>
  <si>
    <r>
      <t>・年間購読新聞代</t>
    </r>
    <r>
      <rPr>
        <sz val="10"/>
        <color indexed="8"/>
        <rFont val="Century"/>
        <family val="1"/>
      </rPr>
      <t xml:space="preserve">                      </t>
    </r>
    <r>
      <rPr>
        <sz val="10"/>
        <color indexed="8"/>
        <rFont val="ＭＳ ゴシック"/>
        <family val="3"/>
        <charset val="128"/>
      </rPr>
      <t>　</t>
    </r>
    <rPh sb="1" eb="3">
      <t>ネンカン</t>
    </rPh>
    <rPh sb="3" eb="5">
      <t>コウドク</t>
    </rPh>
    <rPh sb="5" eb="7">
      <t>シンブン</t>
    </rPh>
    <rPh sb="7" eb="8">
      <t>ダイ</t>
    </rPh>
    <phoneticPr fontId="3"/>
  </si>
  <si>
    <t>・小田急ＤＳ分消耗品費</t>
    <rPh sb="1" eb="4">
      <t>オダキュウ</t>
    </rPh>
    <rPh sb="6" eb="7">
      <t>ブン</t>
    </rPh>
    <rPh sb="7" eb="9">
      <t>ショウモウ</t>
    </rPh>
    <rPh sb="9" eb="10">
      <t>ヒン</t>
    </rPh>
    <rPh sb="10" eb="11">
      <t>ヒ</t>
    </rPh>
    <phoneticPr fontId="3"/>
  </si>
  <si>
    <t>・事務用品・館内ディスプレイ用品代　　           　</t>
    <rPh sb="1" eb="4">
      <t>ジムヨウ</t>
    </rPh>
    <rPh sb="4" eb="5">
      <t>ヒン</t>
    </rPh>
    <rPh sb="6" eb="7">
      <t>カン</t>
    </rPh>
    <rPh sb="7" eb="8">
      <t>ナイ</t>
    </rPh>
    <rPh sb="14" eb="16">
      <t>ヨウヒン</t>
    </rPh>
    <rPh sb="16" eb="17">
      <t>ダイ</t>
    </rPh>
    <phoneticPr fontId="3"/>
  </si>
  <si>
    <t>うち、料金改定に係るﾊﾟﾝﾌ印刷84,920（市負担）</t>
    <rPh sb="3" eb="5">
      <t>リョウキン</t>
    </rPh>
    <rPh sb="5" eb="7">
      <t>カイテイ</t>
    </rPh>
    <rPh sb="8" eb="9">
      <t>カカ</t>
    </rPh>
    <rPh sb="14" eb="16">
      <t>インサツ</t>
    </rPh>
    <rPh sb="23" eb="24">
      <t>シ</t>
    </rPh>
    <rPh sb="24" eb="26">
      <t>フタン</t>
    </rPh>
    <phoneticPr fontId="3"/>
  </si>
  <si>
    <t>施設パンフレット、利用促進チラシ、名刺印刷代等</t>
    <rPh sb="0" eb="2">
      <t>シセツ</t>
    </rPh>
    <rPh sb="9" eb="11">
      <t>リヨウ</t>
    </rPh>
    <rPh sb="11" eb="13">
      <t>ソクシン</t>
    </rPh>
    <rPh sb="17" eb="19">
      <t>メイシ</t>
    </rPh>
    <rPh sb="19" eb="21">
      <t>インサツ</t>
    </rPh>
    <rPh sb="21" eb="22">
      <t>ダイ</t>
    </rPh>
    <rPh sb="22" eb="23">
      <t>トウ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</si>
  <si>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</si>
  <si>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・臨時職員（夜間）賃金・手当</t>
    <rPh sb="1" eb="3">
      <t>リンジ</t>
    </rPh>
    <rPh sb="3" eb="5">
      <t>ショクイン</t>
    </rPh>
    <rPh sb="6" eb="8">
      <t>ヤカン</t>
    </rPh>
    <rPh sb="9" eb="11">
      <t>チンギン</t>
    </rPh>
    <rPh sb="12" eb="14">
      <t>テアテ</t>
    </rPh>
    <phoneticPr fontId="3"/>
  </si>
  <si>
    <t>・臨時職員賃金・手当</t>
    <rPh sb="1" eb="3">
      <t>リンジ</t>
    </rPh>
    <rPh sb="3" eb="5">
      <t>ショクイン</t>
    </rPh>
    <rPh sb="5" eb="7">
      <t>チンギン</t>
    </rPh>
    <rPh sb="8" eb="10">
      <t>テアテ</t>
    </rPh>
    <phoneticPr fontId="3"/>
  </si>
  <si>
    <r>
      <t>自主事業と財団Wi－Fi分83,736含まず。ｵｷﾞﾉWi－Fi分</t>
    </r>
    <r>
      <rPr>
        <sz val="10"/>
        <color rgb="FF0000FF"/>
        <rFont val="ＭＳ ゴシック"/>
        <family val="3"/>
        <charset val="128"/>
      </rPr>
      <t xml:space="preserve"> 13,944</t>
    </r>
    <r>
      <rPr>
        <sz val="10"/>
        <rFont val="ＭＳ ゴシック"/>
        <family val="3"/>
        <charset val="128"/>
      </rPr>
      <t>は含む</t>
    </r>
    <rPh sb="0" eb="4">
      <t>ジシュジギョウ</t>
    </rPh>
    <rPh sb="5" eb="7">
      <t>ザイダン</t>
    </rPh>
    <rPh sb="12" eb="13">
      <t>ブン</t>
    </rPh>
    <rPh sb="19" eb="20">
      <t>フク</t>
    </rPh>
    <rPh sb="32" eb="33">
      <t>ブン</t>
    </rPh>
    <rPh sb="41" eb="42">
      <t>フク</t>
    </rPh>
    <phoneticPr fontId="3"/>
  </si>
  <si>
    <t>電話通話料、公衆電話契約基本料及び通話料、郵便代等</t>
    <rPh sb="0" eb="2">
      <t>デンワ</t>
    </rPh>
    <rPh sb="2" eb="4">
      <t>ツウワ</t>
    </rPh>
    <rPh sb="4" eb="5">
      <t>リョウ</t>
    </rPh>
    <rPh sb="6" eb="8">
      <t>コウシュウ</t>
    </rPh>
    <rPh sb="8" eb="10">
      <t>デンワ</t>
    </rPh>
    <rPh sb="10" eb="12">
      <t>ケイヤク</t>
    </rPh>
    <rPh sb="12" eb="15">
      <t>キホンリョウ</t>
    </rPh>
    <rPh sb="15" eb="16">
      <t>オヨ</t>
    </rPh>
    <rPh sb="17" eb="20">
      <t>ツウワリョウ</t>
    </rPh>
    <rPh sb="21" eb="23">
      <t>ユウビン</t>
    </rPh>
    <rPh sb="23" eb="24">
      <t>ダイ</t>
    </rPh>
    <rPh sb="24" eb="25">
      <t>トウ</t>
    </rPh>
    <phoneticPr fontId="3"/>
  </si>
  <si>
    <t>通信費</t>
    <rPh sb="0" eb="3">
      <t>ツウシンヒ</t>
    </rPh>
    <phoneticPr fontId="3"/>
  </si>
  <si>
    <t>・プロパー職員（次長会館分）</t>
    <rPh sb="5" eb="7">
      <t>ショクイン</t>
    </rPh>
    <rPh sb="8" eb="10">
      <t>ジチョウ</t>
    </rPh>
    <rPh sb="10" eb="12">
      <t>カイカン</t>
    </rPh>
    <rPh sb="12" eb="13">
      <t>ブン</t>
    </rPh>
    <phoneticPr fontId="3"/>
  </si>
  <si>
    <t>・嘱託職員（局長会館分）</t>
    <rPh sb="1" eb="3">
      <t>ショクタク</t>
    </rPh>
    <rPh sb="3" eb="5">
      <t>ショクイン</t>
    </rPh>
    <rPh sb="6" eb="8">
      <t>キョクチョウ</t>
    </rPh>
    <rPh sb="8" eb="10">
      <t>カイカン</t>
    </rPh>
    <rPh sb="10" eb="11">
      <t>ブン</t>
    </rPh>
    <phoneticPr fontId="3"/>
  </si>
  <si>
    <t>・プロパー職員（係長）</t>
    <rPh sb="5" eb="7">
      <t>ショクイン</t>
    </rPh>
    <rPh sb="8" eb="10">
      <t>カカリチョウ</t>
    </rPh>
    <phoneticPr fontId="3"/>
  </si>
  <si>
    <t>・嘱託職員</t>
    <rPh sb="1" eb="3">
      <t>ショクタク</t>
    </rPh>
    <rPh sb="3" eb="5">
      <t>ショクイン</t>
    </rPh>
    <phoneticPr fontId="3"/>
  </si>
  <si>
    <t>会議・研修等出張旅費</t>
    <rPh sb="0" eb="2">
      <t>カイギ</t>
    </rPh>
    <rPh sb="3" eb="5">
      <t>ケンシュウ</t>
    </rPh>
    <rPh sb="5" eb="6">
      <t>トウ</t>
    </rPh>
    <rPh sb="6" eb="8">
      <t>シュッチョウ</t>
    </rPh>
    <rPh sb="8" eb="10">
      <t>リョヒ</t>
    </rPh>
    <phoneticPr fontId="3"/>
  </si>
  <si>
    <t>旅費交通費</t>
    <rPh sb="0" eb="2">
      <t>リョヒ</t>
    </rPh>
    <rPh sb="2" eb="5">
      <t>コウツウヒ</t>
    </rPh>
    <phoneticPr fontId="3"/>
  </si>
  <si>
    <t>〈施設管理経費〉</t>
    <rPh sb="1" eb="3">
      <t>シセツ</t>
    </rPh>
    <rPh sb="3" eb="5">
      <t>カンリ</t>
    </rPh>
    <rPh sb="5" eb="7">
      <t>ケイヒ</t>
    </rPh>
    <phoneticPr fontId="3"/>
  </si>
  <si>
    <t>・嘱託職員給与・賞与・手当</t>
    <rPh sb="1" eb="3">
      <t>ショクタク</t>
    </rPh>
    <rPh sb="3" eb="5">
      <t>ショクイン</t>
    </rPh>
    <rPh sb="5" eb="7">
      <t>キュウヨ</t>
    </rPh>
    <rPh sb="8" eb="10">
      <t>ショウヨ</t>
    </rPh>
    <rPh sb="11" eb="13">
      <t>テアテ</t>
    </rPh>
    <phoneticPr fontId="3"/>
  </si>
  <si>
    <r>
      <t>・職員（次長按分）給与・賞与・手当</t>
    </r>
    <r>
      <rPr>
        <sz val="10"/>
        <color indexed="8"/>
        <rFont val="Century"/>
        <family val="1"/>
      </rPr>
      <t xml:space="preserve">     </t>
    </r>
    <rPh sb="1" eb="3">
      <t>ショクイン</t>
    </rPh>
    <rPh sb="4" eb="6">
      <t>ジチョウ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3"/>
  </si>
  <si>
    <t>・職員（係長）給与・賞与・手当</t>
    <rPh sb="1" eb="3">
      <t>ショクイン</t>
    </rPh>
    <rPh sb="4" eb="6">
      <t>カカリチョウ</t>
    </rPh>
    <rPh sb="7" eb="9">
      <t>キュウヨ</t>
    </rPh>
    <rPh sb="10" eb="12">
      <t>ショウヨ</t>
    </rPh>
    <rPh sb="13" eb="15">
      <t>テアテ</t>
    </rPh>
    <phoneticPr fontId="3"/>
  </si>
  <si>
    <t>・職員(局長按分)給与・賞与・手当</t>
    <rPh sb="1" eb="3">
      <t>ショクイン</t>
    </rPh>
    <rPh sb="4" eb="6">
      <t>キョクチョウ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3"/>
  </si>
  <si>
    <t>賃金、手当</t>
    <rPh sb="0" eb="2">
      <t>チンギン</t>
    </rPh>
    <rPh sb="3" eb="5">
      <t>テアテ</t>
    </rPh>
    <phoneticPr fontId="3"/>
  </si>
  <si>
    <t>賃金</t>
    <rPh sb="0" eb="2">
      <t>チンギン</t>
    </rPh>
    <phoneticPr fontId="3"/>
  </si>
  <si>
    <t>社会保険、雇用保険等</t>
    <rPh sb="0" eb="2">
      <t>シャカイ</t>
    </rPh>
    <rPh sb="2" eb="4">
      <t>ホケン</t>
    </rPh>
    <rPh sb="5" eb="7">
      <t>コヨウ</t>
    </rPh>
    <rPh sb="7" eb="9">
      <t>ホケン</t>
    </rPh>
    <rPh sb="9" eb="10">
      <t>トウ</t>
    </rPh>
    <phoneticPr fontId="3"/>
  </si>
  <si>
    <t>福利厚生費</t>
    <rPh sb="0" eb="2">
      <t>フクリ</t>
    </rPh>
    <rPh sb="2" eb="5">
      <t>コウセイヒ</t>
    </rPh>
    <phoneticPr fontId="3"/>
  </si>
  <si>
    <t>給与、賞与、諸手当</t>
    <rPh sb="0" eb="2">
      <t>キュウヨ</t>
    </rPh>
    <rPh sb="3" eb="5">
      <t>ショウヨ</t>
    </rPh>
    <rPh sb="6" eb="9">
      <t>ショテアテ</t>
    </rPh>
    <phoneticPr fontId="3"/>
  </si>
  <si>
    <t>給与・手当</t>
    <rPh sb="0" eb="2">
      <t>キュウヨ</t>
    </rPh>
    <rPh sb="3" eb="5">
      <t>テアテ</t>
    </rPh>
    <phoneticPr fontId="3"/>
  </si>
  <si>
    <t>〈人件費〉</t>
    <rPh sb="1" eb="4">
      <t>ジンケンヒ</t>
    </rPh>
    <phoneticPr fontId="3"/>
  </si>
  <si>
    <t>備　　考</t>
    <phoneticPr fontId="3"/>
  </si>
  <si>
    <t>〔支出の部〕</t>
    <rPh sb="1" eb="3">
      <t>シシュツ</t>
    </rPh>
    <rPh sb="4" eb="5">
      <t>ブ</t>
    </rPh>
    <phoneticPr fontId="3"/>
  </si>
  <si>
    <t>（Ａ）</t>
    <phoneticPr fontId="3"/>
  </si>
  <si>
    <t>利益還元（共用部分照明LED化改修費）</t>
    <rPh sb="0" eb="2">
      <t>リエキ</t>
    </rPh>
    <rPh sb="2" eb="4">
      <t>カンゲン</t>
    </rPh>
    <rPh sb="5" eb="9">
      <t>キョウヨウブブン</t>
    </rPh>
    <rPh sb="9" eb="11">
      <t>ショウメイ</t>
    </rPh>
    <rPh sb="14" eb="15">
      <t>カ</t>
    </rPh>
    <rPh sb="15" eb="18">
      <t>カイシュウヒ</t>
    </rPh>
    <phoneticPr fontId="3"/>
  </si>
  <si>
    <t>管理運営事業基金③</t>
    <rPh sb="0" eb="4">
      <t>カンリウンエイ</t>
    </rPh>
    <rPh sb="4" eb="6">
      <t>ジギョウ</t>
    </rPh>
    <rPh sb="6" eb="8">
      <t>キキン</t>
    </rPh>
    <phoneticPr fontId="3"/>
  </si>
  <si>
    <t>ﾘｰｽ240,996、通信費83,736</t>
    <rPh sb="11" eb="14">
      <t>ツウシンヒ</t>
    </rPh>
    <phoneticPr fontId="3"/>
  </si>
  <si>
    <t>利益還元（Wi-Fi設置関連費）</t>
    <rPh sb="0" eb="2">
      <t>リエキ</t>
    </rPh>
    <rPh sb="2" eb="4">
      <t>カンゲン</t>
    </rPh>
    <rPh sb="10" eb="12">
      <t>セッチ</t>
    </rPh>
    <rPh sb="12" eb="15">
      <t>カンレンヒ</t>
    </rPh>
    <phoneticPr fontId="3"/>
  </si>
  <si>
    <t>管理運営事業基金②</t>
    <rPh sb="0" eb="4">
      <t>カンリウンエイ</t>
    </rPh>
    <rPh sb="4" eb="6">
      <t>ジギョウ</t>
    </rPh>
    <rPh sb="6" eb="8">
      <t>キキン</t>
    </rPh>
    <phoneticPr fontId="3"/>
  </si>
  <si>
    <t>利益還元（適切な管理運営のための経費補填）</t>
    <rPh sb="0" eb="2">
      <t>リエキ</t>
    </rPh>
    <rPh sb="2" eb="4">
      <t>カンゲン</t>
    </rPh>
    <rPh sb="5" eb="7">
      <t>テキセツ</t>
    </rPh>
    <rPh sb="8" eb="10">
      <t>カンリ</t>
    </rPh>
    <rPh sb="10" eb="12">
      <t>ウンエイ</t>
    </rPh>
    <rPh sb="16" eb="18">
      <t>ケイヒ</t>
    </rPh>
    <rPh sb="18" eb="20">
      <t>ホテン</t>
    </rPh>
    <phoneticPr fontId="3"/>
  </si>
  <si>
    <t>管理運営事業基金①</t>
    <rPh sb="0" eb="2">
      <t>カンリ</t>
    </rPh>
    <rPh sb="2" eb="4">
      <t>ウンエイ</t>
    </rPh>
    <rPh sb="4" eb="6">
      <t>ジギョウ</t>
    </rPh>
    <rPh sb="6" eb="8">
      <t>キキン</t>
    </rPh>
    <phoneticPr fontId="3"/>
  </si>
  <si>
    <t>感染症防止対策のための補助金</t>
    <rPh sb="0" eb="5">
      <t>カンセンショウボウシ</t>
    </rPh>
    <rPh sb="5" eb="7">
      <t>タイサク</t>
    </rPh>
    <rPh sb="11" eb="14">
      <t>ホジョキン</t>
    </rPh>
    <phoneticPr fontId="3"/>
  </si>
  <si>
    <t>コロナ対策事業補助金</t>
    <rPh sb="3" eb="5">
      <t>タイサク</t>
    </rPh>
    <rPh sb="5" eb="7">
      <t>ジギョウ</t>
    </rPh>
    <rPh sb="7" eb="10">
      <t>ホジョキン</t>
    </rPh>
    <phoneticPr fontId="3"/>
  </si>
  <si>
    <t>臨時的任用職員休業補償4・5・6月分 508,019、1・2・3月分 259,631</t>
    <rPh sb="0" eb="5">
      <t>リンジテキニンヨウ</t>
    </rPh>
    <rPh sb="5" eb="7">
      <t>ショクイン</t>
    </rPh>
    <rPh sb="7" eb="11">
      <t>キュウギョウホショウ</t>
    </rPh>
    <rPh sb="16" eb="18">
      <t>ガツブン</t>
    </rPh>
    <rPh sb="32" eb="33">
      <t>ガツ</t>
    </rPh>
    <rPh sb="33" eb="34">
      <t>ブン</t>
    </rPh>
    <phoneticPr fontId="3"/>
  </si>
  <si>
    <t>休止期間中の休業補償に係る国からの助成金</t>
    <rPh sb="0" eb="4">
      <t>キュウシキカン</t>
    </rPh>
    <rPh sb="4" eb="5">
      <t>チュウ</t>
    </rPh>
    <rPh sb="6" eb="10">
      <t>キュウギョウホショウ</t>
    </rPh>
    <rPh sb="11" eb="12">
      <t>カカ</t>
    </rPh>
    <rPh sb="13" eb="14">
      <t>クニ</t>
    </rPh>
    <rPh sb="17" eb="20">
      <t>ジョセイキン</t>
    </rPh>
    <phoneticPr fontId="3"/>
  </si>
  <si>
    <t>緊急雇用安定助成金</t>
    <rPh sb="0" eb="4">
      <t>キンキュウコヨウ</t>
    </rPh>
    <rPh sb="4" eb="9">
      <t>アンテイジョセイキン</t>
    </rPh>
    <phoneticPr fontId="3"/>
  </si>
  <si>
    <t>2020年度の休止期間に係る協力金</t>
    <rPh sb="4" eb="6">
      <t>ネンド</t>
    </rPh>
    <rPh sb="7" eb="11">
      <t>キュウシキカン</t>
    </rPh>
    <rPh sb="12" eb="13">
      <t>カカ</t>
    </rPh>
    <rPh sb="14" eb="17">
      <t>キョウリョクキン</t>
    </rPh>
    <phoneticPr fontId="3"/>
  </si>
  <si>
    <t>コロナ協力金</t>
    <rPh sb="3" eb="6">
      <t>キョウリョクキン</t>
    </rPh>
    <phoneticPr fontId="3"/>
  </si>
  <si>
    <t>2019年度の休止期間に係る損失補填金</t>
    <rPh sb="7" eb="9">
      <t>キュウシ</t>
    </rPh>
    <rPh sb="9" eb="11">
      <t>キカン</t>
    </rPh>
    <rPh sb="12" eb="13">
      <t>カカ</t>
    </rPh>
    <phoneticPr fontId="3"/>
  </si>
  <si>
    <t>2019年度コロナ損失
補填金</t>
    <rPh sb="4" eb="6">
      <t>ネンド</t>
    </rPh>
    <rPh sb="9" eb="11">
      <t>ソンシツ</t>
    </rPh>
    <rPh sb="12" eb="15">
      <t>ホテンキン</t>
    </rPh>
    <phoneticPr fontId="3"/>
  </si>
  <si>
    <t>利息収入 1,026、コロナ還付放棄分 2,250</t>
    <rPh sb="0" eb="4">
      <t>リソクシュウニュウ</t>
    </rPh>
    <rPh sb="14" eb="16">
      <t>カンプ</t>
    </rPh>
    <rPh sb="16" eb="18">
      <t>ホウキ</t>
    </rPh>
    <rPh sb="18" eb="19">
      <t>ブン</t>
    </rPh>
    <phoneticPr fontId="3"/>
  </si>
  <si>
    <t>利息収入、コロナ還付放棄金</t>
    <rPh sb="0" eb="4">
      <t>リソクシュウニュウ</t>
    </rPh>
    <rPh sb="8" eb="10">
      <t>カンプ</t>
    </rPh>
    <rPh sb="10" eb="12">
      <t>ホウキ</t>
    </rPh>
    <rPh sb="12" eb="13">
      <t>キン</t>
    </rPh>
    <phoneticPr fontId="3"/>
  </si>
  <si>
    <r>
      <t>メイツ事務室光熱水費</t>
    </r>
    <r>
      <rPr>
        <sz val="10"/>
        <color rgb="FF0000FF"/>
        <rFont val="ＭＳ ゴシック"/>
        <family val="3"/>
        <charset val="128"/>
      </rPr>
      <t>495,979</t>
    </r>
    <r>
      <rPr>
        <sz val="10"/>
        <rFont val="ＭＳ ゴシック"/>
        <family val="3"/>
        <charset val="128"/>
      </rPr>
      <t>、ｵｷﾞﾉ光熱水費</t>
    </r>
    <r>
      <rPr>
        <sz val="10"/>
        <color rgb="FF0000FF"/>
        <rFont val="ＭＳ ゴシック"/>
        <family val="3"/>
        <charset val="128"/>
      </rPr>
      <t>656,586</t>
    </r>
    <r>
      <rPr>
        <sz val="10"/>
        <rFont val="ＭＳ ゴシック"/>
        <family val="3"/>
        <charset val="128"/>
      </rPr>
      <t>(光熱水602,478 Wi－Fi 13,944+40,164</t>
    </r>
    <r>
      <rPr>
        <sz val="10"/>
        <color rgb="FF0000FF"/>
        <rFont val="ＭＳ ゴシック"/>
        <family val="3"/>
        <charset val="128"/>
      </rPr>
      <t>)</t>
    </r>
    <rPh sb="3" eb="6">
      <t>ジムシツ</t>
    </rPh>
    <rPh sb="6" eb="10">
      <t>コウネツスイヒ</t>
    </rPh>
    <rPh sb="22" eb="26">
      <t>コウネツスイヒ</t>
    </rPh>
    <rPh sb="36" eb="43">
      <t>６０２，４７８</t>
    </rPh>
    <phoneticPr fontId="3"/>
  </si>
  <si>
    <t>サービスセンター事務室、レストラン部分光熱水費及び下水道使用料</t>
    <rPh sb="8" eb="11">
      <t>ジムシツ</t>
    </rPh>
    <rPh sb="17" eb="19">
      <t>ブブン</t>
    </rPh>
    <rPh sb="19" eb="23">
      <t>コウネツスイヒ</t>
    </rPh>
    <rPh sb="23" eb="24">
      <t>オヨ</t>
    </rPh>
    <rPh sb="25" eb="28">
      <t>ゲスイドウ</t>
    </rPh>
    <rPh sb="28" eb="31">
      <t>シヨウリョウ</t>
    </rPh>
    <phoneticPr fontId="3"/>
  </si>
  <si>
    <t>企画提案事業参加費、公衆電話収入等</t>
    <rPh sb="0" eb="2">
      <t>キカク</t>
    </rPh>
    <rPh sb="2" eb="4">
      <t>テイアン</t>
    </rPh>
    <rPh sb="4" eb="6">
      <t>ジギョウ</t>
    </rPh>
    <rPh sb="6" eb="9">
      <t>サンカヒ</t>
    </rPh>
    <rPh sb="10" eb="12">
      <t>コウシュウ</t>
    </rPh>
    <rPh sb="12" eb="14">
      <t>デンワ</t>
    </rPh>
    <rPh sb="14" eb="16">
      <t>シュウニュウ</t>
    </rPh>
    <rPh sb="16" eb="17">
      <t>トウ</t>
    </rPh>
    <phoneticPr fontId="3"/>
  </si>
  <si>
    <t>企画提案事業収入</t>
    <rPh sb="0" eb="4">
      <t>キカクテイアン</t>
    </rPh>
    <rPh sb="4" eb="6">
      <t>ジギョウ</t>
    </rPh>
    <rPh sb="6" eb="8">
      <t>シュウニュウ</t>
    </rPh>
    <phoneticPr fontId="3"/>
  </si>
  <si>
    <t>利用料金収入</t>
    <rPh sb="0" eb="2">
      <t>リヨウ</t>
    </rPh>
    <rPh sb="2" eb="3">
      <t>リョウ</t>
    </rPh>
    <rPh sb="3" eb="4">
      <t>キン</t>
    </rPh>
    <rPh sb="4" eb="6">
      <t>シュウニュウ</t>
    </rPh>
    <phoneticPr fontId="3"/>
  </si>
  <si>
    <t>指定管理料61,621,919 (うち料金改定に係る費用 ｼｽﾃﾑ改修ﾊﾟﾝﾌ等436,920円込み)実績影響額372,585差し引いた額</t>
    <rPh sb="0" eb="5">
      <t>シテイカンリリョウ</t>
    </rPh>
    <rPh sb="19" eb="23">
      <t>リョウキンカイテイ</t>
    </rPh>
    <rPh sb="24" eb="25">
      <t>カカ</t>
    </rPh>
    <rPh sb="26" eb="28">
      <t>ヒヨウ</t>
    </rPh>
    <rPh sb="33" eb="35">
      <t>カイシュウ</t>
    </rPh>
    <rPh sb="39" eb="40">
      <t>トウ</t>
    </rPh>
    <rPh sb="47" eb="48">
      <t>エン</t>
    </rPh>
    <rPh sb="48" eb="49">
      <t>コ</t>
    </rPh>
    <rPh sb="51" eb="56">
      <t>ジッセキエイキョウガク</t>
    </rPh>
    <rPh sb="63" eb="64">
      <t>サ</t>
    </rPh>
    <rPh sb="65" eb="66">
      <t>ヒ</t>
    </rPh>
    <rPh sb="68" eb="69">
      <t>ガク</t>
    </rPh>
    <phoneticPr fontId="3"/>
  </si>
  <si>
    <t>指定管理料</t>
    <rPh sb="0" eb="2">
      <t>シテイ</t>
    </rPh>
    <rPh sb="2" eb="4">
      <t>カンリ</t>
    </rPh>
    <rPh sb="4" eb="5">
      <t>リョウ</t>
    </rPh>
    <phoneticPr fontId="3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</si>
  <si>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3"/>
  </si>
  <si>
    <t>（2020年4月1日から2021年3月31日まで）</t>
    <rPh sb="5" eb="6">
      <t>ネン</t>
    </rPh>
    <rPh sb="7" eb="8">
      <t>ガツ</t>
    </rPh>
    <rPh sb="9" eb="10">
      <t>ニチ</t>
    </rPh>
    <rPh sb="16" eb="17">
      <t>ネン</t>
    </rPh>
    <rPh sb="18" eb="19">
      <t>ガツ</t>
    </rPh>
    <rPh sb="21" eb="22">
      <t>ニチ</t>
    </rPh>
    <phoneticPr fontId="3"/>
  </si>
  <si>
    <t>2020年度 施設の管理に係る経費の決算書</t>
    <rPh sb="4" eb="6">
      <t>ネンド</t>
    </rPh>
    <rPh sb="7" eb="9">
      <t>シセツ</t>
    </rPh>
    <rPh sb="10" eb="12">
      <t>カンリ</t>
    </rPh>
    <rPh sb="13" eb="14">
      <t>カカ</t>
    </rPh>
    <rPh sb="15" eb="17">
      <t>ケイヒ</t>
    </rPh>
    <rPh sb="18" eb="21">
      <t>ケッサンショ</t>
    </rPh>
    <phoneticPr fontId="3"/>
  </si>
  <si>
    <t>別紙５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</si>
</sst>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)&quot;回&quot;;[Red]\(#,##0\)&quot;回&quot;"/>
    <numFmt numFmtId="177" formatCode="#,##0.0"/>
    <numFmt numFmtId="178" formatCode="0.0%\ "/>
    <numFmt numFmtId="179" formatCode="#,##0\ &quot;日&quot;"/>
    <numFmt numFmtId="180" formatCode="#,##0_ ;[Red]\-#,##0\ "/>
    <numFmt numFmtId="181" formatCode="#,##0;&quot;△ &quot;#,##0"/>
    <numFmt numFmtId="182" formatCode="0.0%"/>
    <numFmt numFmtId="183" formatCode="#,##0;&quot;▲ &quot;#,##0"/>
    <numFmt numFmtId="184" formatCode="#,##0_ "/>
    <numFmt numFmtId="185" formatCode="#,##0;[Red]\▲#,##0"/>
    <numFmt numFmtId="186" formatCode="#,##0&quot;円&quot;;[Red]\-#,##0&quot;円&quot;"/>
  </numFmts>
  <fonts count="4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Century"/>
      <family val="1"/>
    </font>
    <font>
      <sz val="10"/>
      <name val="ＭＳ ゴシック"/>
      <family val="3"/>
      <charset val="128"/>
    </font>
    <font>
      <sz val="10"/>
      <name val="Century"/>
      <family val="1"/>
    </font>
    <font>
      <sz val="12"/>
      <name val="ＭＳ Ｐゴシック"/>
      <family val="3"/>
      <charset val="128"/>
    </font>
    <font>
      <sz val="9.5"/>
      <name val="ＭＳ Ｐゴシック"/>
      <family val="3"/>
      <charset val="128"/>
    </font>
    <font>
      <sz val="16"/>
      <name val="ＭＳ Ｐゴシック"/>
      <family val="3"/>
      <charset val="128"/>
    </font>
    <font>
      <b/>
      <u/>
      <sz val="17"/>
      <name val="ＭＳ Ｐゴシック"/>
      <family val="3"/>
      <charset val="128"/>
    </font>
    <font>
      <sz val="10.5"/>
      <color indexed="12"/>
      <name val="Century"/>
      <family val="1"/>
    </font>
    <font>
      <sz val="10.5"/>
      <name val="Century"/>
      <family val="1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color indexed="10"/>
      <name val="Century"/>
      <family val="1"/>
    </font>
    <font>
      <u/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HGSｺﾞｼｯｸM"/>
      <family val="3"/>
      <charset val="128"/>
    </font>
    <font>
      <sz val="10"/>
      <color rgb="FF0000FF"/>
      <name val="Century"/>
      <family val="1"/>
    </font>
    <font>
      <sz val="11"/>
      <color rgb="FF0000FF"/>
      <name val="Century"/>
      <family val="1"/>
    </font>
    <font>
      <sz val="10"/>
      <color indexed="12"/>
      <name val="Century"/>
      <family val="1"/>
    </font>
    <font>
      <sz val="11"/>
      <color indexed="12"/>
      <name val="Century"/>
      <family val="1"/>
    </font>
    <font>
      <sz val="9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Century"/>
      <family val="1"/>
    </font>
    <font>
      <sz val="11"/>
      <color indexed="8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12"/>
      <name val="ＭＳ 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color rgb="FF3333CC"/>
      <name val="Century"/>
      <family val="1"/>
    </font>
    <font>
      <sz val="11"/>
      <color indexed="12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rgb="FFFF0000"/>
      <name val="Century"/>
      <family val="1"/>
    </font>
    <font>
      <b/>
      <sz val="11"/>
      <name val="ＭＳ Ｐ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Century"/>
      <family val="1"/>
    </font>
    <font>
      <sz val="10"/>
      <color rgb="FF0000FF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8">
    <xf numFmtId="0" fontId="0" fillId="0" borderId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72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/>
    </xf>
    <xf numFmtId="0" fontId="5" fillId="0" borderId="0" xfId="0" applyFont="1" applyFill="1"/>
    <xf numFmtId="0" fontId="0" fillId="0" borderId="0" xfId="0" applyFont="1" applyFill="1" applyAlignment="1"/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176" fontId="11" fillId="0" borderId="9" xfId="2" applyNumberFormat="1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2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176" fontId="11" fillId="0" borderId="9" xfId="0" applyNumberFormat="1" applyFont="1" applyFill="1" applyBorder="1" applyAlignment="1">
      <alignment vertical="center"/>
    </xf>
    <xf numFmtId="177" fontId="13" fillId="3" borderId="17" xfId="0" applyNumberFormat="1" applyFont="1" applyFill="1" applyBorder="1" applyAlignment="1">
      <alignment vertical="center"/>
    </xf>
    <xf numFmtId="177" fontId="13" fillId="3" borderId="18" xfId="0" applyNumberFormat="1" applyFont="1" applyFill="1" applyBorder="1" applyAlignment="1">
      <alignment vertical="center"/>
    </xf>
    <xf numFmtId="178" fontId="13" fillId="3" borderId="16" xfId="0" applyNumberFormat="1" applyFont="1" applyFill="1" applyBorder="1" applyAlignment="1">
      <alignment vertical="center"/>
    </xf>
    <xf numFmtId="177" fontId="13" fillId="3" borderId="19" xfId="0" applyNumberFormat="1" applyFont="1" applyFill="1" applyBorder="1" applyAlignment="1">
      <alignment vertical="center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1" fillId="0" borderId="22" xfId="0" applyFont="1" applyFill="1" applyBorder="1" applyAlignment="1">
      <alignment vertical="center"/>
    </xf>
    <xf numFmtId="176" fontId="11" fillId="0" borderId="10" xfId="2" applyNumberFormat="1" applyFont="1" applyFill="1" applyBorder="1" applyAlignment="1">
      <alignment vertical="center"/>
    </xf>
    <xf numFmtId="177" fontId="13" fillId="3" borderId="23" xfId="0" applyNumberFormat="1" applyFont="1" applyFill="1" applyBorder="1" applyAlignment="1">
      <alignment vertical="center"/>
    </xf>
    <xf numFmtId="177" fontId="13" fillId="3" borderId="24" xfId="0" applyNumberFormat="1" applyFont="1" applyFill="1" applyBorder="1" applyAlignment="1">
      <alignment vertical="center"/>
    </xf>
    <xf numFmtId="177" fontId="13" fillId="3" borderId="25" xfId="0" applyNumberFormat="1" applyFont="1" applyFill="1" applyBorder="1" applyAlignment="1">
      <alignment vertical="center"/>
    </xf>
    <xf numFmtId="178" fontId="11" fillId="3" borderId="26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vertical="center"/>
    </xf>
    <xf numFmtId="178" fontId="14" fillId="0" borderId="22" xfId="0" applyNumberFormat="1" applyFont="1" applyFill="1" applyBorder="1" applyAlignment="1">
      <alignment vertical="center"/>
    </xf>
    <xf numFmtId="3" fontId="11" fillId="0" borderId="20" xfId="0" applyNumberFormat="1" applyFont="1" applyFill="1" applyBorder="1" applyAlignment="1">
      <alignment vertical="center"/>
    </xf>
    <xf numFmtId="3" fontId="11" fillId="0" borderId="21" xfId="0" applyNumberFormat="1" applyFont="1" applyFill="1" applyBorder="1" applyAlignment="1">
      <alignment vertical="center"/>
    </xf>
    <xf numFmtId="3" fontId="11" fillId="0" borderId="22" xfId="0" applyNumberFormat="1" applyFont="1" applyFill="1" applyBorder="1" applyAlignment="1">
      <alignment vertical="center"/>
    </xf>
    <xf numFmtId="3" fontId="11" fillId="0" borderId="27" xfId="0" applyNumberFormat="1" applyFont="1" applyFill="1" applyBorder="1" applyAlignment="1">
      <alignment vertical="center"/>
    </xf>
    <xf numFmtId="179" fontId="11" fillId="0" borderId="10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3" fontId="11" fillId="0" borderId="8" xfId="0" applyNumberFormat="1" applyFont="1" applyFill="1" applyBorder="1" applyAlignment="1">
      <alignment vertical="center"/>
    </xf>
    <xf numFmtId="0" fontId="11" fillId="0" borderId="28" xfId="0" applyFont="1" applyFill="1" applyBorder="1" applyAlignment="1">
      <alignment vertical="center"/>
    </xf>
    <xf numFmtId="177" fontId="13" fillId="3" borderId="2" xfId="0" applyNumberFormat="1" applyFont="1" applyFill="1" applyBorder="1" applyAlignment="1">
      <alignment vertical="center"/>
    </xf>
    <xf numFmtId="177" fontId="13" fillId="3" borderId="8" xfId="0" applyNumberFormat="1" applyFont="1" applyFill="1" applyBorder="1" applyAlignment="1">
      <alignment vertical="center"/>
    </xf>
    <xf numFmtId="177" fontId="13" fillId="3" borderId="3" xfId="0" applyNumberFormat="1" applyFont="1" applyFill="1" applyBorder="1" applyAlignment="1">
      <alignment vertical="center"/>
    </xf>
    <xf numFmtId="178" fontId="11" fillId="3" borderId="5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78" fontId="1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6" fillId="0" borderId="29" xfId="0" applyFon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vertical="center" shrinkToFit="1"/>
    </xf>
    <xf numFmtId="0" fontId="12" fillId="0" borderId="30" xfId="0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vertical="center"/>
    </xf>
    <xf numFmtId="3" fontId="18" fillId="0" borderId="12" xfId="0" applyNumberFormat="1" applyFont="1" applyFill="1" applyBorder="1" applyAlignment="1">
      <alignment vertical="center"/>
    </xf>
    <xf numFmtId="3" fontId="18" fillId="0" borderId="13" xfId="0" applyNumberFormat="1" applyFont="1" applyFill="1" applyBorder="1" applyAlignment="1">
      <alignment vertical="center"/>
    </xf>
    <xf numFmtId="3" fontId="18" fillId="2" borderId="13" xfId="0" applyNumberFormat="1" applyFont="1" applyFill="1" applyBorder="1" applyAlignment="1">
      <alignment vertical="center"/>
    </xf>
    <xf numFmtId="3" fontId="18" fillId="0" borderId="14" xfId="0" applyNumberFormat="1" applyFont="1" applyFill="1" applyBorder="1" applyAlignment="1">
      <alignment vertical="center"/>
    </xf>
    <xf numFmtId="3" fontId="19" fillId="0" borderId="9" xfId="0" applyNumberFormat="1" applyFont="1" applyFill="1" applyBorder="1" applyAlignment="1">
      <alignment vertical="center"/>
    </xf>
    <xf numFmtId="0" fontId="12" fillId="0" borderId="31" xfId="0" applyFont="1" applyFill="1" applyBorder="1" applyAlignment="1">
      <alignment horizontal="center" vertical="center"/>
    </xf>
    <xf numFmtId="3" fontId="18" fillId="0" borderId="32" xfId="0" applyNumberFormat="1" applyFont="1" applyFill="1" applyBorder="1" applyAlignment="1">
      <alignment vertical="center"/>
    </xf>
    <xf numFmtId="3" fontId="18" fillId="0" borderId="33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vertical="center"/>
    </xf>
    <xf numFmtId="3" fontId="18" fillId="2" borderId="34" xfId="0" applyNumberFormat="1" applyFont="1" applyFill="1" applyBorder="1" applyAlignment="1">
      <alignment vertical="center"/>
    </xf>
    <xf numFmtId="3" fontId="18" fillId="0" borderId="35" xfId="0" applyNumberFormat="1" applyFont="1" applyFill="1" applyBorder="1" applyAlignment="1">
      <alignment vertical="center"/>
    </xf>
    <xf numFmtId="3" fontId="19" fillId="0" borderId="31" xfId="0" applyNumberFormat="1" applyFont="1" applyFill="1" applyBorder="1" applyAlignment="1">
      <alignment vertical="center"/>
    </xf>
    <xf numFmtId="0" fontId="20" fillId="0" borderId="26" xfId="0" applyFont="1" applyFill="1" applyBorder="1" applyAlignment="1">
      <alignment horizontal="center" vertical="center"/>
    </xf>
    <xf numFmtId="3" fontId="18" fillId="0" borderId="23" xfId="0" applyNumberFormat="1" applyFont="1" applyFill="1" applyBorder="1" applyAlignment="1">
      <alignment vertical="center"/>
    </xf>
    <xf numFmtId="3" fontId="18" fillId="0" borderId="24" xfId="0" applyNumberFormat="1" applyFont="1" applyFill="1" applyBorder="1" applyAlignment="1">
      <alignment vertical="center"/>
    </xf>
    <xf numFmtId="3" fontId="18" fillId="0" borderId="25" xfId="0" applyNumberFormat="1" applyFont="1" applyFill="1" applyBorder="1" applyAlignment="1">
      <alignment vertical="center"/>
    </xf>
    <xf numFmtId="3" fontId="18" fillId="2" borderId="25" xfId="0" applyNumberFormat="1" applyFont="1" applyFill="1" applyBorder="1" applyAlignment="1">
      <alignment vertical="center"/>
    </xf>
    <xf numFmtId="3" fontId="18" fillId="0" borderId="36" xfId="0" applyNumberFormat="1" applyFont="1" applyFill="1" applyBorder="1" applyAlignment="1">
      <alignment vertical="center"/>
    </xf>
    <xf numFmtId="3" fontId="19" fillId="0" borderId="37" xfId="0" applyNumberFormat="1" applyFont="1" applyFill="1" applyBorder="1" applyAlignment="1">
      <alignment vertical="center"/>
    </xf>
    <xf numFmtId="0" fontId="21" fillId="3" borderId="5" xfId="0" applyFont="1" applyFill="1" applyBorder="1" applyAlignment="1">
      <alignment horizontal="center" vertical="center"/>
    </xf>
    <xf numFmtId="3" fontId="22" fillId="3" borderId="2" xfId="0" applyNumberFormat="1" applyFont="1" applyFill="1" applyBorder="1" applyAlignment="1">
      <alignment vertical="center"/>
    </xf>
    <xf numFmtId="3" fontId="22" fillId="3" borderId="3" xfId="0" applyNumberFormat="1" applyFont="1" applyFill="1" applyBorder="1" applyAlignment="1">
      <alignment vertical="center"/>
    </xf>
    <xf numFmtId="3" fontId="22" fillId="3" borderId="5" xfId="0" applyNumberFormat="1" applyFont="1" applyFill="1" applyBorder="1" applyAlignment="1">
      <alignment vertical="center"/>
    </xf>
    <xf numFmtId="0" fontId="12" fillId="0" borderId="30" xfId="0" applyFont="1" applyFill="1" applyBorder="1" applyAlignment="1">
      <alignment horizontal="center" vertical="center" wrapText="1"/>
    </xf>
    <xf numFmtId="3" fontId="19" fillId="0" borderId="38" xfId="0" applyNumberFormat="1" applyFont="1" applyFill="1" applyBorder="1" applyAlignment="1">
      <alignment vertical="center"/>
    </xf>
    <xf numFmtId="0" fontId="12" fillId="0" borderId="39" xfId="0" applyFont="1" applyFill="1" applyBorder="1" applyAlignment="1">
      <alignment horizontal="center" vertical="center" wrapText="1"/>
    </xf>
    <xf numFmtId="3" fontId="18" fillId="0" borderId="40" xfId="0" applyNumberFormat="1" applyFont="1" applyFill="1" applyBorder="1" applyAlignment="1">
      <alignment vertical="center"/>
    </xf>
    <xf numFmtId="3" fontId="18" fillId="0" borderId="41" xfId="0" applyNumberFormat="1" applyFont="1" applyFill="1" applyBorder="1" applyAlignment="1">
      <alignment vertical="center"/>
    </xf>
    <xf numFmtId="3" fontId="18" fillId="0" borderId="42" xfId="0" applyNumberFormat="1" applyFont="1" applyFill="1" applyBorder="1" applyAlignment="1">
      <alignment vertical="center"/>
    </xf>
    <xf numFmtId="0" fontId="21" fillId="3" borderId="6" xfId="0" applyFont="1" applyFill="1" applyBorder="1" applyAlignment="1">
      <alignment horizontal="center" vertical="center"/>
    </xf>
    <xf numFmtId="3" fontId="18" fillId="0" borderId="45" xfId="0" applyNumberFormat="1" applyFont="1" applyFill="1" applyBorder="1" applyAlignment="1">
      <alignment vertical="center"/>
    </xf>
    <xf numFmtId="3" fontId="18" fillId="4" borderId="13" xfId="0" applyNumberFormat="1" applyFont="1" applyFill="1" applyBorder="1" applyAlignment="1">
      <alignment vertical="center"/>
    </xf>
    <xf numFmtId="3" fontId="18" fillId="4" borderId="14" xfId="0" applyNumberFormat="1" applyFont="1" applyFill="1" applyBorder="1" applyAlignment="1">
      <alignment vertical="center"/>
    </xf>
    <xf numFmtId="3" fontId="19" fillId="3" borderId="48" xfId="0" applyNumberFormat="1" applyFont="1" applyFill="1" applyBorder="1" applyAlignment="1">
      <alignment vertical="center"/>
    </xf>
    <xf numFmtId="3" fontId="19" fillId="3" borderId="49" xfId="0" applyNumberFormat="1" applyFont="1" applyFill="1" applyBorder="1" applyAlignment="1">
      <alignment vertical="center"/>
    </xf>
    <xf numFmtId="3" fontId="19" fillId="3" borderId="50" xfId="0" applyNumberFormat="1" applyFont="1" applyFill="1" applyBorder="1" applyAlignment="1">
      <alignment vertical="center"/>
    </xf>
    <xf numFmtId="0" fontId="6" fillId="0" borderId="0" xfId="3" applyAlignment="1">
      <alignment vertical="center"/>
    </xf>
    <xf numFmtId="0" fontId="23" fillId="0" borderId="0" xfId="4" applyFont="1" applyBorder="1" applyAlignment="1">
      <alignment vertical="center"/>
    </xf>
    <xf numFmtId="0" fontId="25" fillId="0" borderId="0" xfId="4" applyFont="1" applyBorder="1" applyAlignment="1">
      <alignment horizontal="center" vertical="center"/>
    </xf>
    <xf numFmtId="0" fontId="12" fillId="0" borderId="0" xfId="4" applyFont="1" applyBorder="1" applyAlignment="1">
      <alignment horizontal="right" vertical="center"/>
    </xf>
    <xf numFmtId="0" fontId="12" fillId="0" borderId="1" xfId="4" applyFont="1" applyFill="1" applyBorder="1" applyAlignment="1">
      <alignment horizontal="center" vertical="center"/>
    </xf>
    <xf numFmtId="38" fontId="20" fillId="2" borderId="8" xfId="5" applyFont="1" applyFill="1" applyBorder="1" applyAlignment="1">
      <alignment horizontal="center" vertical="center" wrapText="1"/>
    </xf>
    <xf numFmtId="38" fontId="20" fillId="2" borderId="28" xfId="5" applyFont="1" applyFill="1" applyBorder="1" applyAlignment="1">
      <alignment horizontal="center" vertical="center" wrapText="1"/>
    </xf>
    <xf numFmtId="38" fontId="20" fillId="2" borderId="5" xfId="5" applyFont="1" applyFill="1" applyBorder="1" applyAlignment="1">
      <alignment horizontal="center" vertical="center" wrapText="1"/>
    </xf>
    <xf numFmtId="38" fontId="20" fillId="2" borderId="51" xfId="5" applyFont="1" applyFill="1" applyBorder="1" applyAlignment="1">
      <alignment horizontal="center" vertical="center" wrapText="1"/>
    </xf>
    <xf numFmtId="0" fontId="6" fillId="0" borderId="38" xfId="4" applyFont="1" applyFill="1" applyBorder="1" applyAlignment="1">
      <alignment horizontal="center" vertical="center"/>
    </xf>
    <xf numFmtId="180" fontId="26" fillId="0" borderId="52" xfId="5" applyNumberFormat="1" applyFont="1" applyFill="1" applyBorder="1" applyAlignment="1">
      <alignment vertical="center"/>
    </xf>
    <xf numFmtId="180" fontId="26" fillId="0" borderId="53" xfId="5" applyNumberFormat="1" applyFont="1" applyFill="1" applyBorder="1" applyAlignment="1">
      <alignment vertical="center"/>
    </xf>
    <xf numFmtId="180" fontId="26" fillId="0" borderId="38" xfId="5" applyNumberFormat="1" applyFont="1" applyFill="1" applyBorder="1" applyAlignment="1">
      <alignment vertical="center"/>
    </xf>
    <xf numFmtId="180" fontId="26" fillId="0" borderId="54" xfId="5" applyNumberFormat="1" applyFont="1" applyFill="1" applyBorder="1" applyAlignment="1">
      <alignment vertical="center"/>
    </xf>
    <xf numFmtId="0" fontId="6" fillId="0" borderId="31" xfId="4" applyFont="1" applyFill="1" applyBorder="1" applyAlignment="1">
      <alignment horizontal="center" vertical="center"/>
    </xf>
    <xf numFmtId="180" fontId="28" fillId="0" borderId="33" xfId="5" applyNumberFormat="1" applyFont="1" applyFill="1" applyBorder="1" applyAlignment="1">
      <alignment vertical="center"/>
    </xf>
    <xf numFmtId="180" fontId="28" fillId="0" borderId="55" xfId="5" applyNumberFormat="1" applyFont="1" applyFill="1" applyBorder="1" applyAlignment="1">
      <alignment vertical="center"/>
    </xf>
    <xf numFmtId="180" fontId="28" fillId="0" borderId="56" xfId="5" applyNumberFormat="1" applyFont="1" applyFill="1" applyBorder="1" applyAlignment="1">
      <alignment vertical="center"/>
    </xf>
    <xf numFmtId="180" fontId="28" fillId="0" borderId="38" xfId="5" applyNumberFormat="1" applyFont="1" applyFill="1" applyBorder="1" applyAlignment="1">
      <alignment vertical="center"/>
    </xf>
    <xf numFmtId="180" fontId="28" fillId="2" borderId="56" xfId="5" applyNumberFormat="1" applyFont="1" applyFill="1" applyBorder="1" applyAlignment="1">
      <alignment vertical="center"/>
    </xf>
    <xf numFmtId="0" fontId="6" fillId="0" borderId="37" xfId="4" applyFont="1" applyFill="1" applyBorder="1" applyAlignment="1">
      <alignment horizontal="center" vertical="center"/>
    </xf>
    <xf numFmtId="180" fontId="28" fillId="0" borderId="40" xfId="5" applyNumberFormat="1" applyFont="1" applyFill="1" applyBorder="1" applyAlignment="1">
      <alignment vertical="center"/>
    </xf>
    <xf numFmtId="180" fontId="28" fillId="0" borderId="57" xfId="5" applyNumberFormat="1" applyFont="1" applyFill="1" applyBorder="1" applyAlignment="1">
      <alignment vertical="center"/>
    </xf>
    <xf numFmtId="180" fontId="28" fillId="0" borderId="58" xfId="5" applyNumberFormat="1" applyFont="1" applyFill="1" applyBorder="1" applyAlignment="1">
      <alignment vertical="center"/>
    </xf>
    <xf numFmtId="180" fontId="28" fillId="5" borderId="51" xfId="5" applyNumberFormat="1" applyFont="1" applyFill="1" applyBorder="1" applyAlignment="1">
      <alignment vertical="center"/>
    </xf>
    <xf numFmtId="180" fontId="28" fillId="5" borderId="7" xfId="5" applyNumberFormat="1" applyFont="1" applyFill="1" applyBorder="1" applyAlignment="1">
      <alignment vertical="center"/>
    </xf>
    <xf numFmtId="0" fontId="20" fillId="0" borderId="0" xfId="4" applyFont="1" applyFill="1" applyBorder="1" applyAlignment="1">
      <alignment horizontal="center" vertical="center"/>
    </xf>
    <xf numFmtId="38" fontId="20" fillId="0" borderId="0" xfId="4" applyNumberFormat="1" applyFont="1" applyFill="1" applyBorder="1" applyAlignment="1">
      <alignment vertical="center"/>
    </xf>
    <xf numFmtId="0" fontId="6" fillId="0" borderId="0" xfId="7" applyAlignment="1">
      <alignment vertical="center"/>
    </xf>
    <xf numFmtId="0" fontId="24" fillId="0" borderId="0" xfId="7" applyFont="1" applyAlignment="1">
      <alignment horizontal="right" vertical="center"/>
    </xf>
    <xf numFmtId="0" fontId="21" fillId="5" borderId="5" xfId="4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vertical="center"/>
    </xf>
    <xf numFmtId="0" fontId="20" fillId="0" borderId="0" xfId="7" applyFont="1" applyFill="1" applyAlignment="1">
      <alignment vertical="center"/>
    </xf>
    <xf numFmtId="0" fontId="20" fillId="0" borderId="0" xfId="7" applyFont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31" fillId="0" borderId="5" xfId="1" applyFont="1" applyFill="1" applyBorder="1" applyAlignment="1">
      <alignment vertical="center"/>
    </xf>
    <xf numFmtId="0" fontId="30" fillId="0" borderId="0" xfId="7" applyFont="1" applyFill="1" applyBorder="1" applyAlignment="1">
      <alignment vertical="center"/>
    </xf>
    <xf numFmtId="38" fontId="30" fillId="0" borderId="5" xfId="1" applyFont="1" applyFill="1" applyBorder="1" applyAlignment="1">
      <alignment horizontal="left" vertical="center"/>
    </xf>
    <xf numFmtId="38" fontId="31" fillId="0" borderId="5" xfId="1" applyFont="1" applyFill="1" applyBorder="1" applyAlignment="1">
      <alignment horizontal="left" vertical="center"/>
    </xf>
    <xf numFmtId="38" fontId="31" fillId="0" borderId="63" xfId="1" applyFont="1" applyFill="1" applyBorder="1" applyAlignment="1">
      <alignment vertical="center"/>
    </xf>
    <xf numFmtId="182" fontId="32" fillId="0" borderId="61" xfId="7" applyNumberFormat="1" applyFont="1" applyBorder="1" applyAlignment="1">
      <alignment horizontal="right" vertical="center"/>
    </xf>
    <xf numFmtId="181" fontId="33" fillId="0" borderId="0" xfId="7" applyNumberFormat="1" applyFont="1" applyBorder="1" applyAlignment="1">
      <alignment vertical="center"/>
    </xf>
    <xf numFmtId="0" fontId="6" fillId="0" borderId="0" xfId="7" applyFont="1" applyAlignment="1">
      <alignment vertical="center"/>
    </xf>
    <xf numFmtId="0" fontId="6" fillId="0" borderId="0" xfId="7" applyFont="1" applyFill="1" applyAlignment="1">
      <alignment vertical="center"/>
    </xf>
    <xf numFmtId="38" fontId="34" fillId="0" borderId="0" xfId="1" applyFont="1" applyFill="1" applyBorder="1" applyAlignment="1">
      <alignment horizontal="center" vertical="center"/>
    </xf>
    <xf numFmtId="0" fontId="34" fillId="0" borderId="0" xfId="7" applyFont="1" applyFill="1" applyAlignment="1">
      <alignment vertical="center"/>
    </xf>
    <xf numFmtId="0" fontId="6" fillId="0" borderId="0" xfId="7" applyFill="1" applyAlignment="1">
      <alignment vertical="center"/>
    </xf>
    <xf numFmtId="0" fontId="35" fillId="0" borderId="40" xfId="7" applyFont="1" applyBorder="1" applyAlignment="1">
      <alignment horizontal="center" vertical="center"/>
    </xf>
    <xf numFmtId="0" fontId="35" fillId="0" borderId="41" xfId="7" applyFont="1" applyBorder="1" applyAlignment="1">
      <alignment horizontal="right" vertical="center"/>
    </xf>
    <xf numFmtId="0" fontId="35" fillId="0" borderId="41" xfId="7" applyFont="1" applyBorder="1" applyAlignment="1">
      <alignment horizontal="center" vertical="center"/>
    </xf>
    <xf numFmtId="0" fontId="35" fillId="0" borderId="57" xfId="7" applyFont="1" applyBorder="1" applyAlignment="1">
      <alignment horizontal="right" vertical="center"/>
    </xf>
    <xf numFmtId="0" fontId="35" fillId="0" borderId="69" xfId="7" applyFont="1" applyBorder="1" applyAlignment="1">
      <alignment horizontal="center" vertical="center"/>
    </xf>
    <xf numFmtId="0" fontId="35" fillId="0" borderId="42" xfId="7" applyFont="1" applyBorder="1" applyAlignment="1">
      <alignment horizontal="right" vertical="center"/>
    </xf>
    <xf numFmtId="49" fontId="35" fillId="0" borderId="70" xfId="7" applyNumberFormat="1" applyFont="1" applyBorder="1" applyAlignment="1">
      <alignment horizontal="center" vertical="center"/>
    </xf>
    <xf numFmtId="49" fontId="35" fillId="0" borderId="59" xfId="7" applyNumberFormat="1" applyFont="1" applyBorder="1" applyAlignment="1">
      <alignment horizontal="center" vertical="center"/>
    </xf>
    <xf numFmtId="184" fontId="28" fillId="0" borderId="71" xfId="7" applyNumberFormat="1" applyFont="1" applyFill="1" applyBorder="1" applyAlignment="1">
      <alignment vertical="center"/>
    </xf>
    <xf numFmtId="184" fontId="28" fillId="0" borderId="72" xfId="7" applyNumberFormat="1" applyFont="1" applyFill="1" applyBorder="1" applyAlignment="1">
      <alignment vertical="center"/>
    </xf>
    <xf numFmtId="184" fontId="37" fillId="0" borderId="13" xfId="7" applyNumberFormat="1" applyFont="1" applyFill="1" applyBorder="1" applyAlignment="1">
      <alignment vertical="center"/>
    </xf>
    <xf numFmtId="184" fontId="37" fillId="0" borderId="67" xfId="7" applyNumberFormat="1" applyFont="1" applyFill="1" applyBorder="1" applyAlignment="1">
      <alignment vertical="center"/>
    </xf>
    <xf numFmtId="184" fontId="28" fillId="0" borderId="11" xfId="7" applyNumberFormat="1" applyFont="1" applyFill="1" applyBorder="1" applyAlignment="1">
      <alignment vertical="center"/>
    </xf>
    <xf numFmtId="184" fontId="28" fillId="0" borderId="14" xfId="7" applyNumberFormat="1" applyFont="1" applyFill="1" applyBorder="1" applyAlignment="1">
      <alignment vertical="center"/>
    </xf>
    <xf numFmtId="49" fontId="35" fillId="0" borderId="32" xfId="7" applyNumberFormat="1" applyFont="1" applyBorder="1" applyAlignment="1">
      <alignment horizontal="center" vertical="center"/>
    </xf>
    <xf numFmtId="49" fontId="35" fillId="0" borderId="35" xfId="7" applyNumberFormat="1" applyFont="1" applyBorder="1" applyAlignment="1">
      <alignment horizontal="center" vertical="center"/>
    </xf>
    <xf numFmtId="184" fontId="28" fillId="0" borderId="73" xfId="7" applyNumberFormat="1" applyFont="1" applyFill="1" applyBorder="1" applyAlignment="1">
      <alignment vertical="center"/>
    </xf>
    <xf numFmtId="184" fontId="28" fillId="0" borderId="74" xfId="7" applyNumberFormat="1" applyFont="1" applyFill="1" applyBorder="1" applyAlignment="1">
      <alignment vertical="center"/>
    </xf>
    <xf numFmtId="184" fontId="37" fillId="0" borderId="34" xfId="7" applyNumberFormat="1" applyFont="1" applyFill="1" applyBorder="1" applyAlignment="1">
      <alignment vertical="center"/>
    </xf>
    <xf numFmtId="184" fontId="37" fillId="0" borderId="55" xfId="7" applyNumberFormat="1" applyFont="1" applyFill="1" applyBorder="1" applyAlignment="1">
      <alignment vertical="center"/>
    </xf>
    <xf numFmtId="184" fontId="28" fillId="0" borderId="75" xfId="7" applyNumberFormat="1" applyFont="1" applyFill="1" applyBorder="1" applyAlignment="1">
      <alignment vertical="center"/>
    </xf>
    <xf numFmtId="184" fontId="28" fillId="0" borderId="33" xfId="7" applyNumberFormat="1" applyFont="1" applyFill="1" applyBorder="1" applyAlignment="1">
      <alignment vertical="center"/>
    </xf>
    <xf numFmtId="184" fontId="28" fillId="0" borderId="34" xfId="7" applyNumberFormat="1" applyFont="1" applyFill="1" applyBorder="1" applyAlignment="1">
      <alignment vertical="center"/>
    </xf>
    <xf numFmtId="0" fontId="36" fillId="0" borderId="76" xfId="7" applyFont="1" applyFill="1" applyBorder="1" applyAlignment="1">
      <alignment vertical="center"/>
    </xf>
    <xf numFmtId="184" fontId="28" fillId="0" borderId="23" xfId="7" applyNumberFormat="1" applyFont="1" applyFill="1" applyBorder="1" applyAlignment="1">
      <alignment vertical="center"/>
    </xf>
    <xf numFmtId="184" fontId="28" fillId="0" borderId="25" xfId="7" applyNumberFormat="1" applyFont="1" applyFill="1" applyBorder="1" applyAlignment="1">
      <alignment vertical="center"/>
    </xf>
    <xf numFmtId="184" fontId="28" fillId="0" borderId="55" xfId="7" applyNumberFormat="1" applyFont="1" applyFill="1" applyBorder="1" applyAlignment="1">
      <alignment vertical="center"/>
    </xf>
    <xf numFmtId="184" fontId="28" fillId="5" borderId="8" xfId="7" applyNumberFormat="1" applyFont="1" applyFill="1" applyBorder="1" applyAlignment="1">
      <alignment vertical="center"/>
    </xf>
    <xf numFmtId="184" fontId="28" fillId="5" borderId="3" xfId="7" applyNumberFormat="1" applyFont="1" applyFill="1" applyBorder="1" applyAlignment="1">
      <alignment vertical="center"/>
    </xf>
    <xf numFmtId="184" fontId="28" fillId="5" borderId="28" xfId="7" applyNumberFormat="1" applyFont="1" applyFill="1" applyBorder="1" applyAlignment="1">
      <alignment vertical="center"/>
    </xf>
    <xf numFmtId="184" fontId="28" fillId="5" borderId="46" xfId="7" applyNumberFormat="1" applyFont="1" applyFill="1" applyBorder="1" applyAlignment="1">
      <alignment vertical="center"/>
    </xf>
    <xf numFmtId="184" fontId="28" fillId="5" borderId="77" xfId="7" applyNumberFormat="1" applyFont="1" applyFill="1" applyBorder="1" applyAlignment="1">
      <alignment vertical="center"/>
    </xf>
    <xf numFmtId="180" fontId="28" fillId="5" borderId="8" xfId="5" applyNumberFormat="1" applyFont="1" applyFill="1" applyBorder="1" applyAlignment="1">
      <alignment vertical="center"/>
    </xf>
    <xf numFmtId="180" fontId="28" fillId="5" borderId="28" xfId="5" applyNumberFormat="1" applyFont="1" applyFill="1" applyBorder="1" applyAlignment="1">
      <alignment vertical="center"/>
    </xf>
    <xf numFmtId="180" fontId="28" fillId="5" borderId="5" xfId="5" applyNumberFormat="1" applyFont="1" applyFill="1" applyBorder="1" applyAlignment="1">
      <alignment vertical="center"/>
    </xf>
    <xf numFmtId="0" fontId="20" fillId="5" borderId="5" xfId="4" applyFont="1" applyFill="1" applyBorder="1" applyAlignment="1">
      <alignment horizontal="center" vertical="center" wrapText="1"/>
    </xf>
    <xf numFmtId="180" fontId="27" fillId="5" borderId="38" xfId="4" applyNumberFormat="1" applyFont="1" applyFill="1" applyBorder="1" applyAlignment="1">
      <alignment vertical="center"/>
    </xf>
    <xf numFmtId="180" fontId="29" fillId="5" borderId="38" xfId="4" applyNumberFormat="1" applyFont="1" applyFill="1" applyBorder="1" applyAlignment="1">
      <alignment vertical="center"/>
    </xf>
    <xf numFmtId="180" fontId="29" fillId="5" borderId="15" xfId="4" applyNumberFormat="1" applyFont="1" applyFill="1" applyBorder="1" applyAlignment="1">
      <alignment vertical="center"/>
    </xf>
    <xf numFmtId="38" fontId="20" fillId="6" borderId="5" xfId="5" applyFont="1" applyFill="1" applyBorder="1" applyAlignment="1">
      <alignment horizontal="center" vertical="center" wrapText="1"/>
    </xf>
    <xf numFmtId="180" fontId="26" fillId="6" borderId="38" xfId="5" applyNumberFormat="1" applyFont="1" applyFill="1" applyBorder="1" applyAlignment="1">
      <alignment vertical="center"/>
    </xf>
    <xf numFmtId="180" fontId="28" fillId="6" borderId="38" xfId="5" applyNumberFormat="1" applyFont="1" applyFill="1" applyBorder="1" applyAlignment="1">
      <alignment vertical="center"/>
    </xf>
    <xf numFmtId="180" fontId="28" fillId="6" borderId="15" xfId="5" applyNumberFormat="1" applyFont="1" applyFill="1" applyBorder="1" applyAlignment="1">
      <alignment vertical="center"/>
    </xf>
    <xf numFmtId="38" fontId="31" fillId="0" borderId="15" xfId="1" applyFont="1" applyFill="1" applyBorder="1" applyAlignment="1">
      <alignment vertical="center"/>
    </xf>
    <xf numFmtId="38" fontId="30" fillId="0" borderId="0" xfId="1" applyFont="1" applyFill="1" applyBorder="1" applyAlignment="1">
      <alignment horizontal="left" vertical="center" wrapText="1"/>
    </xf>
    <xf numFmtId="184" fontId="26" fillId="0" borderId="33" xfId="7" applyNumberFormat="1" applyFont="1" applyFill="1" applyBorder="1" applyAlignment="1">
      <alignment vertical="center"/>
    </xf>
    <xf numFmtId="184" fontId="26" fillId="0" borderId="34" xfId="7" applyNumberFormat="1" applyFont="1" applyFill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180" fontId="28" fillId="5" borderId="80" xfId="5" applyNumberFormat="1" applyFont="1" applyFill="1" applyBorder="1" applyAlignment="1">
      <alignment vertical="center"/>
    </xf>
    <xf numFmtId="180" fontId="28" fillId="5" borderId="6" xfId="5" applyNumberFormat="1" applyFont="1" applyFill="1" applyBorder="1" applyAlignment="1">
      <alignment vertical="center"/>
    </xf>
    <xf numFmtId="180" fontId="29" fillId="5" borderId="51" xfId="4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15" xfId="0" applyFont="1" applyFill="1" applyBorder="1" applyAlignment="1">
      <alignment horizontal="center" vertical="center" textRotation="255"/>
    </xf>
    <xf numFmtId="0" fontId="6" fillId="0" borderId="16" xfId="0" applyFont="1" applyFill="1" applyBorder="1" applyAlignment="1">
      <alignment horizontal="center" vertical="center" textRotation="255"/>
    </xf>
    <xf numFmtId="0" fontId="12" fillId="0" borderId="10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5" xfId="0" applyFill="1" applyBorder="1" applyAlignment="1">
      <alignment horizontal="center" vertical="center" textRotation="255"/>
    </xf>
    <xf numFmtId="0" fontId="12" fillId="0" borderId="43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38" fillId="5" borderId="2" xfId="7" applyFont="1" applyFill="1" applyBorder="1" applyAlignment="1">
      <alignment horizontal="center" vertical="center"/>
    </xf>
    <xf numFmtId="0" fontId="36" fillId="5" borderId="4" xfId="7" applyFont="1" applyFill="1" applyBorder="1" applyAlignment="1">
      <alignment vertical="center"/>
    </xf>
    <xf numFmtId="38" fontId="30" fillId="0" borderId="60" xfId="1" applyFont="1" applyFill="1" applyBorder="1" applyAlignment="1">
      <alignment horizontal="left" vertical="center"/>
    </xf>
    <xf numFmtId="38" fontId="30" fillId="0" borderId="61" xfId="1" applyFont="1" applyFill="1" applyBorder="1" applyAlignment="1">
      <alignment horizontal="left" vertical="center"/>
    </xf>
    <xf numFmtId="38" fontId="30" fillId="0" borderId="62" xfId="1" applyFont="1" applyFill="1" applyBorder="1" applyAlignment="1">
      <alignment horizontal="left" vertical="center"/>
    </xf>
    <xf numFmtId="38" fontId="32" fillId="0" borderId="64" xfId="1" applyFont="1" applyBorder="1" applyAlignment="1">
      <alignment horizontal="right" vertical="center"/>
    </xf>
    <xf numFmtId="38" fontId="32" fillId="0" borderId="65" xfId="1" applyFont="1" applyBorder="1" applyAlignment="1">
      <alignment horizontal="right" vertical="center"/>
    </xf>
    <xf numFmtId="181" fontId="32" fillId="0" borderId="64" xfId="7" applyNumberFormat="1" applyFont="1" applyBorder="1" applyAlignment="1">
      <alignment horizontal="right" vertical="center"/>
    </xf>
    <xf numFmtId="0" fontId="32" fillId="0" borderId="62" xfId="7" applyFont="1" applyBorder="1" applyAlignment="1">
      <alignment horizontal="right" vertical="center"/>
    </xf>
    <xf numFmtId="0" fontId="30" fillId="0" borderId="61" xfId="7" applyFont="1" applyFill="1" applyBorder="1" applyAlignment="1">
      <alignment horizontal="left" vertical="center"/>
    </xf>
    <xf numFmtId="0" fontId="30" fillId="0" borderId="65" xfId="7" applyFont="1" applyFill="1" applyBorder="1" applyAlignment="1">
      <alignment horizontal="left" vertical="center"/>
    </xf>
    <xf numFmtId="183" fontId="32" fillId="0" borderId="78" xfId="1" applyNumberFormat="1" applyFont="1" applyBorder="1" applyAlignment="1">
      <alignment horizontal="right" vertical="center"/>
    </xf>
    <xf numFmtId="183" fontId="32" fillId="0" borderId="79" xfId="1" applyNumberFormat="1" applyFont="1" applyBorder="1" applyAlignment="1">
      <alignment horizontal="right" vertical="center"/>
    </xf>
    <xf numFmtId="38" fontId="30" fillId="0" borderId="0" xfId="1" applyFont="1" applyFill="1" applyBorder="1" applyAlignment="1">
      <alignment horizontal="left" vertical="center" wrapText="1"/>
    </xf>
    <xf numFmtId="0" fontId="35" fillId="0" borderId="11" xfId="7" applyFont="1" applyBorder="1" applyAlignment="1">
      <alignment horizontal="center" vertical="center"/>
    </xf>
    <xf numFmtId="0" fontId="35" fillId="0" borderId="23" xfId="7" applyFont="1" applyBorder="1" applyAlignment="1">
      <alignment horizontal="center" vertical="center"/>
    </xf>
    <xf numFmtId="0" fontId="35" fillId="0" borderId="14" xfId="7" applyFont="1" applyBorder="1" applyAlignment="1">
      <alignment horizontal="center" vertical="center"/>
    </xf>
    <xf numFmtId="0" fontId="35" fillId="0" borderId="36" xfId="7" applyFont="1" applyBorder="1" applyAlignment="1">
      <alignment horizontal="center" vertical="center"/>
    </xf>
    <xf numFmtId="0" fontId="35" fillId="0" borderId="66" xfId="7" applyFont="1" applyBorder="1" applyAlignment="1">
      <alignment horizontal="center" vertical="center"/>
    </xf>
    <xf numFmtId="0" fontId="36" fillId="0" borderId="12" xfId="7" applyFont="1" applyBorder="1" applyAlignment="1">
      <alignment horizontal="center" vertical="center"/>
    </xf>
    <xf numFmtId="0" fontId="35" fillId="0" borderId="67" xfId="7" applyFont="1" applyBorder="1" applyAlignment="1">
      <alignment horizontal="center" vertical="center"/>
    </xf>
    <xf numFmtId="0" fontId="35" fillId="0" borderId="30" xfId="7" applyFont="1" applyBorder="1" applyAlignment="1">
      <alignment horizontal="center" vertical="center"/>
    </xf>
    <xf numFmtId="0" fontId="35" fillId="0" borderId="68" xfId="7" applyFont="1" applyBorder="1" applyAlignment="1">
      <alignment horizontal="center" vertical="center"/>
    </xf>
    <xf numFmtId="0" fontId="16" fillId="0" borderId="0" xfId="7" applyFont="1" applyAlignment="1">
      <alignment horizontal="right" vertical="center"/>
    </xf>
    <xf numFmtId="38" fontId="30" fillId="0" borderId="6" xfId="1" applyFont="1" applyFill="1" applyBorder="1" applyAlignment="1">
      <alignment horizontal="left" vertical="center"/>
    </xf>
    <xf numFmtId="38" fontId="30" fillId="0" borderId="51" xfId="1" applyFont="1" applyFill="1" applyBorder="1" applyAlignment="1">
      <alignment horizontal="left" vertical="center"/>
    </xf>
    <xf numFmtId="38" fontId="30" fillId="0" borderId="7" xfId="1" applyFont="1" applyFill="1" applyBorder="1" applyAlignment="1">
      <alignment horizontal="left" vertical="center"/>
    </xf>
    <xf numFmtId="38" fontId="32" fillId="0" borderId="6" xfId="1" applyFont="1" applyBorder="1" applyAlignment="1">
      <alignment horizontal="right" vertical="center"/>
    </xf>
    <xf numFmtId="38" fontId="32" fillId="0" borderId="7" xfId="1" applyFont="1" applyBorder="1" applyAlignment="1">
      <alignment horizontal="right" vertical="center"/>
    </xf>
    <xf numFmtId="38" fontId="30" fillId="0" borderId="64" xfId="1" applyFont="1" applyFill="1" applyBorder="1" applyAlignment="1">
      <alignment horizontal="left" vertical="center"/>
    </xf>
    <xf numFmtId="38" fontId="31" fillId="0" borderId="64" xfId="1" applyFont="1" applyFill="1" applyBorder="1" applyAlignment="1">
      <alignment horizontal="right" vertical="center"/>
    </xf>
    <xf numFmtId="38" fontId="31" fillId="0" borderId="62" xfId="1" applyFont="1" applyFill="1" applyBorder="1" applyAlignment="1">
      <alignment horizontal="right" vertical="center"/>
    </xf>
    <xf numFmtId="38" fontId="12" fillId="2" borderId="0" xfId="1" applyFont="1" applyFill="1">
      <alignment vertical="center"/>
    </xf>
    <xf numFmtId="49" fontId="12" fillId="2" borderId="0" xfId="1" applyNumberFormat="1" applyFont="1" applyFill="1">
      <alignment vertical="center"/>
    </xf>
    <xf numFmtId="38" fontId="39" fillId="2" borderId="0" xfId="1" applyFont="1" applyFill="1">
      <alignment vertical="center"/>
    </xf>
    <xf numFmtId="38" fontId="40" fillId="7" borderId="81" xfId="1" applyFont="1" applyFill="1" applyBorder="1">
      <alignment vertical="center"/>
    </xf>
    <xf numFmtId="38" fontId="11" fillId="7" borderId="82" xfId="1" applyFont="1" applyFill="1" applyBorder="1">
      <alignment vertical="center"/>
    </xf>
    <xf numFmtId="38" fontId="11" fillId="7" borderId="83" xfId="1" applyFont="1" applyFill="1" applyBorder="1">
      <alignment vertical="center"/>
    </xf>
    <xf numFmtId="38" fontId="11" fillId="7" borderId="84" xfId="1" applyFont="1" applyFill="1" applyBorder="1">
      <alignment vertical="center"/>
    </xf>
    <xf numFmtId="38" fontId="40" fillId="7" borderId="85" xfId="1" applyFont="1" applyFill="1" applyBorder="1" applyAlignment="1">
      <alignment horizontal="center" vertical="center" wrapText="1"/>
    </xf>
    <xf numFmtId="38" fontId="12" fillId="2" borderId="10" xfId="1" applyFont="1" applyFill="1" applyBorder="1" applyAlignment="1">
      <alignment horizontal="center" vertical="center"/>
    </xf>
    <xf numFmtId="38" fontId="12" fillId="2" borderId="86" xfId="1" applyFont="1" applyFill="1" applyBorder="1" applyAlignment="1">
      <alignment horizontal="center" vertical="center"/>
    </xf>
    <xf numFmtId="38" fontId="12" fillId="2" borderId="22" xfId="1" applyFont="1" applyFill="1" applyBorder="1" applyAlignment="1">
      <alignment horizontal="center" vertical="center"/>
    </xf>
    <xf numFmtId="38" fontId="12" fillId="2" borderId="21" xfId="1" applyFont="1" applyFill="1" applyBorder="1" applyAlignment="1">
      <alignment horizontal="center" vertical="center"/>
    </xf>
    <xf numFmtId="38" fontId="12" fillId="2" borderId="20" xfId="1" applyFont="1" applyFill="1" applyBorder="1" applyAlignment="1">
      <alignment horizontal="center" vertical="center"/>
    </xf>
    <xf numFmtId="38" fontId="10" fillId="2" borderId="29" xfId="1" applyFont="1" applyFill="1" applyBorder="1" applyAlignment="1">
      <alignment horizontal="right" vertical="center"/>
    </xf>
    <xf numFmtId="38" fontId="2" fillId="2" borderId="0" xfId="1" applyFont="1" applyFill="1" applyAlignment="1">
      <alignment vertical="center"/>
    </xf>
    <xf numFmtId="49" fontId="40" fillId="3" borderId="87" xfId="1" applyNumberFormat="1" applyFont="1" applyFill="1" applyBorder="1">
      <alignment vertical="center"/>
    </xf>
    <xf numFmtId="185" fontId="11" fillId="3" borderId="88" xfId="1" applyNumberFormat="1" applyFont="1" applyFill="1" applyBorder="1">
      <alignment vertical="center"/>
    </xf>
    <xf numFmtId="185" fontId="11" fillId="3" borderId="83" xfId="1" applyNumberFormat="1" applyFont="1" applyFill="1" applyBorder="1">
      <alignment vertical="center"/>
    </xf>
    <xf numFmtId="185" fontId="11" fillId="3" borderId="89" xfId="1" applyNumberFormat="1" applyFont="1" applyFill="1" applyBorder="1">
      <alignment vertical="center"/>
    </xf>
    <xf numFmtId="38" fontId="40" fillId="3" borderId="90" xfId="1" applyFont="1" applyFill="1" applyBorder="1" applyAlignment="1">
      <alignment horizontal="center" vertical="center" wrapText="1"/>
    </xf>
    <xf numFmtId="0" fontId="12" fillId="2" borderId="0" xfId="3" applyFont="1" applyFill="1">
      <alignment vertical="center"/>
    </xf>
    <xf numFmtId="0" fontId="12" fillId="2" borderId="0" xfId="3" applyFont="1" applyFill="1" applyBorder="1">
      <alignment vertical="center"/>
    </xf>
    <xf numFmtId="0" fontId="12" fillId="2" borderId="91" xfId="3" applyFont="1" applyFill="1" applyBorder="1">
      <alignment vertical="center"/>
    </xf>
    <xf numFmtId="0" fontId="12" fillId="2" borderId="92" xfId="3" applyFont="1" applyFill="1" applyBorder="1">
      <alignment vertical="center"/>
    </xf>
    <xf numFmtId="0" fontId="12" fillId="2" borderId="93" xfId="3" applyFont="1" applyFill="1" applyBorder="1">
      <alignment vertical="center"/>
    </xf>
    <xf numFmtId="0" fontId="40" fillId="3" borderId="87" xfId="3" applyFont="1" applyFill="1" applyBorder="1">
      <alignment vertical="center"/>
    </xf>
    <xf numFmtId="38" fontId="11" fillId="3" borderId="88" xfId="3" applyNumberFormat="1" applyFont="1" applyFill="1" applyBorder="1">
      <alignment vertical="center"/>
    </xf>
    <xf numFmtId="38" fontId="11" fillId="3" borderId="83" xfId="3" applyNumberFormat="1" applyFont="1" applyFill="1" applyBorder="1">
      <alignment vertical="center"/>
    </xf>
    <xf numFmtId="38" fontId="11" fillId="3" borderId="89" xfId="3" applyNumberFormat="1" applyFont="1" applyFill="1" applyBorder="1">
      <alignment vertical="center"/>
    </xf>
    <xf numFmtId="38" fontId="40" fillId="3" borderId="90" xfId="1" applyFont="1" applyFill="1" applyBorder="1" applyAlignment="1">
      <alignment horizontal="center" vertical="center"/>
    </xf>
    <xf numFmtId="38" fontId="39" fillId="2" borderId="16" xfId="1" applyFont="1" applyFill="1" applyBorder="1" applyAlignment="1">
      <alignment horizontal="left" vertical="center"/>
    </xf>
    <xf numFmtId="38" fontId="41" fillId="2" borderId="94" xfId="1" applyFont="1" applyFill="1" applyBorder="1">
      <alignment vertical="center"/>
    </xf>
    <xf numFmtId="38" fontId="33" fillId="0" borderId="19" xfId="1" applyFont="1" applyFill="1" applyBorder="1" applyAlignment="1">
      <alignment vertical="top"/>
    </xf>
    <xf numFmtId="38" fontId="32" fillId="2" borderId="18" xfId="1" applyFont="1" applyFill="1" applyBorder="1">
      <alignment vertical="center"/>
    </xf>
    <xf numFmtId="38" fontId="32" fillId="2" borderId="17" xfId="1" applyFont="1" applyFill="1" applyBorder="1">
      <alignment vertical="center"/>
    </xf>
    <xf numFmtId="38" fontId="39" fillId="2" borderId="95" xfId="1" applyFont="1" applyFill="1" applyBorder="1">
      <alignment vertical="center"/>
    </xf>
    <xf numFmtId="38" fontId="30" fillId="2" borderId="37" xfId="1" applyFont="1" applyFill="1" applyBorder="1" applyAlignment="1">
      <alignment horizontal="left" vertical="center" wrapText="1"/>
    </xf>
    <xf numFmtId="38" fontId="11" fillId="2" borderId="42" xfId="1" applyFont="1" applyFill="1" applyBorder="1">
      <alignment vertical="center"/>
    </xf>
    <xf numFmtId="38" fontId="11" fillId="2" borderId="41" xfId="1" applyFont="1" applyFill="1" applyBorder="1" applyAlignment="1">
      <alignment vertical="center"/>
    </xf>
    <xf numFmtId="38" fontId="11" fillId="2" borderId="40" xfId="1" applyFont="1" applyFill="1" applyBorder="1">
      <alignment vertical="center"/>
    </xf>
    <xf numFmtId="38" fontId="11" fillId="2" borderId="69" xfId="1" applyFont="1" applyFill="1" applyBorder="1">
      <alignment vertical="center"/>
    </xf>
    <xf numFmtId="38" fontId="39" fillId="2" borderId="39" xfId="1" applyFont="1" applyFill="1" applyBorder="1">
      <alignment vertical="center"/>
    </xf>
    <xf numFmtId="38" fontId="39" fillId="2" borderId="38" xfId="1" applyFont="1" applyFill="1" applyBorder="1">
      <alignment vertical="center"/>
    </xf>
    <xf numFmtId="38" fontId="11" fillId="2" borderId="53" xfId="1" applyFont="1" applyFill="1" applyBorder="1">
      <alignment vertical="center"/>
    </xf>
    <xf numFmtId="38" fontId="5" fillId="2" borderId="96" xfId="1" applyFont="1" applyFill="1" applyBorder="1" applyAlignment="1">
      <alignment vertical="center"/>
    </xf>
    <xf numFmtId="38" fontId="11" fillId="2" borderId="52" xfId="1" applyFont="1" applyFill="1" applyBorder="1">
      <alignment vertical="center"/>
    </xf>
    <xf numFmtId="38" fontId="11" fillId="2" borderId="70" xfId="1" applyFont="1" applyFill="1" applyBorder="1">
      <alignment vertical="center"/>
    </xf>
    <xf numFmtId="38" fontId="39" fillId="2" borderId="97" xfId="1" applyFont="1" applyFill="1" applyBorder="1">
      <alignment vertical="center"/>
    </xf>
    <xf numFmtId="38" fontId="39" fillId="2" borderId="15" xfId="1" applyFont="1" applyFill="1" applyBorder="1">
      <alignment vertical="center"/>
    </xf>
    <xf numFmtId="38" fontId="11" fillId="2" borderId="98" xfId="1" applyFont="1" applyFill="1" applyBorder="1">
      <alignment vertical="center"/>
    </xf>
    <xf numFmtId="38" fontId="11" fillId="2" borderId="92" xfId="1" applyFont="1" applyFill="1" applyBorder="1" applyAlignment="1">
      <alignment vertical="center"/>
    </xf>
    <xf numFmtId="38" fontId="11" fillId="2" borderId="99" xfId="1" applyFont="1" applyFill="1" applyBorder="1">
      <alignment vertical="center"/>
    </xf>
    <xf numFmtId="38" fontId="11" fillId="2" borderId="93" xfId="1" applyFont="1" applyFill="1" applyBorder="1">
      <alignment vertical="center"/>
    </xf>
    <xf numFmtId="38" fontId="39" fillId="2" borderId="100" xfId="1" applyFont="1" applyFill="1" applyBorder="1">
      <alignment vertical="center"/>
    </xf>
    <xf numFmtId="38" fontId="30" fillId="2" borderId="37" xfId="1" applyFont="1" applyFill="1" applyBorder="1" applyAlignment="1">
      <alignment horizontal="left" vertical="center"/>
    </xf>
    <xf numFmtId="38" fontId="39" fillId="2" borderId="39" xfId="1" applyFont="1" applyFill="1" applyBorder="1" applyAlignment="1">
      <alignment vertical="center" wrapText="1"/>
    </xf>
    <xf numFmtId="38" fontId="39" fillId="2" borderId="15" xfId="1" applyFont="1" applyFill="1" applyBorder="1" applyAlignment="1">
      <alignment horizontal="left" vertical="center"/>
    </xf>
    <xf numFmtId="38" fontId="11" fillId="2" borderId="91" xfId="1" applyFont="1" applyFill="1" applyBorder="1">
      <alignment vertical="center"/>
    </xf>
    <xf numFmtId="38" fontId="5" fillId="2" borderId="92" xfId="1" applyFont="1" applyFill="1" applyBorder="1" applyAlignment="1">
      <alignment vertical="center"/>
    </xf>
    <xf numFmtId="38" fontId="39" fillId="2" borderId="5" xfId="1" applyFont="1" applyFill="1" applyBorder="1" applyAlignment="1">
      <alignment horizontal="center" vertical="center"/>
    </xf>
    <xf numFmtId="38" fontId="39" fillId="2" borderId="4" xfId="1" applyFont="1" applyFill="1" applyBorder="1" applyAlignment="1">
      <alignment horizontal="center" vertical="center"/>
    </xf>
    <xf numFmtId="38" fontId="39" fillId="2" borderId="3" xfId="1" applyFont="1" applyFill="1" applyBorder="1" applyAlignment="1">
      <alignment horizontal="center" vertical="center"/>
    </xf>
    <xf numFmtId="38" fontId="39" fillId="2" borderId="8" xfId="1" applyFont="1" applyFill="1" applyBorder="1" applyAlignment="1">
      <alignment horizontal="center" vertical="center"/>
    </xf>
    <xf numFmtId="38" fontId="39" fillId="2" borderId="2" xfId="1" applyFont="1" applyFill="1" applyBorder="1" applyAlignment="1">
      <alignment horizontal="center" vertical="center"/>
    </xf>
    <xf numFmtId="38" fontId="2" fillId="2" borderId="0" xfId="1" applyFont="1" applyFill="1">
      <alignment vertical="center"/>
    </xf>
    <xf numFmtId="38" fontId="10" fillId="2" borderId="0" xfId="1" applyFont="1" applyFill="1" applyBorder="1" applyAlignment="1">
      <alignment horizontal="right" vertical="center"/>
    </xf>
    <xf numFmtId="38" fontId="40" fillId="3" borderId="81" xfId="1" applyFont="1" applyFill="1" applyBorder="1">
      <alignment vertical="center"/>
    </xf>
    <xf numFmtId="38" fontId="11" fillId="3" borderId="82" xfId="1" applyFont="1" applyFill="1" applyBorder="1">
      <alignment vertical="center"/>
    </xf>
    <xf numFmtId="38" fontId="11" fillId="3" borderId="83" xfId="1" applyFont="1" applyFill="1" applyBorder="1">
      <alignment vertical="center"/>
    </xf>
    <xf numFmtId="38" fontId="40" fillId="3" borderId="85" xfId="1" applyFont="1" applyFill="1" applyBorder="1" applyAlignment="1">
      <alignment horizontal="center" vertical="center"/>
    </xf>
    <xf numFmtId="38" fontId="12" fillId="0" borderId="101" xfId="1" applyFont="1" applyFill="1" applyBorder="1">
      <alignment vertical="center"/>
    </xf>
    <xf numFmtId="38" fontId="11" fillId="0" borderId="102" xfId="1" applyFont="1" applyFill="1" applyBorder="1">
      <alignment vertical="center"/>
    </xf>
    <xf numFmtId="38" fontId="11" fillId="0" borderId="103" xfId="1" applyFont="1" applyFill="1" applyBorder="1">
      <alignment vertical="center"/>
    </xf>
    <xf numFmtId="38" fontId="11" fillId="0" borderId="104" xfId="1" applyFont="1" applyFill="1" applyBorder="1">
      <alignment vertical="center"/>
    </xf>
    <xf numFmtId="38" fontId="11" fillId="0" borderId="105" xfId="1" applyFont="1" applyFill="1" applyBorder="1">
      <alignment vertical="center"/>
    </xf>
    <xf numFmtId="38" fontId="12" fillId="0" borderId="15" xfId="1" applyFont="1" applyFill="1" applyBorder="1" applyAlignment="1">
      <alignment horizontal="center" vertical="center"/>
    </xf>
    <xf numFmtId="38" fontId="12" fillId="0" borderId="106" xfId="1" applyFont="1" applyFill="1" applyBorder="1">
      <alignment vertical="center"/>
    </xf>
    <xf numFmtId="38" fontId="11" fillId="0" borderId="107" xfId="1" applyFont="1" applyFill="1" applyBorder="1">
      <alignment vertical="center"/>
    </xf>
    <xf numFmtId="38" fontId="11" fillId="0" borderId="108" xfId="1" applyFont="1" applyFill="1" applyBorder="1">
      <alignment vertical="center"/>
    </xf>
    <xf numFmtId="38" fontId="11" fillId="0" borderId="109" xfId="1" applyFont="1" applyFill="1" applyBorder="1">
      <alignment vertical="center"/>
    </xf>
    <xf numFmtId="38" fontId="11" fillId="0" borderId="110" xfId="1" applyFont="1" applyFill="1" applyBorder="1">
      <alignment vertical="center"/>
    </xf>
    <xf numFmtId="38" fontId="12" fillId="0" borderId="111" xfId="1" applyFont="1" applyFill="1" applyBorder="1" applyAlignment="1">
      <alignment horizontal="center" vertical="center"/>
    </xf>
    <xf numFmtId="38" fontId="40" fillId="0" borderId="81" xfId="1" applyFont="1" applyFill="1" applyBorder="1">
      <alignment vertical="center"/>
    </xf>
    <xf numFmtId="38" fontId="11" fillId="0" borderId="88" xfId="1" applyFont="1" applyFill="1" applyBorder="1">
      <alignment vertical="center"/>
    </xf>
    <xf numFmtId="38" fontId="11" fillId="0" borderId="112" xfId="1" applyFont="1" applyFill="1" applyBorder="1">
      <alignment vertical="center"/>
    </xf>
    <xf numFmtId="38" fontId="11" fillId="0" borderId="113" xfId="1" applyFont="1" applyFill="1" applyBorder="1">
      <alignment vertical="center"/>
    </xf>
    <xf numFmtId="38" fontId="11" fillId="0" borderId="89" xfId="1" applyFont="1" applyFill="1" applyBorder="1">
      <alignment vertical="center"/>
    </xf>
    <xf numFmtId="38" fontId="40" fillId="0" borderId="85" xfId="1" applyFont="1" applyFill="1" applyBorder="1" applyAlignment="1">
      <alignment horizontal="center" vertical="center"/>
    </xf>
    <xf numFmtId="38" fontId="12" fillId="2" borderId="101" xfId="1" applyFont="1" applyFill="1" applyBorder="1">
      <alignment vertical="center"/>
    </xf>
    <xf numFmtId="38" fontId="41" fillId="2" borderId="114" xfId="1" applyFont="1" applyFill="1" applyBorder="1">
      <alignment vertical="center"/>
    </xf>
    <xf numFmtId="38" fontId="11" fillId="2" borderId="104" xfId="1" applyFont="1" applyFill="1" applyBorder="1">
      <alignment vertical="center"/>
    </xf>
    <xf numFmtId="38" fontId="41" fillId="2" borderId="104" xfId="1" applyFont="1" applyFill="1" applyBorder="1">
      <alignment vertical="center"/>
    </xf>
    <xf numFmtId="38" fontId="41" fillId="2" borderId="115" xfId="1" applyFont="1" applyFill="1" applyBorder="1">
      <alignment vertical="center"/>
    </xf>
    <xf numFmtId="38" fontId="12" fillId="2" borderId="37" xfId="1" applyFont="1" applyFill="1" applyBorder="1">
      <alignment vertical="center"/>
    </xf>
    <xf numFmtId="38" fontId="11" fillId="2" borderId="34" xfId="1" applyFont="1" applyFill="1" applyBorder="1">
      <alignment vertical="center"/>
    </xf>
    <xf numFmtId="38" fontId="11" fillId="2" borderId="58" xfId="1" applyFont="1" applyFill="1" applyBorder="1">
      <alignment vertical="center"/>
    </xf>
    <xf numFmtId="38" fontId="11" fillId="2" borderId="32" xfId="1" applyFont="1" applyFill="1" applyBorder="1">
      <alignment vertical="center"/>
    </xf>
    <xf numFmtId="38" fontId="12" fillId="2" borderId="37" xfId="1" applyFont="1" applyFill="1" applyBorder="1" applyAlignment="1">
      <alignment vertical="center" wrapText="1"/>
    </xf>
    <xf numFmtId="38" fontId="11" fillId="2" borderId="41" xfId="1" applyFont="1" applyFill="1" applyBorder="1">
      <alignment vertical="center"/>
    </xf>
    <xf numFmtId="38" fontId="12" fillId="2" borderId="31" xfId="1" applyFont="1" applyFill="1" applyBorder="1">
      <alignment vertical="center"/>
    </xf>
    <xf numFmtId="38" fontId="11" fillId="2" borderId="35" xfId="1" applyFont="1" applyFill="1" applyBorder="1">
      <alignment vertical="center"/>
    </xf>
    <xf numFmtId="38" fontId="11" fillId="2" borderId="56" xfId="1" applyFont="1" applyFill="1" applyBorder="1">
      <alignment vertical="center"/>
    </xf>
    <xf numFmtId="38" fontId="11" fillId="2" borderId="20" xfId="1" applyFont="1" applyFill="1" applyBorder="1">
      <alignment vertical="center"/>
    </xf>
    <xf numFmtId="38" fontId="12" fillId="2" borderId="5" xfId="1" applyFont="1" applyFill="1" applyBorder="1" applyAlignment="1">
      <alignment horizontal="center" vertical="center"/>
    </xf>
    <xf numFmtId="38" fontId="12" fillId="2" borderId="4" xfId="1" applyFont="1" applyFill="1" applyBorder="1" applyAlignment="1">
      <alignment horizontal="center" vertical="center"/>
    </xf>
    <xf numFmtId="38" fontId="12" fillId="2" borderId="3" xfId="1" applyFont="1" applyFill="1" applyBorder="1" applyAlignment="1">
      <alignment horizontal="center" vertical="center"/>
    </xf>
    <xf numFmtId="38" fontId="12" fillId="2" borderId="8" xfId="1" applyFont="1" applyFill="1" applyBorder="1" applyAlignment="1">
      <alignment horizontal="center" vertical="center"/>
    </xf>
    <xf numFmtId="38" fontId="12" fillId="2" borderId="2" xfId="1" applyFont="1" applyFill="1" applyBorder="1" applyAlignment="1">
      <alignment horizontal="center" vertical="center"/>
    </xf>
    <xf numFmtId="38" fontId="10" fillId="2" borderId="0" xfId="1" applyFont="1" applyFill="1" applyAlignment="1">
      <alignment horizontal="center" vertical="center"/>
    </xf>
    <xf numFmtId="38" fontId="39" fillId="2" borderId="0" xfId="1" applyFont="1" applyFill="1" applyBorder="1">
      <alignment vertical="center"/>
    </xf>
    <xf numFmtId="49" fontId="12" fillId="3" borderId="113" xfId="1" applyNumberFormat="1" applyFont="1" applyFill="1" applyBorder="1">
      <alignment vertical="center"/>
    </xf>
    <xf numFmtId="186" fontId="11" fillId="3" borderId="113" xfId="1" applyNumberFormat="1" applyFont="1" applyFill="1" applyBorder="1">
      <alignment vertical="center"/>
    </xf>
    <xf numFmtId="0" fontId="42" fillId="3" borderId="113" xfId="3" applyFont="1" applyFill="1" applyBorder="1" applyAlignment="1">
      <alignment horizontal="center" vertical="center"/>
    </xf>
    <xf numFmtId="38" fontId="40" fillId="3" borderId="90" xfId="1" applyFont="1" applyFill="1" applyBorder="1" applyAlignment="1">
      <alignment horizontal="center" vertical="center"/>
    </xf>
    <xf numFmtId="186" fontId="13" fillId="2" borderId="0" xfId="3" applyNumberFormat="1" applyFont="1" applyFill="1">
      <alignment vertical="center"/>
    </xf>
    <xf numFmtId="0" fontId="12" fillId="2" borderId="0" xfId="3" applyFont="1" applyFill="1" applyBorder="1" applyAlignment="1">
      <alignment horizontal="left" vertical="center"/>
    </xf>
    <xf numFmtId="0" fontId="12" fillId="2" borderId="116" xfId="3" applyFont="1" applyFill="1" applyBorder="1" applyAlignment="1">
      <alignment horizontal="left" vertical="center"/>
    </xf>
    <xf numFmtId="0" fontId="43" fillId="2" borderId="0" xfId="3" applyFont="1" applyFill="1" applyBorder="1" applyAlignment="1">
      <alignment horizontal="center" vertical="center"/>
    </xf>
    <xf numFmtId="0" fontId="43" fillId="2" borderId="109" xfId="3" applyFont="1" applyFill="1" applyBorder="1" applyAlignment="1">
      <alignment horizontal="center" vertical="center"/>
    </xf>
    <xf numFmtId="38" fontId="11" fillId="3" borderId="84" xfId="3" applyNumberFormat="1" applyFont="1" applyFill="1" applyBorder="1">
      <alignment vertical="center"/>
    </xf>
    <xf numFmtId="38" fontId="39" fillId="2" borderId="37" xfId="1" applyFont="1" applyFill="1" applyBorder="1" applyAlignment="1">
      <alignment horizontal="left" vertical="center"/>
    </xf>
    <xf numFmtId="38" fontId="11" fillId="2" borderId="92" xfId="1" applyFont="1" applyFill="1" applyBorder="1" applyAlignment="1">
      <alignment vertical="center" wrapText="1"/>
    </xf>
    <xf numFmtId="38" fontId="39" fillId="2" borderId="15" xfId="1" applyFont="1" applyFill="1" applyBorder="1" applyAlignment="1">
      <alignment vertical="center"/>
    </xf>
    <xf numFmtId="38" fontId="11" fillId="2" borderId="92" xfId="1" applyFont="1" applyFill="1" applyBorder="1" applyAlignment="1">
      <alignment horizontal="center" vertical="center"/>
    </xf>
    <xf numFmtId="38" fontId="11" fillId="2" borderId="92" xfId="1" applyFont="1" applyFill="1" applyBorder="1" applyAlignment="1">
      <alignment horizontal="left" vertical="center"/>
    </xf>
    <xf numFmtId="38" fontId="39" fillId="2" borderId="10" xfId="1" applyFont="1" applyFill="1" applyBorder="1">
      <alignment vertical="center"/>
    </xf>
    <xf numFmtId="38" fontId="11" fillId="2" borderId="86" xfId="1" applyFont="1" applyFill="1" applyBorder="1">
      <alignment vertical="center"/>
    </xf>
    <xf numFmtId="38" fontId="11" fillId="2" borderId="22" xfId="1" applyFont="1" applyFill="1" applyBorder="1" applyAlignment="1">
      <alignment vertical="center"/>
    </xf>
    <xf numFmtId="38" fontId="11" fillId="2" borderId="21" xfId="1" applyFont="1" applyFill="1" applyBorder="1">
      <alignment vertical="center"/>
    </xf>
    <xf numFmtId="38" fontId="39" fillId="2" borderId="117" xfId="1" applyFont="1" applyFill="1" applyBorder="1">
      <alignment vertical="center"/>
    </xf>
    <xf numFmtId="38" fontId="39" fillId="8" borderId="10" xfId="1" applyFont="1" applyFill="1" applyBorder="1" applyAlignment="1">
      <alignment horizontal="left" vertical="center"/>
    </xf>
    <xf numFmtId="38" fontId="32" fillId="8" borderId="118" xfId="1" applyFont="1" applyFill="1" applyBorder="1">
      <alignment vertical="center"/>
    </xf>
    <xf numFmtId="38" fontId="32" fillId="8" borderId="3" xfId="1" applyFont="1" applyFill="1" applyBorder="1">
      <alignment vertical="center"/>
    </xf>
    <xf numFmtId="38" fontId="32" fillId="8" borderId="117" xfId="1" applyFont="1" applyFill="1" applyBorder="1">
      <alignment vertical="center"/>
    </xf>
    <xf numFmtId="38" fontId="39" fillId="8" borderId="117" xfId="1" applyFont="1" applyFill="1" applyBorder="1">
      <alignment vertical="center"/>
    </xf>
    <xf numFmtId="38" fontId="41" fillId="2" borderId="91" xfId="1" applyFont="1" applyFill="1" applyBorder="1">
      <alignment vertical="center"/>
    </xf>
    <xf numFmtId="38" fontId="33" fillId="0" borderId="92" xfId="1" applyFont="1" applyFill="1" applyBorder="1" applyAlignment="1">
      <alignment vertical="center" wrapText="1"/>
    </xf>
    <xf numFmtId="38" fontId="32" fillId="2" borderId="99" xfId="1" applyFont="1" applyFill="1" applyBorder="1">
      <alignment vertical="center"/>
    </xf>
    <xf numFmtId="38" fontId="32" fillId="2" borderId="93" xfId="1" applyFont="1" applyFill="1" applyBorder="1">
      <alignment vertical="center"/>
    </xf>
    <xf numFmtId="38" fontId="41" fillId="2" borderId="53" xfId="1" applyFont="1" applyFill="1" applyBorder="1">
      <alignment vertical="center"/>
    </xf>
    <xf numFmtId="38" fontId="41" fillId="2" borderId="98" xfId="1" applyFont="1" applyFill="1" applyBorder="1">
      <alignment vertical="center"/>
    </xf>
    <xf numFmtId="38" fontId="11" fillId="2" borderId="119" xfId="1" applyFont="1" applyFill="1" applyBorder="1">
      <alignment vertical="center"/>
    </xf>
    <xf numFmtId="38" fontId="11" fillId="2" borderId="33" xfId="1" applyFont="1" applyFill="1" applyBorder="1">
      <alignment vertical="center"/>
    </xf>
    <xf numFmtId="38" fontId="12" fillId="2" borderId="39" xfId="1" applyFont="1" applyFill="1" applyBorder="1">
      <alignment vertical="center"/>
    </xf>
    <xf numFmtId="38" fontId="41" fillId="2" borderId="40" xfId="1" applyFont="1" applyFill="1" applyBorder="1">
      <alignment vertical="center"/>
    </xf>
    <xf numFmtId="38" fontId="41" fillId="2" borderId="69" xfId="1" applyFont="1" applyFill="1" applyBorder="1">
      <alignment vertical="center"/>
    </xf>
    <xf numFmtId="38" fontId="12" fillId="2" borderId="15" xfId="1" applyFont="1" applyFill="1" applyBorder="1">
      <alignment vertical="center"/>
    </xf>
    <xf numFmtId="38" fontId="41" fillId="2" borderId="99" xfId="1" applyFont="1" applyFill="1" applyBorder="1">
      <alignment vertical="center"/>
    </xf>
    <xf numFmtId="38" fontId="41" fillId="2" borderId="93" xfId="1" applyFont="1" applyFill="1" applyBorder="1">
      <alignment vertical="center"/>
    </xf>
    <xf numFmtId="38" fontId="12" fillId="2" borderId="100" xfId="1" applyFont="1" applyFill="1" applyBorder="1">
      <alignment vertical="center"/>
    </xf>
    <xf numFmtId="38" fontId="39" fillId="2" borderId="120" xfId="1" applyFont="1" applyFill="1" applyBorder="1">
      <alignment vertical="center"/>
    </xf>
    <xf numFmtId="38" fontId="39" fillId="2" borderId="119" xfId="1" applyFont="1" applyFill="1" applyBorder="1">
      <alignment vertical="center"/>
    </xf>
    <xf numFmtId="38" fontId="39" fillId="2" borderId="37" xfId="1" applyFont="1" applyFill="1" applyBorder="1">
      <alignment vertical="center"/>
    </xf>
    <xf numFmtId="38" fontId="39" fillId="2" borderId="121" xfId="1" applyFont="1" applyFill="1" applyBorder="1">
      <alignment vertical="center"/>
    </xf>
    <xf numFmtId="38" fontId="41" fillId="2" borderId="59" xfId="1" applyFont="1" applyFill="1" applyBorder="1">
      <alignment vertical="center"/>
    </xf>
    <xf numFmtId="38" fontId="39" fillId="0" borderId="120" xfId="1" applyFont="1" applyFill="1" applyBorder="1">
      <alignment vertical="center"/>
    </xf>
    <xf numFmtId="38" fontId="12" fillId="2" borderId="0" xfId="1" applyFont="1" applyFill="1" applyBorder="1">
      <alignment vertical="center"/>
    </xf>
    <xf numFmtId="38" fontId="39" fillId="0" borderId="15" xfId="1" applyFont="1" applyFill="1" applyBorder="1">
      <alignment vertical="center"/>
    </xf>
    <xf numFmtId="38" fontId="41" fillId="2" borderId="122" xfId="1" applyFont="1" applyFill="1" applyBorder="1">
      <alignment vertical="center"/>
    </xf>
    <xf numFmtId="38" fontId="39" fillId="0" borderId="123" xfId="1" applyFont="1" applyFill="1" applyBorder="1">
      <alignment vertical="center"/>
    </xf>
    <xf numFmtId="38" fontId="11" fillId="2" borderId="124" xfId="1" applyFont="1" applyFill="1" applyBorder="1">
      <alignment vertical="center"/>
    </xf>
    <xf numFmtId="38" fontId="39" fillId="2" borderId="31" xfId="1" applyFont="1" applyFill="1" applyBorder="1" applyAlignment="1">
      <alignment vertical="center" shrinkToFit="1"/>
    </xf>
    <xf numFmtId="38" fontId="41" fillId="2" borderId="100" xfId="1" applyFont="1" applyFill="1" applyBorder="1">
      <alignment vertical="center"/>
    </xf>
    <xf numFmtId="38" fontId="39" fillId="0" borderId="31" xfId="1" applyFont="1" applyFill="1" applyBorder="1">
      <alignment vertical="center"/>
    </xf>
    <xf numFmtId="38" fontId="39" fillId="2" borderId="37" xfId="1" applyFont="1" applyFill="1" applyBorder="1" applyAlignment="1">
      <alignment vertical="center" wrapText="1"/>
    </xf>
    <xf numFmtId="38" fontId="11" fillId="2" borderId="57" xfId="1" applyFont="1" applyFill="1" applyBorder="1">
      <alignment vertical="center"/>
    </xf>
    <xf numFmtId="38" fontId="39" fillId="2" borderId="38" xfId="1" applyFont="1" applyFill="1" applyBorder="1" applyAlignment="1">
      <alignment horizontal="left" vertical="center"/>
    </xf>
    <xf numFmtId="38" fontId="41" fillId="2" borderId="52" xfId="1" applyFont="1" applyFill="1" applyBorder="1">
      <alignment vertical="center"/>
    </xf>
    <xf numFmtId="38" fontId="41" fillId="2" borderId="70" xfId="1" applyFont="1" applyFill="1" applyBorder="1">
      <alignment vertical="center"/>
    </xf>
    <xf numFmtId="38" fontId="39" fillId="2" borderId="97" xfId="1" applyFont="1" applyFill="1" applyBorder="1" applyAlignment="1">
      <alignment vertical="center"/>
    </xf>
    <xf numFmtId="38" fontId="39" fillId="2" borderId="100" xfId="1" applyFont="1" applyFill="1" applyBorder="1" applyAlignment="1">
      <alignment vertical="center"/>
    </xf>
    <xf numFmtId="38" fontId="39" fillId="2" borderId="37" xfId="1" applyFont="1" applyFill="1" applyBorder="1" applyAlignment="1">
      <alignment vertical="center"/>
    </xf>
    <xf numFmtId="38" fontId="39" fillId="2" borderId="37" xfId="1" applyFont="1" applyFill="1" applyBorder="1" applyAlignment="1">
      <alignment horizontal="left" vertical="center" shrinkToFit="1"/>
    </xf>
    <xf numFmtId="38" fontId="12" fillId="2" borderId="120" xfId="1" applyFont="1" applyFill="1" applyBorder="1">
      <alignment vertical="center"/>
    </xf>
    <xf numFmtId="38" fontId="33" fillId="2" borderId="92" xfId="1" applyFont="1" applyFill="1" applyBorder="1" applyAlignment="1">
      <alignment vertical="center"/>
    </xf>
    <xf numFmtId="38" fontId="33" fillId="2" borderId="92" xfId="1" applyFont="1" applyFill="1" applyBorder="1" applyAlignment="1">
      <alignment vertical="center" shrinkToFit="1"/>
    </xf>
    <xf numFmtId="38" fontId="32" fillId="2" borderId="92" xfId="1" applyFont="1" applyFill="1" applyBorder="1" applyAlignment="1">
      <alignment vertical="center"/>
    </xf>
    <xf numFmtId="38" fontId="11" fillId="2" borderId="99" xfId="1" applyFont="1" applyFill="1" applyBorder="1" applyAlignment="1">
      <alignment vertical="center"/>
    </xf>
    <xf numFmtId="38" fontId="5" fillId="2" borderId="99" xfId="1" applyFont="1" applyFill="1" applyBorder="1" applyAlignment="1">
      <alignment vertical="center"/>
    </xf>
    <xf numFmtId="38" fontId="39" fillId="2" borderId="15" xfId="1" applyFont="1" applyFill="1" applyBorder="1" applyAlignment="1">
      <alignment horizontal="left" vertical="center" shrinkToFit="1"/>
    </xf>
    <xf numFmtId="38" fontId="39" fillId="8" borderId="5" xfId="1" applyFont="1" applyFill="1" applyBorder="1" applyAlignment="1">
      <alignment horizontal="left" vertical="center"/>
    </xf>
    <xf numFmtId="38" fontId="32" fillId="8" borderId="8" xfId="1" applyFont="1" applyFill="1" applyBorder="1">
      <alignment vertical="center"/>
    </xf>
    <xf numFmtId="38" fontId="32" fillId="8" borderId="6" xfId="1" applyFont="1" applyFill="1" applyBorder="1">
      <alignment vertical="center"/>
    </xf>
    <xf numFmtId="38" fontId="39" fillId="8" borderId="6" xfId="1" applyFont="1" applyFill="1" applyBorder="1">
      <alignment vertical="center"/>
    </xf>
    <xf numFmtId="38" fontId="11" fillId="2" borderId="40" xfId="1" applyFont="1" applyFill="1" applyBorder="1" applyAlignment="1">
      <alignment vertical="center"/>
    </xf>
    <xf numFmtId="38" fontId="11" fillId="3" borderId="88" xfId="1" applyFont="1" applyFill="1" applyBorder="1">
      <alignment vertical="center"/>
    </xf>
    <xf numFmtId="38" fontId="11" fillId="3" borderId="112" xfId="1" applyFont="1" applyFill="1" applyBorder="1">
      <alignment vertical="center"/>
    </xf>
    <xf numFmtId="38" fontId="11" fillId="3" borderId="113" xfId="1" applyFont="1" applyFill="1" applyBorder="1">
      <alignment vertical="center"/>
    </xf>
    <xf numFmtId="38" fontId="11" fillId="3" borderId="89" xfId="1" applyFont="1" applyFill="1" applyBorder="1">
      <alignment vertical="center"/>
    </xf>
    <xf numFmtId="38" fontId="11" fillId="0" borderId="82" xfId="1" applyFont="1" applyFill="1" applyBorder="1">
      <alignment vertical="center"/>
    </xf>
    <xf numFmtId="38" fontId="11" fillId="0" borderId="83" xfId="1" applyFont="1" applyFill="1" applyBorder="1">
      <alignment vertical="center"/>
    </xf>
    <xf numFmtId="38" fontId="11" fillId="0" borderId="84" xfId="1" applyFont="1" applyFill="1" applyBorder="1">
      <alignment vertical="center"/>
    </xf>
    <xf numFmtId="38" fontId="11" fillId="0" borderId="35" xfId="1" applyFont="1" applyFill="1" applyBorder="1">
      <alignment vertical="center"/>
    </xf>
    <xf numFmtId="38" fontId="11" fillId="0" borderId="55" xfId="1" applyFont="1" applyFill="1" applyBorder="1">
      <alignment vertical="center"/>
    </xf>
    <xf numFmtId="38" fontId="11" fillId="0" borderId="125" xfId="1" applyFont="1" applyFill="1" applyBorder="1">
      <alignment vertical="center"/>
    </xf>
    <xf numFmtId="38" fontId="11" fillId="0" borderId="115" xfId="1" applyFont="1" applyFill="1" applyBorder="1">
      <alignment vertical="center"/>
    </xf>
    <xf numFmtId="38" fontId="12" fillId="0" borderId="101" xfId="1" applyFont="1" applyFill="1" applyBorder="1" applyAlignment="1">
      <alignment horizontal="center" vertical="center"/>
    </xf>
    <xf numFmtId="38" fontId="12" fillId="0" borderId="31" xfId="1" applyFont="1" applyFill="1" applyBorder="1">
      <alignment vertical="center"/>
    </xf>
    <xf numFmtId="38" fontId="11" fillId="0" borderId="33" xfId="1" applyFont="1" applyFill="1" applyBorder="1">
      <alignment vertical="center"/>
    </xf>
    <xf numFmtId="38" fontId="11" fillId="0" borderId="32" xfId="1" applyFont="1" applyFill="1" applyBorder="1">
      <alignment vertical="center"/>
    </xf>
    <xf numFmtId="38" fontId="12" fillId="0" borderId="31" xfId="1" applyFont="1" applyFill="1" applyBorder="1" applyAlignment="1">
      <alignment horizontal="center" vertical="center"/>
    </xf>
    <xf numFmtId="38" fontId="12" fillId="0" borderId="111" xfId="1" applyFont="1" applyFill="1" applyBorder="1">
      <alignment vertical="center"/>
    </xf>
    <xf numFmtId="38" fontId="11" fillId="0" borderId="126" xfId="1" applyFont="1" applyFill="1" applyBorder="1">
      <alignment vertical="center"/>
    </xf>
    <xf numFmtId="38" fontId="11" fillId="2" borderId="114" xfId="1" applyFont="1" applyFill="1" applyBorder="1">
      <alignment vertical="center"/>
    </xf>
    <xf numFmtId="38" fontId="11" fillId="2" borderId="115" xfId="1" applyFont="1" applyFill="1" applyBorder="1">
      <alignment vertical="center"/>
    </xf>
    <xf numFmtId="183" fontId="11" fillId="2" borderId="56" xfId="1" applyNumberFormat="1" applyFont="1" applyFill="1" applyBorder="1">
      <alignment vertical="center"/>
    </xf>
    <xf numFmtId="38" fontId="10" fillId="2" borderId="0" xfId="1" applyFont="1" applyFill="1" applyAlignment="1">
      <alignment horizontal="center" vertical="center"/>
    </xf>
    <xf numFmtId="38" fontId="23" fillId="2" borderId="0" xfId="1" applyFont="1" applyFill="1" applyAlignment="1">
      <alignment horizontal="center" vertical="center"/>
    </xf>
    <xf numFmtId="38" fontId="16" fillId="2" borderId="0" xfId="1" applyFont="1" applyFill="1" applyAlignment="1">
      <alignment horizontal="right" vertical="center"/>
    </xf>
  </cellXfs>
  <cellStyles count="8">
    <cellStyle name="桁区切り" xfId="1" builtinId="6"/>
    <cellStyle name="桁区切り 2" xfId="2"/>
    <cellStyle name="桁区切り 2 2" xfId="5"/>
    <cellStyle name="桁区切り 3" xfId="6"/>
    <cellStyle name="標準" xfId="0" builtinId="0"/>
    <cellStyle name="標準 2" xfId="3"/>
    <cellStyle name="標準 3" xfId="7"/>
    <cellStyle name="標準_Sheet1" xfId="4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95250</xdr:colOff>
      <xdr:row>0</xdr:row>
      <xdr:rowOff>0</xdr:rowOff>
    </xdr:from>
    <xdr:to>
      <xdr:col>24</xdr:col>
      <xdr:colOff>76200</xdr:colOff>
      <xdr:row>1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6B2B87-E0FD-41B6-A64A-EE304726CAED}"/>
            </a:ext>
          </a:extLst>
        </xdr:cNvPr>
        <xdr:cNvSpPr txBox="1"/>
      </xdr:nvSpPr>
      <xdr:spPr>
        <a:xfrm>
          <a:off x="5419725" y="0"/>
          <a:ext cx="7524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別紙１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428148</xdr:colOff>
      <xdr:row>188</xdr:row>
      <xdr:rowOff>9525</xdr:rowOff>
    </xdr:from>
    <xdr:to>
      <xdr:col>5</xdr:col>
      <xdr:colOff>648176</xdr:colOff>
      <xdr:row>188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874A78B2-2CE3-43E8-9926-F2B9B3BDA0BF}"/>
            </a:ext>
          </a:extLst>
        </xdr:cNvPr>
        <xdr:cNvSpPr/>
      </xdr:nvSpPr>
      <xdr:spPr>
        <a:xfrm>
          <a:off x="3857148" y="32242125"/>
          <a:ext cx="220028" cy="1619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428148</xdr:colOff>
      <xdr:row>189</xdr:row>
      <xdr:rowOff>19050</xdr:rowOff>
    </xdr:from>
    <xdr:to>
      <xdr:col>5</xdr:col>
      <xdr:colOff>648176</xdr:colOff>
      <xdr:row>189</xdr:row>
      <xdr:rowOff>219075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2C906294-21DF-4DFD-B39A-F57B8FB45676}"/>
            </a:ext>
          </a:extLst>
        </xdr:cNvPr>
        <xdr:cNvSpPr/>
      </xdr:nvSpPr>
      <xdr:spPr>
        <a:xfrm>
          <a:off x="3857148" y="32423100"/>
          <a:ext cx="220028" cy="1524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437673</xdr:colOff>
      <xdr:row>190</xdr:row>
      <xdr:rowOff>123825</xdr:rowOff>
    </xdr:from>
    <xdr:to>
      <xdr:col>1</xdr:col>
      <xdr:colOff>657701</xdr:colOff>
      <xdr:row>190</xdr:row>
      <xdr:rowOff>323850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30D8FACC-A387-4B8F-B2F0-EA69E267C55B}"/>
            </a:ext>
          </a:extLst>
        </xdr:cNvPr>
        <xdr:cNvSpPr/>
      </xdr:nvSpPr>
      <xdr:spPr>
        <a:xfrm>
          <a:off x="1123473" y="32699325"/>
          <a:ext cx="220028" cy="476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113823</xdr:colOff>
      <xdr:row>190</xdr:row>
      <xdr:rowOff>133350</xdr:rowOff>
    </xdr:from>
    <xdr:to>
      <xdr:col>3</xdr:col>
      <xdr:colOff>333851</xdr:colOff>
      <xdr:row>190</xdr:row>
      <xdr:rowOff>333375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DE36B873-6779-4010-83D1-6B5F4CEDA17E}"/>
            </a:ext>
          </a:extLst>
        </xdr:cNvPr>
        <xdr:cNvSpPr/>
      </xdr:nvSpPr>
      <xdr:spPr>
        <a:xfrm>
          <a:off x="2171223" y="32708850"/>
          <a:ext cx="220028" cy="381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151923</xdr:colOff>
      <xdr:row>188</xdr:row>
      <xdr:rowOff>19050</xdr:rowOff>
    </xdr:from>
    <xdr:to>
      <xdr:col>3</xdr:col>
      <xdr:colOff>371951</xdr:colOff>
      <xdr:row>188</xdr:row>
      <xdr:rowOff>219075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B1B90DA0-E198-4450-919C-1FBEB3A545EC}"/>
            </a:ext>
          </a:extLst>
        </xdr:cNvPr>
        <xdr:cNvSpPr/>
      </xdr:nvSpPr>
      <xdr:spPr>
        <a:xfrm>
          <a:off x="2209323" y="32251650"/>
          <a:ext cx="220028" cy="1524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628173</xdr:colOff>
      <xdr:row>188</xdr:row>
      <xdr:rowOff>28575</xdr:rowOff>
    </xdr:from>
    <xdr:to>
      <xdr:col>3</xdr:col>
      <xdr:colOff>848201</xdr:colOff>
      <xdr:row>189</xdr:row>
      <xdr:rowOff>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639FFFE3-400A-464A-8BBA-EA3EA76FC073}"/>
            </a:ext>
          </a:extLst>
        </xdr:cNvPr>
        <xdr:cNvSpPr/>
      </xdr:nvSpPr>
      <xdr:spPr>
        <a:xfrm>
          <a:off x="2685573" y="32261175"/>
          <a:ext cx="58103" cy="14287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58"/>
  <sheetViews>
    <sheetView tabSelected="1" view="pageBreakPreview" zoomScale="110" zoomScaleNormal="100" zoomScaleSheetLayoutView="110" workbookViewId="0">
      <selection sqref="A1:Y1"/>
    </sheetView>
  </sheetViews>
  <sheetFormatPr defaultRowHeight="13.5" x14ac:dyDescent="0.15"/>
  <cols>
    <col min="1" max="1" width="2.625" customWidth="1"/>
    <col min="2" max="24" width="3.625" customWidth="1"/>
    <col min="25" max="25" width="1.625" customWidth="1"/>
  </cols>
  <sheetData>
    <row r="1" spans="1:31" s="1" customFormat="1" ht="37.5" customHeight="1" x14ac:dyDescent="0.15">
      <c r="A1" s="205" t="s">
        <v>52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AE1" s="2"/>
    </row>
    <row r="2" spans="1:31" s="1" customFormat="1" ht="14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AE2" s="2"/>
    </row>
    <row r="3" spans="1:31" s="1" customFormat="1" ht="14.25" customHeight="1" x14ac:dyDescent="0.15">
      <c r="B3" s="204" t="s">
        <v>0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4"/>
      <c r="AE3" s="2"/>
    </row>
    <row r="4" spans="1:31" s="1" customFormat="1" ht="14.25" customHeight="1" x14ac:dyDescent="0.15">
      <c r="B4" s="204" t="s">
        <v>1</v>
      </c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4"/>
      <c r="AE4" s="2"/>
    </row>
    <row r="5" spans="1:31" s="1" customFormat="1" ht="14.25" customHeight="1" x14ac:dyDescent="0.15">
      <c r="B5" s="204" t="s">
        <v>2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4"/>
      <c r="AE5" s="2"/>
    </row>
    <row r="6" spans="1:31" s="1" customFormat="1" ht="14.25" customHeight="1" x14ac:dyDescent="0.15">
      <c r="B6" s="204" t="s">
        <v>3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4"/>
      <c r="AE6" s="2"/>
    </row>
    <row r="7" spans="1:31" s="1" customFormat="1" ht="14.25" customHeight="1" x14ac:dyDescent="0.15">
      <c r="B7" s="204" t="s">
        <v>4</v>
      </c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4"/>
      <c r="AE7" s="2"/>
    </row>
    <row r="8" spans="1:31" s="1" customFormat="1" ht="14.25" customHeight="1" x14ac:dyDescent="0.15">
      <c r="B8" s="204" t="s">
        <v>5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4"/>
      <c r="AE8" s="2"/>
    </row>
    <row r="9" spans="1:31" s="1" customFormat="1" ht="14.25" customHeight="1" x14ac:dyDescent="0.15">
      <c r="B9" s="204" t="s">
        <v>6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4"/>
      <c r="AE9" s="2"/>
    </row>
    <row r="10" spans="1:31" s="1" customFormat="1" ht="14.25" customHeight="1" x14ac:dyDescent="0.15">
      <c r="B10" s="204" t="s">
        <v>7</v>
      </c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4"/>
      <c r="AE10" s="2"/>
    </row>
    <row r="11" spans="1:31" s="1" customFormat="1" ht="14.25" customHeight="1" x14ac:dyDescent="0.15">
      <c r="B11" s="204" t="s">
        <v>8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4"/>
      <c r="AE11" s="2"/>
    </row>
    <row r="12" spans="1:31" s="1" customFormat="1" ht="14.25" customHeight="1" x14ac:dyDescent="0.15">
      <c r="B12" s="204" t="s">
        <v>9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4"/>
      <c r="AE12" s="2"/>
    </row>
    <row r="13" spans="1:31" s="1" customFormat="1" ht="14.25" customHeight="1" x14ac:dyDescent="0.15">
      <c r="B13" s="204" t="s">
        <v>7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4"/>
      <c r="AE13" s="2"/>
    </row>
    <row r="14" spans="1:31" s="1" customFormat="1" ht="14.25" customHeight="1" x14ac:dyDescent="0.15">
      <c r="B14" s="204" t="s">
        <v>10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4"/>
      <c r="AE14" s="2"/>
    </row>
    <row r="15" spans="1:31" s="1" customFormat="1" ht="14.25" customHeight="1" x14ac:dyDescent="0.15">
      <c r="B15" s="204" t="s">
        <v>11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4"/>
      <c r="AE15" s="2"/>
    </row>
    <row r="16" spans="1:31" s="1" customFormat="1" ht="88.5" customHeight="1" x14ac:dyDescent="0.15">
      <c r="B16" s="204" t="s">
        <v>12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4"/>
      <c r="AE16" s="2"/>
    </row>
    <row r="17" spans="2:31" s="1" customFormat="1" ht="14.25" customHeight="1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4"/>
      <c r="Z17" s="6"/>
      <c r="AE17" s="2"/>
    </row>
    <row r="18" spans="2:31" s="1" customFormat="1" ht="14.25" customHeight="1" x14ac:dyDescent="0.15">
      <c r="B18" s="204" t="s">
        <v>13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4"/>
      <c r="Z18" s="7"/>
      <c r="AE18" s="2"/>
    </row>
    <row r="19" spans="2:31" s="1" customFormat="1" ht="14.25" customHeight="1" x14ac:dyDescent="0.15">
      <c r="B19" s="207" t="s">
        <v>14</v>
      </c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4"/>
      <c r="Z19" s="7"/>
      <c r="AA19" s="8"/>
      <c r="AB19" s="8"/>
      <c r="AC19" s="8"/>
      <c r="AD19" s="8"/>
      <c r="AE19" s="2"/>
    </row>
    <row r="20" spans="2:31" s="1" customFormat="1" ht="28.35" customHeight="1" x14ac:dyDescent="0.15">
      <c r="B20" s="207" t="s">
        <v>15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4"/>
      <c r="Z20" s="7"/>
      <c r="AA20" s="8"/>
      <c r="AB20" s="8"/>
      <c r="AC20" s="8"/>
      <c r="AD20" s="8"/>
      <c r="AE20" s="2"/>
    </row>
    <row r="21" spans="2:31" s="1" customFormat="1" ht="14.25" customHeight="1" x14ac:dyDescent="0.15">
      <c r="B21" s="207" t="s">
        <v>16</v>
      </c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4"/>
      <c r="Z21" s="7"/>
      <c r="AA21" s="8"/>
      <c r="AB21" s="8"/>
      <c r="AC21" s="8"/>
      <c r="AD21" s="8"/>
      <c r="AE21" s="2"/>
    </row>
    <row r="22" spans="2:31" s="1" customFormat="1" ht="14.25" customHeight="1" x14ac:dyDescent="0.15">
      <c r="B22" s="207" t="s">
        <v>17</v>
      </c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4"/>
      <c r="Z22" s="7"/>
      <c r="AE22" s="2"/>
    </row>
    <row r="23" spans="2:31" s="1" customFormat="1" ht="14.25" customHeight="1" x14ac:dyDescent="0.15">
      <c r="B23" s="207" t="s">
        <v>18</v>
      </c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4"/>
      <c r="Z23" s="7"/>
      <c r="AE23" s="2"/>
    </row>
    <row r="24" spans="2:31" s="1" customFormat="1" ht="14.25" customHeight="1" x14ac:dyDescent="0.15">
      <c r="B24" s="207" t="s">
        <v>19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4"/>
      <c r="Z24" s="7"/>
      <c r="AE24" s="2"/>
    </row>
    <row r="25" spans="2:31" s="1" customFormat="1" ht="14.25" customHeight="1" x14ac:dyDescent="0.15">
      <c r="B25" s="207" t="s">
        <v>20</v>
      </c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4"/>
      <c r="Z25" s="7"/>
      <c r="AE25" s="2"/>
    </row>
    <row r="26" spans="2:31" s="1" customFormat="1" ht="14.25" customHeight="1" x14ac:dyDescent="0.15">
      <c r="B26" s="207" t="s">
        <v>21</v>
      </c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4"/>
      <c r="Z26" s="7"/>
      <c r="AE26" s="2"/>
    </row>
    <row r="27" spans="2:31" s="1" customFormat="1" ht="14.1" customHeight="1" x14ac:dyDescent="0.15">
      <c r="B27" s="207" t="s">
        <v>22</v>
      </c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4"/>
      <c r="Z27" s="7"/>
      <c r="AE27" s="2"/>
    </row>
    <row r="28" spans="2:31" s="1" customFormat="1" ht="14.25" customHeight="1" x14ac:dyDescent="0.15">
      <c r="B28" s="207" t="s">
        <v>23</v>
      </c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4"/>
      <c r="Z28" s="7"/>
      <c r="AE28" s="2"/>
    </row>
    <row r="29" spans="2:31" s="1" customFormat="1" ht="14.25" customHeight="1" x14ac:dyDescent="0.15">
      <c r="B29" s="207" t="s">
        <v>24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4"/>
      <c r="Z29" s="7"/>
      <c r="AE29" s="2"/>
    </row>
    <row r="30" spans="2:31" s="1" customFormat="1" ht="14.25" customHeight="1" x14ac:dyDescent="0.15">
      <c r="B30" s="207" t="s">
        <v>25</v>
      </c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4"/>
      <c r="Z30" s="7"/>
      <c r="AA30" s="8"/>
      <c r="AB30" s="8"/>
      <c r="AC30" s="8"/>
      <c r="AD30" s="8"/>
      <c r="AE30" s="2"/>
    </row>
    <row r="31" spans="2:31" s="1" customFormat="1" ht="14.25" customHeight="1" x14ac:dyDescent="0.15">
      <c r="B31" s="207" t="s">
        <v>26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4"/>
      <c r="Z31" s="7"/>
      <c r="AA31" s="8"/>
      <c r="AB31" s="8"/>
      <c r="AC31" s="8"/>
      <c r="AD31" s="8"/>
      <c r="AE31" s="2"/>
    </row>
    <row r="32" spans="2:31" s="1" customFormat="1" ht="14.1" customHeight="1" x14ac:dyDescent="0.15">
      <c r="B32" s="207" t="s">
        <v>27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4"/>
      <c r="Z32" s="7"/>
      <c r="AA32" s="8"/>
      <c r="AB32" s="8"/>
      <c r="AC32" s="8"/>
      <c r="AD32" s="8"/>
      <c r="AE32" s="2"/>
    </row>
    <row r="33" spans="2:31" s="1" customFormat="1" ht="14.25" customHeight="1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7"/>
      <c r="AE33" s="2"/>
    </row>
    <row r="34" spans="2:31" s="1" customFormat="1" ht="14.25" customHeight="1" x14ac:dyDescent="0.15">
      <c r="B34" s="207" t="s">
        <v>28</v>
      </c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4"/>
      <c r="Z34" s="7"/>
      <c r="AE34" s="2"/>
    </row>
    <row r="35" spans="2:31" s="1" customFormat="1" ht="14.25" customHeight="1" x14ac:dyDescent="0.15">
      <c r="B35" s="207" t="s">
        <v>29</v>
      </c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4"/>
      <c r="Z35" s="7"/>
      <c r="AE35" s="2"/>
    </row>
    <row r="36" spans="2:31" s="1" customFormat="1" ht="28.35" customHeight="1" x14ac:dyDescent="0.15">
      <c r="B36" s="207" t="s">
        <v>30</v>
      </c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4"/>
      <c r="Z36" s="7"/>
      <c r="AE36" s="2"/>
    </row>
    <row r="37" spans="2:31" s="1" customFormat="1" ht="28.35" customHeight="1" x14ac:dyDescent="0.15">
      <c r="B37" s="207" t="s">
        <v>31</v>
      </c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4"/>
      <c r="Z37" s="7"/>
      <c r="AE37" s="2"/>
    </row>
    <row r="38" spans="2:31" s="1" customFormat="1" ht="14.25" customHeight="1" x14ac:dyDescent="0.15">
      <c r="B38" s="207" t="s">
        <v>32</v>
      </c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4"/>
      <c r="Z38" s="7"/>
      <c r="AE38" s="2"/>
    </row>
    <row r="39" spans="2:31" s="1" customFormat="1" ht="14.25" customHeight="1" x14ac:dyDescent="0.15">
      <c r="B39" s="207" t="s">
        <v>33</v>
      </c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4"/>
      <c r="Z39" s="7"/>
      <c r="AE39" s="2"/>
    </row>
    <row r="40" spans="2:31" s="1" customFormat="1" ht="14.25" customHeight="1" x14ac:dyDescent="0.15">
      <c r="B40" s="207" t="s">
        <v>34</v>
      </c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4"/>
      <c r="Z40" s="7"/>
      <c r="AE40" s="2"/>
    </row>
    <row r="41" spans="2:31" s="1" customFormat="1" ht="14.25" customHeight="1" x14ac:dyDescent="0.15">
      <c r="B41" s="207" t="s">
        <v>35</v>
      </c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4"/>
      <c r="Z41" s="7"/>
      <c r="AE41" s="2"/>
    </row>
    <row r="42" spans="2:31" s="1" customFormat="1" ht="14.25" customHeight="1" x14ac:dyDescent="0.15">
      <c r="B42" s="207" t="s">
        <v>36</v>
      </c>
      <c r="C42" s="207"/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4"/>
      <c r="Z42" s="7"/>
      <c r="AE42" s="2"/>
    </row>
    <row r="43" spans="2:31" s="1" customFormat="1" ht="14.25" customHeight="1" x14ac:dyDescent="0.15">
      <c r="B43" s="207" t="s">
        <v>37</v>
      </c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4"/>
      <c r="Z43" s="7"/>
      <c r="AE43" s="2"/>
    </row>
    <row r="44" spans="2:31" s="1" customFormat="1" ht="28.35" customHeight="1" x14ac:dyDescent="0.15">
      <c r="B44" s="207" t="s">
        <v>38</v>
      </c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4"/>
      <c r="Z44" s="7"/>
      <c r="AE44" s="2"/>
    </row>
    <row r="45" spans="2:31" s="1" customFormat="1" ht="14.25" customHeight="1" x14ac:dyDescent="0.15">
      <c r="B45" s="207" t="s">
        <v>39</v>
      </c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4"/>
      <c r="Z45" s="7"/>
      <c r="AE45" s="2"/>
    </row>
    <row r="46" spans="2:31" s="1" customFormat="1" ht="14.25" customHeight="1" x14ac:dyDescent="0.15">
      <c r="B46" s="207" t="s">
        <v>40</v>
      </c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4"/>
      <c r="Z46" s="7"/>
      <c r="AE46" s="2"/>
    </row>
    <row r="47" spans="2:31" s="1" customFormat="1" ht="14.25" customHeight="1" x14ac:dyDescent="0.15">
      <c r="B47" s="207" t="s">
        <v>41</v>
      </c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4"/>
      <c r="Z47" s="7"/>
      <c r="AE47" s="2"/>
    </row>
    <row r="48" spans="2:31" s="1" customFormat="1" ht="14.25" customHeight="1" x14ac:dyDescent="0.15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4"/>
      <c r="Z48" s="7"/>
      <c r="AE48" s="2"/>
    </row>
    <row r="49" spans="2:31" s="1" customFormat="1" ht="14.25" customHeight="1" x14ac:dyDescent="0.15">
      <c r="B49" s="204" t="s">
        <v>42</v>
      </c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4"/>
      <c r="AE49" s="2"/>
    </row>
    <row r="50" spans="2:31" s="1" customFormat="1" ht="14.25" customHeight="1" x14ac:dyDescent="0.15">
      <c r="B50" s="204" t="s">
        <v>43</v>
      </c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4"/>
      <c r="AE50" s="2"/>
    </row>
    <row r="51" spans="2:31" s="1" customFormat="1" ht="14.25" customHeight="1" x14ac:dyDescent="0.15">
      <c r="B51" s="207" t="s">
        <v>44</v>
      </c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4"/>
      <c r="AE51" s="2"/>
    </row>
    <row r="52" spans="2:31" s="1" customFormat="1" ht="14.25" customHeight="1" x14ac:dyDescent="0.15">
      <c r="B52" s="204" t="s">
        <v>45</v>
      </c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4"/>
      <c r="AE52" s="2"/>
    </row>
    <row r="53" spans="2:31" s="1" customFormat="1" ht="13.5" customHeight="1" x14ac:dyDescent="0.15">
      <c r="B53" s="207" t="s">
        <v>46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4"/>
      <c r="AE53" s="2"/>
    </row>
    <row r="54" spans="2:31" s="1" customFormat="1" ht="14.25" customHeight="1" x14ac:dyDescent="0.15">
      <c r="B54" s="204" t="s">
        <v>47</v>
      </c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4"/>
      <c r="AE54" s="2"/>
    </row>
    <row r="55" spans="2:31" s="1" customFormat="1" ht="14.25" customHeight="1" x14ac:dyDescent="0.15">
      <c r="B55" s="204" t="s">
        <v>48</v>
      </c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4"/>
      <c r="AE55" s="2"/>
    </row>
    <row r="56" spans="2:31" s="1" customFormat="1" ht="56.85" customHeight="1" x14ac:dyDescent="0.15">
      <c r="B56" s="204" t="s">
        <v>49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4"/>
      <c r="AE56" s="2"/>
    </row>
    <row r="58" spans="2:31" x14ac:dyDescent="0.15">
      <c r="U58" t="s">
        <v>50</v>
      </c>
      <c r="V58" s="208" t="s">
        <v>51</v>
      </c>
      <c r="W58" s="208"/>
      <c r="X58" s="208"/>
    </row>
  </sheetData>
  <mergeCells count="53">
    <mergeCell ref="B53:X53"/>
    <mergeCell ref="B54:X54"/>
    <mergeCell ref="B55:X55"/>
    <mergeCell ref="B56:X56"/>
    <mergeCell ref="V58:X58"/>
    <mergeCell ref="B52:X52"/>
    <mergeCell ref="B40:X40"/>
    <mergeCell ref="B41:X41"/>
    <mergeCell ref="B42:X42"/>
    <mergeCell ref="B43:X43"/>
    <mergeCell ref="B44:X44"/>
    <mergeCell ref="B45:X45"/>
    <mergeCell ref="B46:X46"/>
    <mergeCell ref="B47:X47"/>
    <mergeCell ref="B49:X49"/>
    <mergeCell ref="B50:X50"/>
    <mergeCell ref="B51:X51"/>
    <mergeCell ref="B39:X39"/>
    <mergeCell ref="B27:X27"/>
    <mergeCell ref="B28:X28"/>
    <mergeCell ref="B29:X29"/>
    <mergeCell ref="B30:X30"/>
    <mergeCell ref="B31:X31"/>
    <mergeCell ref="B32:X32"/>
    <mergeCell ref="B34:X34"/>
    <mergeCell ref="B35:X35"/>
    <mergeCell ref="B36:X36"/>
    <mergeCell ref="B37:X37"/>
    <mergeCell ref="B38:X38"/>
    <mergeCell ref="B26:X26"/>
    <mergeCell ref="B14:X14"/>
    <mergeCell ref="B15:X15"/>
    <mergeCell ref="B16:X16"/>
    <mergeCell ref="B18:X18"/>
    <mergeCell ref="B19:X19"/>
    <mergeCell ref="B20:X20"/>
    <mergeCell ref="B21:X21"/>
    <mergeCell ref="B22:X22"/>
    <mergeCell ref="B23:X23"/>
    <mergeCell ref="B24:X24"/>
    <mergeCell ref="B25:X25"/>
    <mergeCell ref="B13:X13"/>
    <mergeCell ref="A1:Y1"/>
    <mergeCell ref="B3:X3"/>
    <mergeCell ref="B4:X4"/>
    <mergeCell ref="B5:X5"/>
    <mergeCell ref="B6:X6"/>
    <mergeCell ref="B7:X7"/>
    <mergeCell ref="B8:X8"/>
    <mergeCell ref="B9:X9"/>
    <mergeCell ref="B10:X10"/>
    <mergeCell ref="B11:X11"/>
    <mergeCell ref="B12:X12"/>
  </mergeCells>
  <phoneticPr fontId="3"/>
  <pageMargins left="0.70866141732283472" right="0.70866141732283472" top="0.82677165354330717" bottom="0.82677165354330717" header="0.31496062992125984" footer="0.51181102362204722"/>
  <pageSetup paperSize="9" orientation="portrait" verticalDpi="0" r:id="rId1"/>
  <headerFooter>
    <oddFooter>&amp;C&amp;"ＭＳ Ｐ明朝,標準"&amp;P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7"/>
  <sheetViews>
    <sheetView zoomScaleNormal="100" zoomScaleSheetLayoutView="100" workbookViewId="0">
      <selection activeCell="O3" sqref="O3"/>
    </sheetView>
  </sheetViews>
  <sheetFormatPr defaultRowHeight="13.5" x14ac:dyDescent="0.15"/>
  <cols>
    <col min="1" max="1" width="3.625" style="10" customWidth="1"/>
    <col min="2" max="2" width="11.375" style="10" bestFit="1" customWidth="1"/>
    <col min="3" max="14" width="5.25" style="10" customWidth="1"/>
    <col min="15" max="15" width="10.625" style="10" customWidth="1"/>
    <col min="16" max="256" width="9" style="10"/>
    <col min="257" max="257" width="3.625" style="10" customWidth="1"/>
    <col min="258" max="258" width="11.375" style="10" bestFit="1" customWidth="1"/>
    <col min="259" max="270" width="5.25" style="10" customWidth="1"/>
    <col min="271" max="271" width="10.625" style="10" customWidth="1"/>
    <col min="272" max="512" width="9" style="10"/>
    <col min="513" max="513" width="3.625" style="10" customWidth="1"/>
    <col min="514" max="514" width="11.375" style="10" bestFit="1" customWidth="1"/>
    <col min="515" max="526" width="5.25" style="10" customWidth="1"/>
    <col min="527" max="527" width="10.625" style="10" customWidth="1"/>
    <col min="528" max="768" width="9" style="10"/>
    <col min="769" max="769" width="3.625" style="10" customWidth="1"/>
    <col min="770" max="770" width="11.375" style="10" bestFit="1" customWidth="1"/>
    <col min="771" max="782" width="5.25" style="10" customWidth="1"/>
    <col min="783" max="783" width="10.625" style="10" customWidth="1"/>
    <col min="784" max="1024" width="9" style="10"/>
    <col min="1025" max="1025" width="3.625" style="10" customWidth="1"/>
    <col min="1026" max="1026" width="11.375" style="10" bestFit="1" customWidth="1"/>
    <col min="1027" max="1038" width="5.25" style="10" customWidth="1"/>
    <col min="1039" max="1039" width="10.625" style="10" customWidth="1"/>
    <col min="1040" max="1280" width="9" style="10"/>
    <col min="1281" max="1281" width="3.625" style="10" customWidth="1"/>
    <col min="1282" max="1282" width="11.375" style="10" bestFit="1" customWidth="1"/>
    <col min="1283" max="1294" width="5.25" style="10" customWidth="1"/>
    <col min="1295" max="1295" width="10.625" style="10" customWidth="1"/>
    <col min="1296" max="1536" width="9" style="10"/>
    <col min="1537" max="1537" width="3.625" style="10" customWidth="1"/>
    <col min="1538" max="1538" width="11.375" style="10" bestFit="1" customWidth="1"/>
    <col min="1539" max="1550" width="5.25" style="10" customWidth="1"/>
    <col min="1551" max="1551" width="10.625" style="10" customWidth="1"/>
    <col min="1552" max="1792" width="9" style="10"/>
    <col min="1793" max="1793" width="3.625" style="10" customWidth="1"/>
    <col min="1794" max="1794" width="11.375" style="10" bestFit="1" customWidth="1"/>
    <col min="1795" max="1806" width="5.25" style="10" customWidth="1"/>
    <col min="1807" max="1807" width="10.625" style="10" customWidth="1"/>
    <col min="1808" max="2048" width="9" style="10"/>
    <col min="2049" max="2049" width="3.625" style="10" customWidth="1"/>
    <col min="2050" max="2050" width="11.375" style="10" bestFit="1" customWidth="1"/>
    <col min="2051" max="2062" width="5.25" style="10" customWidth="1"/>
    <col min="2063" max="2063" width="10.625" style="10" customWidth="1"/>
    <col min="2064" max="2304" width="9" style="10"/>
    <col min="2305" max="2305" width="3.625" style="10" customWidth="1"/>
    <col min="2306" max="2306" width="11.375" style="10" bestFit="1" customWidth="1"/>
    <col min="2307" max="2318" width="5.25" style="10" customWidth="1"/>
    <col min="2319" max="2319" width="10.625" style="10" customWidth="1"/>
    <col min="2320" max="2560" width="9" style="10"/>
    <col min="2561" max="2561" width="3.625" style="10" customWidth="1"/>
    <col min="2562" max="2562" width="11.375" style="10" bestFit="1" customWidth="1"/>
    <col min="2563" max="2574" width="5.25" style="10" customWidth="1"/>
    <col min="2575" max="2575" width="10.625" style="10" customWidth="1"/>
    <col min="2576" max="2816" width="9" style="10"/>
    <col min="2817" max="2817" width="3.625" style="10" customWidth="1"/>
    <col min="2818" max="2818" width="11.375" style="10" bestFit="1" customWidth="1"/>
    <col min="2819" max="2830" width="5.25" style="10" customWidth="1"/>
    <col min="2831" max="2831" width="10.625" style="10" customWidth="1"/>
    <col min="2832" max="3072" width="9" style="10"/>
    <col min="3073" max="3073" width="3.625" style="10" customWidth="1"/>
    <col min="3074" max="3074" width="11.375" style="10" bestFit="1" customWidth="1"/>
    <col min="3075" max="3086" width="5.25" style="10" customWidth="1"/>
    <col min="3087" max="3087" width="10.625" style="10" customWidth="1"/>
    <col min="3088" max="3328" width="9" style="10"/>
    <col min="3329" max="3329" width="3.625" style="10" customWidth="1"/>
    <col min="3330" max="3330" width="11.375" style="10" bestFit="1" customWidth="1"/>
    <col min="3331" max="3342" width="5.25" style="10" customWidth="1"/>
    <col min="3343" max="3343" width="10.625" style="10" customWidth="1"/>
    <col min="3344" max="3584" width="9" style="10"/>
    <col min="3585" max="3585" width="3.625" style="10" customWidth="1"/>
    <col min="3586" max="3586" width="11.375" style="10" bestFit="1" customWidth="1"/>
    <col min="3587" max="3598" width="5.25" style="10" customWidth="1"/>
    <col min="3599" max="3599" width="10.625" style="10" customWidth="1"/>
    <col min="3600" max="3840" width="9" style="10"/>
    <col min="3841" max="3841" width="3.625" style="10" customWidth="1"/>
    <col min="3842" max="3842" width="11.375" style="10" bestFit="1" customWidth="1"/>
    <col min="3843" max="3854" width="5.25" style="10" customWidth="1"/>
    <col min="3855" max="3855" width="10.625" style="10" customWidth="1"/>
    <col min="3856" max="4096" width="9" style="10"/>
    <col min="4097" max="4097" width="3.625" style="10" customWidth="1"/>
    <col min="4098" max="4098" width="11.375" style="10" bestFit="1" customWidth="1"/>
    <col min="4099" max="4110" width="5.25" style="10" customWidth="1"/>
    <col min="4111" max="4111" width="10.625" style="10" customWidth="1"/>
    <col min="4112" max="4352" width="9" style="10"/>
    <col min="4353" max="4353" width="3.625" style="10" customWidth="1"/>
    <col min="4354" max="4354" width="11.375" style="10" bestFit="1" customWidth="1"/>
    <col min="4355" max="4366" width="5.25" style="10" customWidth="1"/>
    <col min="4367" max="4367" width="10.625" style="10" customWidth="1"/>
    <col min="4368" max="4608" width="9" style="10"/>
    <col min="4609" max="4609" width="3.625" style="10" customWidth="1"/>
    <col min="4610" max="4610" width="11.375" style="10" bestFit="1" customWidth="1"/>
    <col min="4611" max="4622" width="5.25" style="10" customWidth="1"/>
    <col min="4623" max="4623" width="10.625" style="10" customWidth="1"/>
    <col min="4624" max="4864" width="9" style="10"/>
    <col min="4865" max="4865" width="3.625" style="10" customWidth="1"/>
    <col min="4866" max="4866" width="11.375" style="10" bestFit="1" customWidth="1"/>
    <col min="4867" max="4878" width="5.25" style="10" customWidth="1"/>
    <col min="4879" max="4879" width="10.625" style="10" customWidth="1"/>
    <col min="4880" max="5120" width="9" style="10"/>
    <col min="5121" max="5121" width="3.625" style="10" customWidth="1"/>
    <col min="5122" max="5122" width="11.375" style="10" bestFit="1" customWidth="1"/>
    <col min="5123" max="5134" width="5.25" style="10" customWidth="1"/>
    <col min="5135" max="5135" width="10.625" style="10" customWidth="1"/>
    <col min="5136" max="5376" width="9" style="10"/>
    <col min="5377" max="5377" width="3.625" style="10" customWidth="1"/>
    <col min="5378" max="5378" width="11.375" style="10" bestFit="1" customWidth="1"/>
    <col min="5379" max="5390" width="5.25" style="10" customWidth="1"/>
    <col min="5391" max="5391" width="10.625" style="10" customWidth="1"/>
    <col min="5392" max="5632" width="9" style="10"/>
    <col min="5633" max="5633" width="3.625" style="10" customWidth="1"/>
    <col min="5634" max="5634" width="11.375" style="10" bestFit="1" customWidth="1"/>
    <col min="5635" max="5646" width="5.25" style="10" customWidth="1"/>
    <col min="5647" max="5647" width="10.625" style="10" customWidth="1"/>
    <col min="5648" max="5888" width="9" style="10"/>
    <col min="5889" max="5889" width="3.625" style="10" customWidth="1"/>
    <col min="5890" max="5890" width="11.375" style="10" bestFit="1" customWidth="1"/>
    <col min="5891" max="5902" width="5.25" style="10" customWidth="1"/>
    <col min="5903" max="5903" width="10.625" style="10" customWidth="1"/>
    <col min="5904" max="6144" width="9" style="10"/>
    <col min="6145" max="6145" width="3.625" style="10" customWidth="1"/>
    <col min="6146" max="6146" width="11.375" style="10" bestFit="1" customWidth="1"/>
    <col min="6147" max="6158" width="5.25" style="10" customWidth="1"/>
    <col min="6159" max="6159" width="10.625" style="10" customWidth="1"/>
    <col min="6160" max="6400" width="9" style="10"/>
    <col min="6401" max="6401" width="3.625" style="10" customWidth="1"/>
    <col min="6402" max="6402" width="11.375" style="10" bestFit="1" customWidth="1"/>
    <col min="6403" max="6414" width="5.25" style="10" customWidth="1"/>
    <col min="6415" max="6415" width="10.625" style="10" customWidth="1"/>
    <col min="6416" max="6656" width="9" style="10"/>
    <col min="6657" max="6657" width="3.625" style="10" customWidth="1"/>
    <col min="6658" max="6658" width="11.375" style="10" bestFit="1" customWidth="1"/>
    <col min="6659" max="6670" width="5.25" style="10" customWidth="1"/>
    <col min="6671" max="6671" width="10.625" style="10" customWidth="1"/>
    <col min="6672" max="6912" width="9" style="10"/>
    <col min="6913" max="6913" width="3.625" style="10" customWidth="1"/>
    <col min="6914" max="6914" width="11.375" style="10" bestFit="1" customWidth="1"/>
    <col min="6915" max="6926" width="5.25" style="10" customWidth="1"/>
    <col min="6927" max="6927" width="10.625" style="10" customWidth="1"/>
    <col min="6928" max="7168" width="9" style="10"/>
    <col min="7169" max="7169" width="3.625" style="10" customWidth="1"/>
    <col min="7170" max="7170" width="11.375" style="10" bestFit="1" customWidth="1"/>
    <col min="7171" max="7182" width="5.25" style="10" customWidth="1"/>
    <col min="7183" max="7183" width="10.625" style="10" customWidth="1"/>
    <col min="7184" max="7424" width="9" style="10"/>
    <col min="7425" max="7425" width="3.625" style="10" customWidth="1"/>
    <col min="7426" max="7426" width="11.375" style="10" bestFit="1" customWidth="1"/>
    <col min="7427" max="7438" width="5.25" style="10" customWidth="1"/>
    <col min="7439" max="7439" width="10.625" style="10" customWidth="1"/>
    <col min="7440" max="7680" width="9" style="10"/>
    <col min="7681" max="7681" width="3.625" style="10" customWidth="1"/>
    <col min="7682" max="7682" width="11.375" style="10" bestFit="1" customWidth="1"/>
    <col min="7683" max="7694" width="5.25" style="10" customWidth="1"/>
    <col min="7695" max="7695" width="10.625" style="10" customWidth="1"/>
    <col min="7696" max="7936" width="9" style="10"/>
    <col min="7937" max="7937" width="3.625" style="10" customWidth="1"/>
    <col min="7938" max="7938" width="11.375" style="10" bestFit="1" customWidth="1"/>
    <col min="7939" max="7950" width="5.25" style="10" customWidth="1"/>
    <col min="7951" max="7951" width="10.625" style="10" customWidth="1"/>
    <col min="7952" max="8192" width="9" style="10"/>
    <col min="8193" max="8193" width="3.625" style="10" customWidth="1"/>
    <col min="8194" max="8194" width="11.375" style="10" bestFit="1" customWidth="1"/>
    <col min="8195" max="8206" width="5.25" style="10" customWidth="1"/>
    <col min="8207" max="8207" width="10.625" style="10" customWidth="1"/>
    <col min="8208" max="8448" width="9" style="10"/>
    <col min="8449" max="8449" width="3.625" style="10" customWidth="1"/>
    <col min="8450" max="8450" width="11.375" style="10" bestFit="1" customWidth="1"/>
    <col min="8451" max="8462" width="5.25" style="10" customWidth="1"/>
    <col min="8463" max="8463" width="10.625" style="10" customWidth="1"/>
    <col min="8464" max="8704" width="9" style="10"/>
    <col min="8705" max="8705" width="3.625" style="10" customWidth="1"/>
    <col min="8706" max="8706" width="11.375" style="10" bestFit="1" customWidth="1"/>
    <col min="8707" max="8718" width="5.25" style="10" customWidth="1"/>
    <col min="8719" max="8719" width="10.625" style="10" customWidth="1"/>
    <col min="8720" max="8960" width="9" style="10"/>
    <col min="8961" max="8961" width="3.625" style="10" customWidth="1"/>
    <col min="8962" max="8962" width="11.375" style="10" bestFit="1" customWidth="1"/>
    <col min="8963" max="8974" width="5.25" style="10" customWidth="1"/>
    <col min="8975" max="8975" width="10.625" style="10" customWidth="1"/>
    <col min="8976" max="9216" width="9" style="10"/>
    <col min="9217" max="9217" width="3.625" style="10" customWidth="1"/>
    <col min="9218" max="9218" width="11.375" style="10" bestFit="1" customWidth="1"/>
    <col min="9219" max="9230" width="5.25" style="10" customWidth="1"/>
    <col min="9231" max="9231" width="10.625" style="10" customWidth="1"/>
    <col min="9232" max="9472" width="9" style="10"/>
    <col min="9473" max="9473" width="3.625" style="10" customWidth="1"/>
    <col min="9474" max="9474" width="11.375" style="10" bestFit="1" customWidth="1"/>
    <col min="9475" max="9486" width="5.25" style="10" customWidth="1"/>
    <col min="9487" max="9487" width="10.625" style="10" customWidth="1"/>
    <col min="9488" max="9728" width="9" style="10"/>
    <col min="9729" max="9729" width="3.625" style="10" customWidth="1"/>
    <col min="9730" max="9730" width="11.375" style="10" bestFit="1" customWidth="1"/>
    <col min="9731" max="9742" width="5.25" style="10" customWidth="1"/>
    <col min="9743" max="9743" width="10.625" style="10" customWidth="1"/>
    <col min="9744" max="9984" width="9" style="10"/>
    <col min="9985" max="9985" width="3.625" style="10" customWidth="1"/>
    <col min="9986" max="9986" width="11.375" style="10" bestFit="1" customWidth="1"/>
    <col min="9987" max="9998" width="5.25" style="10" customWidth="1"/>
    <col min="9999" max="9999" width="10.625" style="10" customWidth="1"/>
    <col min="10000" max="10240" width="9" style="10"/>
    <col min="10241" max="10241" width="3.625" style="10" customWidth="1"/>
    <col min="10242" max="10242" width="11.375" style="10" bestFit="1" customWidth="1"/>
    <col min="10243" max="10254" width="5.25" style="10" customWidth="1"/>
    <col min="10255" max="10255" width="10.625" style="10" customWidth="1"/>
    <col min="10256" max="10496" width="9" style="10"/>
    <col min="10497" max="10497" width="3.625" style="10" customWidth="1"/>
    <col min="10498" max="10498" width="11.375" style="10" bestFit="1" customWidth="1"/>
    <col min="10499" max="10510" width="5.25" style="10" customWidth="1"/>
    <col min="10511" max="10511" width="10.625" style="10" customWidth="1"/>
    <col min="10512" max="10752" width="9" style="10"/>
    <col min="10753" max="10753" width="3.625" style="10" customWidth="1"/>
    <col min="10754" max="10754" width="11.375" style="10" bestFit="1" customWidth="1"/>
    <col min="10755" max="10766" width="5.25" style="10" customWidth="1"/>
    <col min="10767" max="10767" width="10.625" style="10" customWidth="1"/>
    <col min="10768" max="11008" width="9" style="10"/>
    <col min="11009" max="11009" width="3.625" style="10" customWidth="1"/>
    <col min="11010" max="11010" width="11.375" style="10" bestFit="1" customWidth="1"/>
    <col min="11011" max="11022" width="5.25" style="10" customWidth="1"/>
    <col min="11023" max="11023" width="10.625" style="10" customWidth="1"/>
    <col min="11024" max="11264" width="9" style="10"/>
    <col min="11265" max="11265" width="3.625" style="10" customWidth="1"/>
    <col min="11266" max="11266" width="11.375" style="10" bestFit="1" customWidth="1"/>
    <col min="11267" max="11278" width="5.25" style="10" customWidth="1"/>
    <col min="11279" max="11279" width="10.625" style="10" customWidth="1"/>
    <col min="11280" max="11520" width="9" style="10"/>
    <col min="11521" max="11521" width="3.625" style="10" customWidth="1"/>
    <col min="11522" max="11522" width="11.375" style="10" bestFit="1" customWidth="1"/>
    <col min="11523" max="11534" width="5.25" style="10" customWidth="1"/>
    <col min="11535" max="11535" width="10.625" style="10" customWidth="1"/>
    <col min="11536" max="11776" width="9" style="10"/>
    <col min="11777" max="11777" width="3.625" style="10" customWidth="1"/>
    <col min="11778" max="11778" width="11.375" style="10" bestFit="1" customWidth="1"/>
    <col min="11779" max="11790" width="5.25" style="10" customWidth="1"/>
    <col min="11791" max="11791" width="10.625" style="10" customWidth="1"/>
    <col min="11792" max="12032" width="9" style="10"/>
    <col min="12033" max="12033" width="3.625" style="10" customWidth="1"/>
    <col min="12034" max="12034" width="11.375" style="10" bestFit="1" customWidth="1"/>
    <col min="12035" max="12046" width="5.25" style="10" customWidth="1"/>
    <col min="12047" max="12047" width="10.625" style="10" customWidth="1"/>
    <col min="12048" max="12288" width="9" style="10"/>
    <col min="12289" max="12289" width="3.625" style="10" customWidth="1"/>
    <col min="12290" max="12290" width="11.375" style="10" bestFit="1" customWidth="1"/>
    <col min="12291" max="12302" width="5.25" style="10" customWidth="1"/>
    <col min="12303" max="12303" width="10.625" style="10" customWidth="1"/>
    <col min="12304" max="12544" width="9" style="10"/>
    <col min="12545" max="12545" width="3.625" style="10" customWidth="1"/>
    <col min="12546" max="12546" width="11.375" style="10" bestFit="1" customWidth="1"/>
    <col min="12547" max="12558" width="5.25" style="10" customWidth="1"/>
    <col min="12559" max="12559" width="10.625" style="10" customWidth="1"/>
    <col min="12560" max="12800" width="9" style="10"/>
    <col min="12801" max="12801" width="3.625" style="10" customWidth="1"/>
    <col min="12802" max="12802" width="11.375" style="10" bestFit="1" customWidth="1"/>
    <col min="12803" max="12814" width="5.25" style="10" customWidth="1"/>
    <col min="12815" max="12815" width="10.625" style="10" customWidth="1"/>
    <col min="12816" max="13056" width="9" style="10"/>
    <col min="13057" max="13057" width="3.625" style="10" customWidth="1"/>
    <col min="13058" max="13058" width="11.375" style="10" bestFit="1" customWidth="1"/>
    <col min="13059" max="13070" width="5.25" style="10" customWidth="1"/>
    <col min="13071" max="13071" width="10.625" style="10" customWidth="1"/>
    <col min="13072" max="13312" width="9" style="10"/>
    <col min="13313" max="13313" width="3.625" style="10" customWidth="1"/>
    <col min="13314" max="13314" width="11.375" style="10" bestFit="1" customWidth="1"/>
    <col min="13315" max="13326" width="5.25" style="10" customWidth="1"/>
    <col min="13327" max="13327" width="10.625" style="10" customWidth="1"/>
    <col min="13328" max="13568" width="9" style="10"/>
    <col min="13569" max="13569" width="3.625" style="10" customWidth="1"/>
    <col min="13570" max="13570" width="11.375" style="10" bestFit="1" customWidth="1"/>
    <col min="13571" max="13582" width="5.25" style="10" customWidth="1"/>
    <col min="13583" max="13583" width="10.625" style="10" customWidth="1"/>
    <col min="13584" max="13824" width="9" style="10"/>
    <col min="13825" max="13825" width="3.625" style="10" customWidth="1"/>
    <col min="13826" max="13826" width="11.375" style="10" bestFit="1" customWidth="1"/>
    <col min="13827" max="13838" width="5.25" style="10" customWidth="1"/>
    <col min="13839" max="13839" width="10.625" style="10" customWidth="1"/>
    <col min="13840" max="14080" width="9" style="10"/>
    <col min="14081" max="14081" width="3.625" style="10" customWidth="1"/>
    <col min="14082" max="14082" width="11.375" style="10" bestFit="1" customWidth="1"/>
    <col min="14083" max="14094" width="5.25" style="10" customWidth="1"/>
    <col min="14095" max="14095" width="10.625" style="10" customWidth="1"/>
    <col min="14096" max="14336" width="9" style="10"/>
    <col min="14337" max="14337" width="3.625" style="10" customWidth="1"/>
    <col min="14338" max="14338" width="11.375" style="10" bestFit="1" customWidth="1"/>
    <col min="14339" max="14350" width="5.25" style="10" customWidth="1"/>
    <col min="14351" max="14351" width="10.625" style="10" customWidth="1"/>
    <col min="14352" max="14592" width="9" style="10"/>
    <col min="14593" max="14593" width="3.625" style="10" customWidth="1"/>
    <col min="14594" max="14594" width="11.375" style="10" bestFit="1" customWidth="1"/>
    <col min="14595" max="14606" width="5.25" style="10" customWidth="1"/>
    <col min="14607" max="14607" width="10.625" style="10" customWidth="1"/>
    <col min="14608" max="14848" width="9" style="10"/>
    <col min="14849" max="14849" width="3.625" style="10" customWidth="1"/>
    <col min="14850" max="14850" width="11.375" style="10" bestFit="1" customWidth="1"/>
    <col min="14851" max="14862" width="5.25" style="10" customWidth="1"/>
    <col min="14863" max="14863" width="10.625" style="10" customWidth="1"/>
    <col min="14864" max="15104" width="9" style="10"/>
    <col min="15105" max="15105" width="3.625" style="10" customWidth="1"/>
    <col min="15106" max="15106" width="11.375" style="10" bestFit="1" customWidth="1"/>
    <col min="15107" max="15118" width="5.25" style="10" customWidth="1"/>
    <col min="15119" max="15119" width="10.625" style="10" customWidth="1"/>
    <col min="15120" max="15360" width="9" style="10"/>
    <col min="15361" max="15361" width="3.625" style="10" customWidth="1"/>
    <col min="15362" max="15362" width="11.375" style="10" bestFit="1" customWidth="1"/>
    <col min="15363" max="15374" width="5.25" style="10" customWidth="1"/>
    <col min="15375" max="15375" width="10.625" style="10" customWidth="1"/>
    <col min="15376" max="15616" width="9" style="10"/>
    <col min="15617" max="15617" width="3.625" style="10" customWidth="1"/>
    <col min="15618" max="15618" width="11.375" style="10" bestFit="1" customWidth="1"/>
    <col min="15619" max="15630" width="5.25" style="10" customWidth="1"/>
    <col min="15631" max="15631" width="10.625" style="10" customWidth="1"/>
    <col min="15632" max="15872" width="9" style="10"/>
    <col min="15873" max="15873" width="3.625" style="10" customWidth="1"/>
    <col min="15874" max="15874" width="11.375" style="10" bestFit="1" customWidth="1"/>
    <col min="15875" max="15886" width="5.25" style="10" customWidth="1"/>
    <col min="15887" max="15887" width="10.625" style="10" customWidth="1"/>
    <col min="15888" max="16128" width="9" style="10"/>
    <col min="16129" max="16129" width="3.625" style="10" customWidth="1"/>
    <col min="16130" max="16130" width="11.375" style="10" bestFit="1" customWidth="1"/>
    <col min="16131" max="16142" width="5.25" style="10" customWidth="1"/>
    <col min="16143" max="16143" width="10.625" style="10" customWidth="1"/>
    <col min="16144" max="16384" width="9" style="10"/>
  </cols>
  <sheetData>
    <row r="1" spans="1:15" ht="18" customHeight="1" x14ac:dyDescent="0.15">
      <c r="O1" s="200" t="s">
        <v>88</v>
      </c>
    </row>
    <row r="2" spans="1:15" ht="18" customHeight="1" x14ac:dyDescent="0.15">
      <c r="A2" s="209" t="s">
        <v>53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15" ht="18" customHeight="1" x14ac:dyDescent="0.15">
      <c r="C3" s="12"/>
      <c r="O3" s="11"/>
    </row>
    <row r="4" spans="1:15" ht="18" customHeight="1" x14ac:dyDescent="0.15">
      <c r="F4" s="12"/>
      <c r="G4" s="12"/>
      <c r="H4" s="12"/>
      <c r="I4" s="12"/>
      <c r="J4" s="12"/>
      <c r="K4" s="12"/>
      <c r="M4" s="13" t="s">
        <v>54</v>
      </c>
    </row>
    <row r="5" spans="1:15" ht="18" customHeight="1" x14ac:dyDescent="0.15">
      <c r="M5" s="14" t="s">
        <v>55</v>
      </c>
    </row>
    <row r="6" spans="1:15" ht="30.2" customHeight="1" x14ac:dyDescent="0.15">
      <c r="B6" s="15"/>
      <c r="C6" s="16" t="s">
        <v>56</v>
      </c>
      <c r="D6" s="17" t="s">
        <v>57</v>
      </c>
      <c r="E6" s="17" t="s">
        <v>58</v>
      </c>
      <c r="F6" s="17" t="s">
        <v>59</v>
      </c>
      <c r="G6" s="17" t="s">
        <v>60</v>
      </c>
      <c r="H6" s="17" t="s">
        <v>61</v>
      </c>
      <c r="I6" s="17" t="s">
        <v>62</v>
      </c>
      <c r="J6" s="17" t="s">
        <v>63</v>
      </c>
      <c r="K6" s="17" t="s">
        <v>64</v>
      </c>
      <c r="L6" s="17" t="s">
        <v>65</v>
      </c>
      <c r="M6" s="17" t="s">
        <v>66</v>
      </c>
      <c r="N6" s="18" t="s">
        <v>67</v>
      </c>
      <c r="O6" s="19" t="s">
        <v>68</v>
      </c>
    </row>
    <row r="7" spans="1:15" ht="30.2" customHeight="1" x14ac:dyDescent="0.15">
      <c r="A7" s="211" t="s">
        <v>69</v>
      </c>
      <c r="B7" s="212"/>
      <c r="C7" s="20">
        <v>0</v>
      </c>
      <c r="D7" s="21">
        <v>0</v>
      </c>
      <c r="E7" s="22">
        <v>198</v>
      </c>
      <c r="F7" s="22">
        <v>783</v>
      </c>
      <c r="G7" s="22">
        <v>896</v>
      </c>
      <c r="H7" s="22">
        <v>866</v>
      </c>
      <c r="I7" s="22">
        <v>898</v>
      </c>
      <c r="J7" s="22">
        <v>862</v>
      </c>
      <c r="K7" s="22">
        <v>806</v>
      </c>
      <c r="L7" s="22">
        <v>266</v>
      </c>
      <c r="M7" s="21">
        <v>0</v>
      </c>
      <c r="N7" s="23">
        <v>296</v>
      </c>
      <c r="O7" s="24">
        <f>SUM(C7:N7)</f>
        <v>5871</v>
      </c>
    </row>
    <row r="8" spans="1:15" ht="18" customHeight="1" x14ac:dyDescent="0.15">
      <c r="A8" s="213" t="s">
        <v>70</v>
      </c>
      <c r="B8" s="216" t="s">
        <v>71</v>
      </c>
      <c r="C8" s="25">
        <v>0</v>
      </c>
      <c r="D8" s="26">
        <v>0</v>
      </c>
      <c r="E8" s="26">
        <v>0</v>
      </c>
      <c r="F8" s="27">
        <v>12</v>
      </c>
      <c r="G8" s="27">
        <v>18</v>
      </c>
      <c r="H8" s="27">
        <v>20</v>
      </c>
      <c r="I8" s="27">
        <v>28</v>
      </c>
      <c r="J8" s="28">
        <v>30</v>
      </c>
      <c r="K8" s="28">
        <v>30</v>
      </c>
      <c r="L8" s="27">
        <v>18</v>
      </c>
      <c r="M8" s="26">
        <v>6</v>
      </c>
      <c r="N8" s="29">
        <v>17</v>
      </c>
      <c r="O8" s="30">
        <f>SUM(C8:N8)</f>
        <v>179</v>
      </c>
    </row>
    <row r="9" spans="1:15" ht="18" customHeight="1" x14ac:dyDescent="0.15">
      <c r="A9" s="214"/>
      <c r="B9" s="217"/>
      <c r="C9" s="31">
        <v>0</v>
      </c>
      <c r="D9" s="32">
        <v>0</v>
      </c>
      <c r="E9" s="32">
        <f t="shared" ref="E9:L9" si="0">ROUND(E8/(E$7/10)*100,1)</f>
        <v>0</v>
      </c>
      <c r="F9" s="32">
        <f t="shared" si="0"/>
        <v>15.3</v>
      </c>
      <c r="G9" s="32">
        <f t="shared" si="0"/>
        <v>20.100000000000001</v>
      </c>
      <c r="H9" s="32">
        <f t="shared" si="0"/>
        <v>23.1</v>
      </c>
      <c r="I9" s="32">
        <f t="shared" si="0"/>
        <v>31.2</v>
      </c>
      <c r="J9" s="32">
        <f t="shared" si="0"/>
        <v>34.799999999999997</v>
      </c>
      <c r="K9" s="32">
        <f t="shared" si="0"/>
        <v>37.200000000000003</v>
      </c>
      <c r="L9" s="32">
        <f t="shared" si="0"/>
        <v>67.7</v>
      </c>
      <c r="M9" s="32">
        <v>0</v>
      </c>
      <c r="N9" s="32">
        <f>ROUND(N8/(N$7/10)*100,1)</f>
        <v>57.4</v>
      </c>
      <c r="O9" s="33">
        <f>O8/($O$7/10)</f>
        <v>0.30488843467893034</v>
      </c>
    </row>
    <row r="10" spans="1:15" ht="18" customHeight="1" x14ac:dyDescent="0.15">
      <c r="A10" s="214"/>
      <c r="B10" s="216" t="s">
        <v>72</v>
      </c>
      <c r="C10" s="25">
        <v>0</v>
      </c>
      <c r="D10" s="26">
        <v>0</v>
      </c>
      <c r="E10" s="26">
        <v>0</v>
      </c>
      <c r="F10" s="27">
        <v>33</v>
      </c>
      <c r="G10" s="27">
        <v>50</v>
      </c>
      <c r="H10" s="27">
        <v>61</v>
      </c>
      <c r="I10" s="27">
        <v>70</v>
      </c>
      <c r="J10" s="28">
        <v>58</v>
      </c>
      <c r="K10" s="28">
        <v>59</v>
      </c>
      <c r="L10" s="27">
        <v>35</v>
      </c>
      <c r="M10" s="26">
        <v>7</v>
      </c>
      <c r="N10" s="29">
        <v>28</v>
      </c>
      <c r="O10" s="30">
        <f>SUM(C10:N10)</f>
        <v>401</v>
      </c>
    </row>
    <row r="11" spans="1:15" ht="18" customHeight="1" x14ac:dyDescent="0.15">
      <c r="A11" s="214"/>
      <c r="B11" s="217"/>
      <c r="C11" s="31">
        <v>0</v>
      </c>
      <c r="D11" s="32">
        <v>0</v>
      </c>
      <c r="E11" s="32">
        <f t="shared" ref="E11:L11" si="1">ROUND(E10/(E$7/10)*100,1)</f>
        <v>0</v>
      </c>
      <c r="F11" s="32">
        <f t="shared" si="1"/>
        <v>42.1</v>
      </c>
      <c r="G11" s="32">
        <f t="shared" si="1"/>
        <v>55.8</v>
      </c>
      <c r="H11" s="32">
        <f t="shared" si="1"/>
        <v>70.400000000000006</v>
      </c>
      <c r="I11" s="32">
        <f t="shared" si="1"/>
        <v>78</v>
      </c>
      <c r="J11" s="32">
        <f t="shared" si="1"/>
        <v>67.3</v>
      </c>
      <c r="K11" s="32">
        <f t="shared" si="1"/>
        <v>73.2</v>
      </c>
      <c r="L11" s="32">
        <f t="shared" si="1"/>
        <v>131.6</v>
      </c>
      <c r="M11" s="32">
        <v>0</v>
      </c>
      <c r="N11" s="34">
        <f>ROUND(N10/(N$7/10)*100,1)</f>
        <v>94.6</v>
      </c>
      <c r="O11" s="33">
        <f>O10/($O$7/10)</f>
        <v>0.68301822517458688</v>
      </c>
    </row>
    <row r="12" spans="1:15" ht="18" customHeight="1" x14ac:dyDescent="0.15">
      <c r="A12" s="214"/>
      <c r="B12" s="216" t="s">
        <v>73</v>
      </c>
      <c r="C12" s="25">
        <v>0</v>
      </c>
      <c r="D12" s="26">
        <v>0</v>
      </c>
      <c r="E12" s="27">
        <v>10</v>
      </c>
      <c r="F12" s="27">
        <v>27</v>
      </c>
      <c r="G12" s="27">
        <v>11</v>
      </c>
      <c r="H12" s="27">
        <v>33</v>
      </c>
      <c r="I12" s="27">
        <v>38</v>
      </c>
      <c r="J12" s="28">
        <v>50</v>
      </c>
      <c r="K12" s="28">
        <v>39</v>
      </c>
      <c r="L12" s="27">
        <v>18</v>
      </c>
      <c r="M12" s="26">
        <v>6</v>
      </c>
      <c r="N12" s="29">
        <v>16</v>
      </c>
      <c r="O12" s="30">
        <f>SUM(C12:N12)</f>
        <v>248</v>
      </c>
    </row>
    <row r="13" spans="1:15" ht="18" customHeight="1" x14ac:dyDescent="0.15">
      <c r="A13" s="214"/>
      <c r="B13" s="217"/>
      <c r="C13" s="31">
        <v>0</v>
      </c>
      <c r="D13" s="32">
        <v>0</v>
      </c>
      <c r="E13" s="34">
        <f t="shared" ref="E13:L13" si="2">ROUND(E12/(E$7/6)*100,1)</f>
        <v>30.3</v>
      </c>
      <c r="F13" s="34">
        <f t="shared" si="2"/>
        <v>20.7</v>
      </c>
      <c r="G13" s="34">
        <f t="shared" si="2"/>
        <v>7.4</v>
      </c>
      <c r="H13" s="34">
        <f t="shared" si="2"/>
        <v>22.9</v>
      </c>
      <c r="I13" s="34">
        <f t="shared" si="2"/>
        <v>25.4</v>
      </c>
      <c r="J13" s="34">
        <f t="shared" si="2"/>
        <v>34.799999999999997</v>
      </c>
      <c r="K13" s="34">
        <f t="shared" si="2"/>
        <v>29</v>
      </c>
      <c r="L13" s="34">
        <f t="shared" si="2"/>
        <v>40.6</v>
      </c>
      <c r="M13" s="32">
        <v>0</v>
      </c>
      <c r="N13" s="34">
        <f>ROUND(N12/(N$7/10)*100,1)</f>
        <v>54.1</v>
      </c>
      <c r="O13" s="33">
        <f>O12/($O$7/10)</f>
        <v>0.42241526145460739</v>
      </c>
    </row>
    <row r="14" spans="1:15" ht="18" customHeight="1" x14ac:dyDescent="0.15">
      <c r="A14" s="214"/>
      <c r="B14" s="216" t="s">
        <v>74</v>
      </c>
      <c r="C14" s="25">
        <v>0</v>
      </c>
      <c r="D14" s="26">
        <v>0</v>
      </c>
      <c r="E14" s="26">
        <v>0</v>
      </c>
      <c r="F14" s="27">
        <v>15</v>
      </c>
      <c r="G14" s="27">
        <v>12</v>
      </c>
      <c r="H14" s="27">
        <v>31</v>
      </c>
      <c r="I14" s="27">
        <v>26</v>
      </c>
      <c r="J14" s="28">
        <v>27</v>
      </c>
      <c r="K14" s="28">
        <v>38</v>
      </c>
      <c r="L14" s="27">
        <v>15</v>
      </c>
      <c r="M14" s="26">
        <v>7</v>
      </c>
      <c r="N14" s="29">
        <v>9</v>
      </c>
      <c r="O14" s="30">
        <f>SUM(C14:N14)</f>
        <v>180</v>
      </c>
    </row>
    <row r="15" spans="1:15" ht="18" customHeight="1" x14ac:dyDescent="0.15">
      <c r="A15" s="214"/>
      <c r="B15" s="217"/>
      <c r="C15" s="31">
        <v>0</v>
      </c>
      <c r="D15" s="32">
        <v>0</v>
      </c>
      <c r="E15" s="32">
        <f t="shared" ref="E15:L15" si="3">ROUND(E14/(E$7/10)*100,1)</f>
        <v>0</v>
      </c>
      <c r="F15" s="32">
        <f t="shared" si="3"/>
        <v>19.2</v>
      </c>
      <c r="G15" s="32">
        <f t="shared" si="3"/>
        <v>13.4</v>
      </c>
      <c r="H15" s="32">
        <f t="shared" si="3"/>
        <v>35.799999999999997</v>
      </c>
      <c r="I15" s="32">
        <f t="shared" si="3"/>
        <v>29</v>
      </c>
      <c r="J15" s="32">
        <f t="shared" si="3"/>
        <v>31.3</v>
      </c>
      <c r="K15" s="32">
        <f t="shared" si="3"/>
        <v>47.1</v>
      </c>
      <c r="L15" s="32">
        <f t="shared" si="3"/>
        <v>56.4</v>
      </c>
      <c r="M15" s="32">
        <v>0</v>
      </c>
      <c r="N15" s="34">
        <f>ROUND(N14/(N$7/10)*100,1)</f>
        <v>30.4</v>
      </c>
      <c r="O15" s="33">
        <f>O14/($O$7/10)</f>
        <v>0.30659172202350538</v>
      </c>
    </row>
    <row r="16" spans="1:15" ht="18" customHeight="1" x14ac:dyDescent="0.15">
      <c r="A16" s="214"/>
      <c r="B16" s="216" t="s">
        <v>75</v>
      </c>
      <c r="C16" s="25">
        <v>0</v>
      </c>
      <c r="D16" s="26">
        <v>0</v>
      </c>
      <c r="E16" s="27">
        <v>9</v>
      </c>
      <c r="F16" s="27">
        <v>36</v>
      </c>
      <c r="G16" s="27">
        <v>31</v>
      </c>
      <c r="H16" s="27">
        <v>41</v>
      </c>
      <c r="I16" s="27">
        <v>50</v>
      </c>
      <c r="J16" s="28">
        <v>46</v>
      </c>
      <c r="K16" s="28">
        <v>55</v>
      </c>
      <c r="L16" s="27">
        <v>13</v>
      </c>
      <c r="M16" s="26">
        <v>0</v>
      </c>
      <c r="N16" s="29">
        <v>12</v>
      </c>
      <c r="O16" s="30">
        <f>SUM(C16:N16)</f>
        <v>293</v>
      </c>
    </row>
    <row r="17" spans="1:15" ht="18" customHeight="1" x14ac:dyDescent="0.15">
      <c r="A17" s="214"/>
      <c r="B17" s="217"/>
      <c r="C17" s="31">
        <v>0</v>
      </c>
      <c r="D17" s="32">
        <v>0</v>
      </c>
      <c r="E17" s="34">
        <f t="shared" ref="E17:L17" si="4">ROUND(E16/(E$7/6)*100,1)</f>
        <v>27.3</v>
      </c>
      <c r="F17" s="34">
        <f t="shared" si="4"/>
        <v>27.6</v>
      </c>
      <c r="G17" s="34">
        <f t="shared" si="4"/>
        <v>20.8</v>
      </c>
      <c r="H17" s="34">
        <f t="shared" si="4"/>
        <v>28.4</v>
      </c>
      <c r="I17" s="34">
        <f t="shared" si="4"/>
        <v>33.4</v>
      </c>
      <c r="J17" s="34">
        <f t="shared" si="4"/>
        <v>32</v>
      </c>
      <c r="K17" s="34">
        <f t="shared" si="4"/>
        <v>40.9</v>
      </c>
      <c r="L17" s="34">
        <f t="shared" si="4"/>
        <v>29.3</v>
      </c>
      <c r="M17" s="32">
        <v>0</v>
      </c>
      <c r="N17" s="34">
        <f>ROUND(N16/(N$7/10)*100,1)</f>
        <v>40.5</v>
      </c>
      <c r="O17" s="33">
        <f>O16/($O$7/10)</f>
        <v>0.49906319196048371</v>
      </c>
    </row>
    <row r="18" spans="1:15" ht="18" customHeight="1" x14ac:dyDescent="0.15">
      <c r="A18" s="214"/>
      <c r="B18" s="216" t="s">
        <v>76</v>
      </c>
      <c r="C18" s="25">
        <v>0</v>
      </c>
      <c r="D18" s="26">
        <v>0</v>
      </c>
      <c r="E18" s="27">
        <v>5</v>
      </c>
      <c r="F18" s="27">
        <v>22</v>
      </c>
      <c r="G18" s="27">
        <v>24</v>
      </c>
      <c r="H18" s="27">
        <v>42</v>
      </c>
      <c r="I18" s="27">
        <v>30</v>
      </c>
      <c r="J18" s="28">
        <v>32</v>
      </c>
      <c r="K18" s="28">
        <v>29</v>
      </c>
      <c r="L18" s="27">
        <v>8</v>
      </c>
      <c r="M18" s="26">
        <v>0</v>
      </c>
      <c r="N18" s="29">
        <v>16</v>
      </c>
      <c r="O18" s="30">
        <f>SUM(C18:N18)</f>
        <v>208</v>
      </c>
    </row>
    <row r="19" spans="1:15" ht="18" customHeight="1" x14ac:dyDescent="0.15">
      <c r="A19" s="214"/>
      <c r="B19" s="217"/>
      <c r="C19" s="31">
        <v>0</v>
      </c>
      <c r="D19" s="32">
        <v>0</v>
      </c>
      <c r="E19" s="34">
        <f t="shared" ref="E19:L19" si="5">ROUND(E18/(E$7/6)*100,1)</f>
        <v>15.2</v>
      </c>
      <c r="F19" s="34">
        <f t="shared" si="5"/>
        <v>16.899999999999999</v>
      </c>
      <c r="G19" s="34">
        <f t="shared" si="5"/>
        <v>16.100000000000001</v>
      </c>
      <c r="H19" s="34">
        <f t="shared" si="5"/>
        <v>29.1</v>
      </c>
      <c r="I19" s="34">
        <f t="shared" si="5"/>
        <v>20</v>
      </c>
      <c r="J19" s="34">
        <f t="shared" si="5"/>
        <v>22.3</v>
      </c>
      <c r="K19" s="34">
        <f t="shared" si="5"/>
        <v>21.6</v>
      </c>
      <c r="L19" s="34">
        <f t="shared" si="5"/>
        <v>18</v>
      </c>
      <c r="M19" s="32">
        <v>0</v>
      </c>
      <c r="N19" s="34">
        <f>ROUND(N18/(N$7/10)*100,1)</f>
        <v>54.1</v>
      </c>
      <c r="O19" s="33">
        <f>O18/($O$7/10)</f>
        <v>0.35428376767160619</v>
      </c>
    </row>
    <row r="20" spans="1:15" ht="18" customHeight="1" x14ac:dyDescent="0.15">
      <c r="A20" s="214"/>
      <c r="B20" s="216" t="s">
        <v>77</v>
      </c>
      <c r="C20" s="25">
        <v>0</v>
      </c>
      <c r="D20" s="26">
        <v>0</v>
      </c>
      <c r="E20" s="27">
        <v>17</v>
      </c>
      <c r="F20" s="27">
        <v>45</v>
      </c>
      <c r="G20" s="27">
        <v>37</v>
      </c>
      <c r="H20" s="27">
        <v>43</v>
      </c>
      <c r="I20" s="27">
        <v>41</v>
      </c>
      <c r="J20" s="28">
        <v>38</v>
      </c>
      <c r="K20" s="28">
        <v>35</v>
      </c>
      <c r="L20" s="27">
        <v>3</v>
      </c>
      <c r="M20" s="26">
        <v>0</v>
      </c>
      <c r="N20" s="29">
        <v>12</v>
      </c>
      <c r="O20" s="30">
        <f>SUM(C20:N20)</f>
        <v>271</v>
      </c>
    </row>
    <row r="21" spans="1:15" ht="18" customHeight="1" x14ac:dyDescent="0.15">
      <c r="A21" s="214"/>
      <c r="B21" s="217"/>
      <c r="C21" s="31">
        <v>0</v>
      </c>
      <c r="D21" s="32">
        <v>0</v>
      </c>
      <c r="E21" s="34">
        <f t="shared" ref="E21:L21" si="6">ROUND(E20/(E$7/6)*100,1)</f>
        <v>51.5</v>
      </c>
      <c r="F21" s="34">
        <f t="shared" si="6"/>
        <v>34.5</v>
      </c>
      <c r="G21" s="34">
        <f t="shared" si="6"/>
        <v>24.8</v>
      </c>
      <c r="H21" s="34">
        <f t="shared" si="6"/>
        <v>29.8</v>
      </c>
      <c r="I21" s="34">
        <f t="shared" si="6"/>
        <v>27.4</v>
      </c>
      <c r="J21" s="34">
        <f t="shared" si="6"/>
        <v>26.5</v>
      </c>
      <c r="K21" s="34">
        <f t="shared" si="6"/>
        <v>26.1</v>
      </c>
      <c r="L21" s="34">
        <f t="shared" si="6"/>
        <v>6.8</v>
      </c>
      <c r="M21" s="32">
        <v>0</v>
      </c>
      <c r="N21" s="34">
        <f>ROUND(N20/(N$7/10)*100,1)</f>
        <v>40.5</v>
      </c>
      <c r="O21" s="33">
        <f>O20/($O$7/10)</f>
        <v>0.46159087037983304</v>
      </c>
    </row>
    <row r="22" spans="1:15" ht="18" customHeight="1" x14ac:dyDescent="0.15">
      <c r="A22" s="214"/>
      <c r="B22" s="216" t="s">
        <v>78</v>
      </c>
      <c r="C22" s="25">
        <v>0</v>
      </c>
      <c r="D22" s="26">
        <v>0</v>
      </c>
      <c r="E22" s="27">
        <v>14</v>
      </c>
      <c r="F22" s="27">
        <v>41</v>
      </c>
      <c r="G22" s="27">
        <v>35</v>
      </c>
      <c r="H22" s="27">
        <v>43</v>
      </c>
      <c r="I22" s="27">
        <v>54</v>
      </c>
      <c r="J22" s="28">
        <v>54</v>
      </c>
      <c r="K22" s="28">
        <v>48</v>
      </c>
      <c r="L22" s="27">
        <v>21</v>
      </c>
      <c r="M22" s="26">
        <v>0</v>
      </c>
      <c r="N22" s="29">
        <v>15</v>
      </c>
      <c r="O22" s="30">
        <f>SUM(C22:N22)</f>
        <v>325</v>
      </c>
    </row>
    <row r="23" spans="1:15" ht="18" customHeight="1" x14ac:dyDescent="0.15">
      <c r="A23" s="214"/>
      <c r="B23" s="217"/>
      <c r="C23" s="31">
        <v>0</v>
      </c>
      <c r="D23" s="32">
        <v>0</v>
      </c>
      <c r="E23" s="34">
        <f t="shared" ref="E23:L23" si="7">ROUND(E22/(E$7/6)*100,1)</f>
        <v>42.4</v>
      </c>
      <c r="F23" s="34">
        <f t="shared" si="7"/>
        <v>31.4</v>
      </c>
      <c r="G23" s="34">
        <f t="shared" si="7"/>
        <v>23.4</v>
      </c>
      <c r="H23" s="34">
        <f t="shared" si="7"/>
        <v>29.8</v>
      </c>
      <c r="I23" s="34">
        <f t="shared" si="7"/>
        <v>36.1</v>
      </c>
      <c r="J23" s="34">
        <f t="shared" si="7"/>
        <v>37.6</v>
      </c>
      <c r="K23" s="34">
        <f t="shared" si="7"/>
        <v>35.700000000000003</v>
      </c>
      <c r="L23" s="34">
        <f t="shared" si="7"/>
        <v>47.4</v>
      </c>
      <c r="M23" s="32">
        <v>0</v>
      </c>
      <c r="N23" s="34">
        <f>ROUND(N22/(N$7/10)*100,1)</f>
        <v>50.7</v>
      </c>
      <c r="O23" s="33">
        <f>O22/($O$7/10)</f>
        <v>0.55356838698688471</v>
      </c>
    </row>
    <row r="24" spans="1:15" ht="18" customHeight="1" x14ac:dyDescent="0.15">
      <c r="A24" s="214"/>
      <c r="B24" s="216" t="s">
        <v>79</v>
      </c>
      <c r="C24" s="25">
        <v>0</v>
      </c>
      <c r="D24" s="26">
        <v>0</v>
      </c>
      <c r="E24" s="26">
        <v>0</v>
      </c>
      <c r="F24" s="27">
        <v>15</v>
      </c>
      <c r="G24" s="27">
        <v>22</v>
      </c>
      <c r="H24" s="27">
        <v>24</v>
      </c>
      <c r="I24" s="27">
        <v>35</v>
      </c>
      <c r="J24" s="28">
        <v>35</v>
      </c>
      <c r="K24" s="28">
        <v>28</v>
      </c>
      <c r="L24" s="27">
        <v>6</v>
      </c>
      <c r="M24" s="26">
        <v>0</v>
      </c>
      <c r="N24" s="29">
        <v>7</v>
      </c>
      <c r="O24" s="30">
        <f>SUM(C24:N24)</f>
        <v>172</v>
      </c>
    </row>
    <row r="25" spans="1:15" ht="18" customHeight="1" x14ac:dyDescent="0.15">
      <c r="A25" s="214"/>
      <c r="B25" s="217"/>
      <c r="C25" s="31">
        <v>0</v>
      </c>
      <c r="D25" s="32">
        <v>0</v>
      </c>
      <c r="E25" s="32">
        <f t="shared" ref="E25:L25" si="8">ROUND(E24/(E$7/10)*100,1)</f>
        <v>0</v>
      </c>
      <c r="F25" s="32">
        <f t="shared" si="8"/>
        <v>19.2</v>
      </c>
      <c r="G25" s="32">
        <f t="shared" si="8"/>
        <v>24.6</v>
      </c>
      <c r="H25" s="32">
        <f t="shared" si="8"/>
        <v>27.7</v>
      </c>
      <c r="I25" s="32">
        <f t="shared" si="8"/>
        <v>39</v>
      </c>
      <c r="J25" s="32">
        <f t="shared" si="8"/>
        <v>40.6</v>
      </c>
      <c r="K25" s="32">
        <f t="shared" si="8"/>
        <v>34.700000000000003</v>
      </c>
      <c r="L25" s="32">
        <f t="shared" si="8"/>
        <v>22.6</v>
      </c>
      <c r="M25" s="32">
        <v>0</v>
      </c>
      <c r="N25" s="34">
        <f>ROUND(N24/(N$7/10)*100,1)</f>
        <v>23.6</v>
      </c>
      <c r="O25" s="33">
        <f>O24/($O$7/10)</f>
        <v>0.29296542326690511</v>
      </c>
    </row>
    <row r="26" spans="1:15" ht="18" customHeight="1" x14ac:dyDescent="0.15">
      <c r="A26" s="214"/>
      <c r="B26" s="216" t="s">
        <v>80</v>
      </c>
      <c r="C26" s="25">
        <v>0</v>
      </c>
      <c r="D26" s="26">
        <v>0</v>
      </c>
      <c r="E26" s="27">
        <v>25</v>
      </c>
      <c r="F26" s="27">
        <v>70</v>
      </c>
      <c r="G26" s="27">
        <v>64</v>
      </c>
      <c r="H26" s="27">
        <v>72</v>
      </c>
      <c r="I26" s="27">
        <v>74</v>
      </c>
      <c r="J26" s="28">
        <v>73</v>
      </c>
      <c r="K26" s="28">
        <v>67</v>
      </c>
      <c r="L26" s="27">
        <v>22</v>
      </c>
      <c r="M26" s="26">
        <v>0</v>
      </c>
      <c r="N26" s="29">
        <v>25</v>
      </c>
      <c r="O26" s="30">
        <f>SUM(C26:N26)</f>
        <v>492</v>
      </c>
    </row>
    <row r="27" spans="1:15" ht="18" customHeight="1" x14ac:dyDescent="0.15">
      <c r="A27" s="215"/>
      <c r="B27" s="217"/>
      <c r="C27" s="31">
        <v>0</v>
      </c>
      <c r="D27" s="32">
        <v>0</v>
      </c>
      <c r="E27" s="34">
        <f t="shared" ref="E27:L27" si="9">ROUND(E26/(E$7/6)*100,1)</f>
        <v>75.8</v>
      </c>
      <c r="F27" s="34">
        <f t="shared" si="9"/>
        <v>53.6</v>
      </c>
      <c r="G27" s="34">
        <f t="shared" si="9"/>
        <v>42.9</v>
      </c>
      <c r="H27" s="34">
        <f t="shared" si="9"/>
        <v>49.9</v>
      </c>
      <c r="I27" s="34">
        <f t="shared" si="9"/>
        <v>49.4</v>
      </c>
      <c r="J27" s="34">
        <f t="shared" si="9"/>
        <v>50.8</v>
      </c>
      <c r="K27" s="34">
        <f t="shared" si="9"/>
        <v>49.9</v>
      </c>
      <c r="L27" s="34">
        <f t="shared" si="9"/>
        <v>49.6</v>
      </c>
      <c r="M27" s="32">
        <v>0</v>
      </c>
      <c r="N27" s="34">
        <f>ROUND(N26/(N$7/10)*100,1)</f>
        <v>84.5</v>
      </c>
      <c r="O27" s="33">
        <f>O26/($O$7/10)</f>
        <v>0.83801737353091466</v>
      </c>
    </row>
    <row r="28" spans="1:15" ht="30.2" customHeight="1" x14ac:dyDescent="0.15">
      <c r="B28" s="223" t="s">
        <v>81</v>
      </c>
      <c r="C28" s="35">
        <f t="shared" ref="C28:L28" si="10">SUM(SUM(C8+C10+C12+C14+C16+C18+C20+C22+C24+C26))</f>
        <v>0</v>
      </c>
      <c r="D28" s="36">
        <f t="shared" si="10"/>
        <v>0</v>
      </c>
      <c r="E28" s="37">
        <f t="shared" si="10"/>
        <v>80</v>
      </c>
      <c r="F28" s="37">
        <f t="shared" si="10"/>
        <v>316</v>
      </c>
      <c r="G28" s="37">
        <f t="shared" si="10"/>
        <v>304</v>
      </c>
      <c r="H28" s="37">
        <f t="shared" si="10"/>
        <v>410</v>
      </c>
      <c r="I28" s="37">
        <f t="shared" si="10"/>
        <v>446</v>
      </c>
      <c r="J28" s="37">
        <f t="shared" si="10"/>
        <v>443</v>
      </c>
      <c r="K28" s="37">
        <f t="shared" si="10"/>
        <v>428</v>
      </c>
      <c r="L28" s="37">
        <f t="shared" si="10"/>
        <v>159</v>
      </c>
      <c r="M28" s="36">
        <f>SUM(SUM(M8+M10+M12+M14+M16+M18+M20+M22+M24+M26))</f>
        <v>26</v>
      </c>
      <c r="N28" s="36">
        <f>SUM(SUM(N8+N10+N12+N14+N16+N18+N20+N22+N24+N26))</f>
        <v>157</v>
      </c>
      <c r="O28" s="38">
        <f>SUM(SUM(O8+O10+O12+O14+O16+O18+O20+O22+O24+O26))</f>
        <v>2769</v>
      </c>
    </row>
    <row r="29" spans="1:15" ht="30.2" customHeight="1" x14ac:dyDescent="0.15">
      <c r="B29" s="224"/>
      <c r="C29" s="39">
        <v>0</v>
      </c>
      <c r="D29" s="40">
        <v>0</v>
      </c>
      <c r="E29" s="41">
        <f t="shared" ref="E29:N29" si="11">ROUND(E28/E7*100,1)</f>
        <v>40.4</v>
      </c>
      <c r="F29" s="41">
        <f t="shared" si="11"/>
        <v>40.4</v>
      </c>
      <c r="G29" s="41">
        <f t="shared" si="11"/>
        <v>33.9</v>
      </c>
      <c r="H29" s="41">
        <f t="shared" si="11"/>
        <v>47.3</v>
      </c>
      <c r="I29" s="41">
        <f t="shared" si="11"/>
        <v>49.7</v>
      </c>
      <c r="J29" s="41">
        <f t="shared" si="11"/>
        <v>51.4</v>
      </c>
      <c r="K29" s="41">
        <f t="shared" si="11"/>
        <v>53.1</v>
      </c>
      <c r="L29" s="41">
        <f t="shared" si="11"/>
        <v>59.8</v>
      </c>
      <c r="M29" s="40">
        <v>0</v>
      </c>
      <c r="N29" s="41">
        <f t="shared" si="11"/>
        <v>53</v>
      </c>
      <c r="O29" s="42">
        <f>O28/O7</f>
        <v>0.47164026571282575</v>
      </c>
    </row>
    <row r="30" spans="1:15" ht="15" customHeight="1" x14ac:dyDescent="0.15"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</row>
    <row r="31" spans="1:15" ht="30.2" customHeight="1" x14ac:dyDescent="0.15">
      <c r="A31" s="211" t="s">
        <v>82</v>
      </c>
      <c r="B31" s="212"/>
      <c r="C31" s="46">
        <v>0</v>
      </c>
      <c r="D31" s="47">
        <v>0</v>
      </c>
      <c r="E31" s="48">
        <v>66</v>
      </c>
      <c r="F31" s="48">
        <v>264</v>
      </c>
      <c r="G31" s="48">
        <v>300</v>
      </c>
      <c r="H31" s="48">
        <v>290</v>
      </c>
      <c r="I31" s="48">
        <v>300</v>
      </c>
      <c r="J31" s="48">
        <v>290</v>
      </c>
      <c r="K31" s="48">
        <v>270</v>
      </c>
      <c r="L31" s="48">
        <v>90</v>
      </c>
      <c r="M31" s="47">
        <v>0</v>
      </c>
      <c r="N31" s="49">
        <v>100</v>
      </c>
      <c r="O31" s="50">
        <f>SUM(C31:N31)</f>
        <v>1970</v>
      </c>
    </row>
    <row r="32" spans="1:15" ht="30.2" customHeight="1" x14ac:dyDescent="0.15">
      <c r="A32" s="218" t="s">
        <v>83</v>
      </c>
      <c r="B32" s="219"/>
      <c r="C32" s="51">
        <v>0</v>
      </c>
      <c r="D32" s="52">
        <v>0</v>
      </c>
      <c r="E32" s="22">
        <v>39</v>
      </c>
      <c r="F32" s="22">
        <v>192</v>
      </c>
      <c r="G32" s="22">
        <v>187</v>
      </c>
      <c r="H32" s="22">
        <v>226</v>
      </c>
      <c r="I32" s="22">
        <v>231</v>
      </c>
      <c r="J32" s="22">
        <v>238</v>
      </c>
      <c r="K32" s="22">
        <v>214</v>
      </c>
      <c r="L32" s="22">
        <v>55</v>
      </c>
      <c r="M32" s="52">
        <v>9</v>
      </c>
      <c r="N32" s="53">
        <v>71</v>
      </c>
      <c r="O32" s="50">
        <f>SUM(C32:N32)</f>
        <v>1462</v>
      </c>
    </row>
    <row r="33" spans="1:18" ht="30.2" customHeight="1" x14ac:dyDescent="0.15">
      <c r="A33" s="218" t="s">
        <v>84</v>
      </c>
      <c r="B33" s="219"/>
      <c r="C33" s="54">
        <v>0</v>
      </c>
      <c r="D33" s="55">
        <v>0</v>
      </c>
      <c r="E33" s="56">
        <f t="shared" ref="E33:N33" si="12">ROUND(E32/E31*100,1)</f>
        <v>59.1</v>
      </c>
      <c r="F33" s="56">
        <f t="shared" si="12"/>
        <v>72.7</v>
      </c>
      <c r="G33" s="56">
        <f t="shared" si="12"/>
        <v>62.3</v>
      </c>
      <c r="H33" s="56">
        <f t="shared" si="12"/>
        <v>77.900000000000006</v>
      </c>
      <c r="I33" s="56">
        <f t="shared" si="12"/>
        <v>77</v>
      </c>
      <c r="J33" s="56">
        <f t="shared" si="12"/>
        <v>82.1</v>
      </c>
      <c r="K33" s="56">
        <f t="shared" si="12"/>
        <v>79.3</v>
      </c>
      <c r="L33" s="56">
        <f t="shared" si="12"/>
        <v>61.1</v>
      </c>
      <c r="M33" s="55">
        <v>0</v>
      </c>
      <c r="N33" s="56">
        <f t="shared" si="12"/>
        <v>71</v>
      </c>
      <c r="O33" s="57">
        <f>O32/O31</f>
        <v>0.74213197969543143</v>
      </c>
    </row>
    <row r="34" spans="1:18" ht="15" customHeight="1" x14ac:dyDescent="0.15">
      <c r="B34" s="43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9"/>
    </row>
    <row r="35" spans="1:18" ht="30.2" customHeight="1" x14ac:dyDescent="0.15">
      <c r="A35" s="220" t="s">
        <v>85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60"/>
      <c r="Q35" s="60"/>
      <c r="R35" s="60"/>
    </row>
    <row r="36" spans="1:18" ht="30.2" customHeight="1" x14ac:dyDescent="0.15">
      <c r="C36" s="221" t="s">
        <v>86</v>
      </c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</row>
    <row r="37" spans="1:18" x14ac:dyDescent="0.15">
      <c r="C37" s="221" t="s">
        <v>87</v>
      </c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</row>
  </sheetData>
  <mergeCells count="20">
    <mergeCell ref="A33:B33"/>
    <mergeCell ref="A35:O35"/>
    <mergeCell ref="C36:O36"/>
    <mergeCell ref="C37:O37"/>
    <mergeCell ref="B22:B23"/>
    <mergeCell ref="B24:B25"/>
    <mergeCell ref="B26:B27"/>
    <mergeCell ref="B28:B29"/>
    <mergeCell ref="A31:B31"/>
    <mergeCell ref="A32:B32"/>
    <mergeCell ref="A2:O2"/>
    <mergeCell ref="A7:B7"/>
    <mergeCell ref="A8:A27"/>
    <mergeCell ref="B8:B9"/>
    <mergeCell ref="B10:B11"/>
    <mergeCell ref="B12:B13"/>
    <mergeCell ref="B14:B15"/>
    <mergeCell ref="B16:B17"/>
    <mergeCell ref="B18:B19"/>
    <mergeCell ref="B20:B21"/>
  </mergeCells>
  <phoneticPr fontId="3"/>
  <pageMargins left="0.78740157480314965" right="0.39370078740157483" top="0.59055118110236227" bottom="0.59055118110236227" header="0.78740157480314965" footer="0.59055118110236227"/>
  <headerFooter alignWithMargins="0">
    <oddFooter xml:space="preserve">&amp;C&amp;"ＭＳ Ｐ明朝,標準"14&amp;"ＭＳ Ｐゴシック,標準"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22"/>
  <sheetViews>
    <sheetView view="pageBreakPreview" zoomScale="90" zoomScaleNormal="100" zoomScaleSheetLayoutView="90" workbookViewId="0">
      <selection activeCell="P2" sqref="P2"/>
    </sheetView>
  </sheetViews>
  <sheetFormatPr defaultRowHeight="13.5" x14ac:dyDescent="0.15"/>
  <cols>
    <col min="1" max="1" width="4.75" style="10" customWidth="1"/>
    <col min="2" max="2" width="12.75" style="10" customWidth="1"/>
    <col min="3" max="14" width="7.125" style="10" customWidth="1"/>
    <col min="15" max="15" width="8" style="10" customWidth="1"/>
    <col min="16" max="16" width="6.75" style="10" customWidth="1"/>
    <col min="17" max="23" width="9" style="10"/>
    <col min="24" max="24" width="23.125" style="10" customWidth="1"/>
    <col min="25" max="256" width="9" style="10"/>
    <col min="257" max="257" width="4.75" style="10" customWidth="1"/>
    <col min="258" max="258" width="12.75" style="10" customWidth="1"/>
    <col min="259" max="270" width="7.125" style="10" customWidth="1"/>
    <col min="271" max="271" width="8" style="10" customWidth="1"/>
    <col min="272" max="272" width="6.75" style="10" customWidth="1"/>
    <col min="273" max="279" width="9" style="10"/>
    <col min="280" max="280" width="23.125" style="10" customWidth="1"/>
    <col min="281" max="512" width="9" style="10"/>
    <col min="513" max="513" width="4.75" style="10" customWidth="1"/>
    <col min="514" max="514" width="12.75" style="10" customWidth="1"/>
    <col min="515" max="526" width="7.125" style="10" customWidth="1"/>
    <col min="527" max="527" width="8" style="10" customWidth="1"/>
    <col min="528" max="528" width="6.75" style="10" customWidth="1"/>
    <col min="529" max="535" width="9" style="10"/>
    <col min="536" max="536" width="23.125" style="10" customWidth="1"/>
    <col min="537" max="768" width="9" style="10"/>
    <col min="769" max="769" width="4.75" style="10" customWidth="1"/>
    <col min="770" max="770" width="12.75" style="10" customWidth="1"/>
    <col min="771" max="782" width="7.125" style="10" customWidth="1"/>
    <col min="783" max="783" width="8" style="10" customWidth="1"/>
    <col min="784" max="784" width="6.75" style="10" customWidth="1"/>
    <col min="785" max="791" width="9" style="10"/>
    <col min="792" max="792" width="23.125" style="10" customWidth="1"/>
    <col min="793" max="1024" width="9" style="10"/>
    <col min="1025" max="1025" width="4.75" style="10" customWidth="1"/>
    <col min="1026" max="1026" width="12.75" style="10" customWidth="1"/>
    <col min="1027" max="1038" width="7.125" style="10" customWidth="1"/>
    <col min="1039" max="1039" width="8" style="10" customWidth="1"/>
    <col min="1040" max="1040" width="6.75" style="10" customWidth="1"/>
    <col min="1041" max="1047" width="9" style="10"/>
    <col min="1048" max="1048" width="23.125" style="10" customWidth="1"/>
    <col min="1049" max="1280" width="9" style="10"/>
    <col min="1281" max="1281" width="4.75" style="10" customWidth="1"/>
    <col min="1282" max="1282" width="12.75" style="10" customWidth="1"/>
    <col min="1283" max="1294" width="7.125" style="10" customWidth="1"/>
    <col min="1295" max="1295" width="8" style="10" customWidth="1"/>
    <col min="1296" max="1296" width="6.75" style="10" customWidth="1"/>
    <col min="1297" max="1303" width="9" style="10"/>
    <col min="1304" max="1304" width="23.125" style="10" customWidth="1"/>
    <col min="1305" max="1536" width="9" style="10"/>
    <col min="1537" max="1537" width="4.75" style="10" customWidth="1"/>
    <col min="1538" max="1538" width="12.75" style="10" customWidth="1"/>
    <col min="1539" max="1550" width="7.125" style="10" customWidth="1"/>
    <col min="1551" max="1551" width="8" style="10" customWidth="1"/>
    <col min="1552" max="1552" width="6.75" style="10" customWidth="1"/>
    <col min="1553" max="1559" width="9" style="10"/>
    <col min="1560" max="1560" width="23.125" style="10" customWidth="1"/>
    <col min="1561" max="1792" width="9" style="10"/>
    <col min="1793" max="1793" width="4.75" style="10" customWidth="1"/>
    <col min="1794" max="1794" width="12.75" style="10" customWidth="1"/>
    <col min="1795" max="1806" width="7.125" style="10" customWidth="1"/>
    <col min="1807" max="1807" width="8" style="10" customWidth="1"/>
    <col min="1808" max="1808" width="6.75" style="10" customWidth="1"/>
    <col min="1809" max="1815" width="9" style="10"/>
    <col min="1816" max="1816" width="23.125" style="10" customWidth="1"/>
    <col min="1817" max="2048" width="9" style="10"/>
    <col min="2049" max="2049" width="4.75" style="10" customWidth="1"/>
    <col min="2050" max="2050" width="12.75" style="10" customWidth="1"/>
    <col min="2051" max="2062" width="7.125" style="10" customWidth="1"/>
    <col min="2063" max="2063" width="8" style="10" customWidth="1"/>
    <col min="2064" max="2064" width="6.75" style="10" customWidth="1"/>
    <col min="2065" max="2071" width="9" style="10"/>
    <col min="2072" max="2072" width="23.125" style="10" customWidth="1"/>
    <col min="2073" max="2304" width="9" style="10"/>
    <col min="2305" max="2305" width="4.75" style="10" customWidth="1"/>
    <col min="2306" max="2306" width="12.75" style="10" customWidth="1"/>
    <col min="2307" max="2318" width="7.125" style="10" customWidth="1"/>
    <col min="2319" max="2319" width="8" style="10" customWidth="1"/>
    <col min="2320" max="2320" width="6.75" style="10" customWidth="1"/>
    <col min="2321" max="2327" width="9" style="10"/>
    <col min="2328" max="2328" width="23.125" style="10" customWidth="1"/>
    <col min="2329" max="2560" width="9" style="10"/>
    <col min="2561" max="2561" width="4.75" style="10" customWidth="1"/>
    <col min="2562" max="2562" width="12.75" style="10" customWidth="1"/>
    <col min="2563" max="2574" width="7.125" style="10" customWidth="1"/>
    <col min="2575" max="2575" width="8" style="10" customWidth="1"/>
    <col min="2576" max="2576" width="6.75" style="10" customWidth="1"/>
    <col min="2577" max="2583" width="9" style="10"/>
    <col min="2584" max="2584" width="23.125" style="10" customWidth="1"/>
    <col min="2585" max="2816" width="9" style="10"/>
    <col min="2817" max="2817" width="4.75" style="10" customWidth="1"/>
    <col min="2818" max="2818" width="12.75" style="10" customWidth="1"/>
    <col min="2819" max="2830" width="7.125" style="10" customWidth="1"/>
    <col min="2831" max="2831" width="8" style="10" customWidth="1"/>
    <col min="2832" max="2832" width="6.75" style="10" customWidth="1"/>
    <col min="2833" max="2839" width="9" style="10"/>
    <col min="2840" max="2840" width="23.125" style="10" customWidth="1"/>
    <col min="2841" max="3072" width="9" style="10"/>
    <col min="3073" max="3073" width="4.75" style="10" customWidth="1"/>
    <col min="3074" max="3074" width="12.75" style="10" customWidth="1"/>
    <col min="3075" max="3086" width="7.125" style="10" customWidth="1"/>
    <col min="3087" max="3087" width="8" style="10" customWidth="1"/>
    <col min="3088" max="3088" width="6.75" style="10" customWidth="1"/>
    <col min="3089" max="3095" width="9" style="10"/>
    <col min="3096" max="3096" width="23.125" style="10" customWidth="1"/>
    <col min="3097" max="3328" width="9" style="10"/>
    <col min="3329" max="3329" width="4.75" style="10" customWidth="1"/>
    <col min="3330" max="3330" width="12.75" style="10" customWidth="1"/>
    <col min="3331" max="3342" width="7.125" style="10" customWidth="1"/>
    <col min="3343" max="3343" width="8" style="10" customWidth="1"/>
    <col min="3344" max="3344" width="6.75" style="10" customWidth="1"/>
    <col min="3345" max="3351" width="9" style="10"/>
    <col min="3352" max="3352" width="23.125" style="10" customWidth="1"/>
    <col min="3353" max="3584" width="9" style="10"/>
    <col min="3585" max="3585" width="4.75" style="10" customWidth="1"/>
    <col min="3586" max="3586" width="12.75" style="10" customWidth="1"/>
    <col min="3587" max="3598" width="7.125" style="10" customWidth="1"/>
    <col min="3599" max="3599" width="8" style="10" customWidth="1"/>
    <col min="3600" max="3600" width="6.75" style="10" customWidth="1"/>
    <col min="3601" max="3607" width="9" style="10"/>
    <col min="3608" max="3608" width="23.125" style="10" customWidth="1"/>
    <col min="3609" max="3840" width="9" style="10"/>
    <col min="3841" max="3841" width="4.75" style="10" customWidth="1"/>
    <col min="3842" max="3842" width="12.75" style="10" customWidth="1"/>
    <col min="3843" max="3854" width="7.125" style="10" customWidth="1"/>
    <col min="3855" max="3855" width="8" style="10" customWidth="1"/>
    <col min="3856" max="3856" width="6.75" style="10" customWidth="1"/>
    <col min="3857" max="3863" width="9" style="10"/>
    <col min="3864" max="3864" width="23.125" style="10" customWidth="1"/>
    <col min="3865" max="4096" width="9" style="10"/>
    <col min="4097" max="4097" width="4.75" style="10" customWidth="1"/>
    <col min="4098" max="4098" width="12.75" style="10" customWidth="1"/>
    <col min="4099" max="4110" width="7.125" style="10" customWidth="1"/>
    <col min="4111" max="4111" width="8" style="10" customWidth="1"/>
    <col min="4112" max="4112" width="6.75" style="10" customWidth="1"/>
    <col min="4113" max="4119" width="9" style="10"/>
    <col min="4120" max="4120" width="23.125" style="10" customWidth="1"/>
    <col min="4121" max="4352" width="9" style="10"/>
    <col min="4353" max="4353" width="4.75" style="10" customWidth="1"/>
    <col min="4354" max="4354" width="12.75" style="10" customWidth="1"/>
    <col min="4355" max="4366" width="7.125" style="10" customWidth="1"/>
    <col min="4367" max="4367" width="8" style="10" customWidth="1"/>
    <col min="4368" max="4368" width="6.75" style="10" customWidth="1"/>
    <col min="4369" max="4375" width="9" style="10"/>
    <col min="4376" max="4376" width="23.125" style="10" customWidth="1"/>
    <col min="4377" max="4608" width="9" style="10"/>
    <col min="4609" max="4609" width="4.75" style="10" customWidth="1"/>
    <col min="4610" max="4610" width="12.75" style="10" customWidth="1"/>
    <col min="4611" max="4622" width="7.125" style="10" customWidth="1"/>
    <col min="4623" max="4623" width="8" style="10" customWidth="1"/>
    <col min="4624" max="4624" width="6.75" style="10" customWidth="1"/>
    <col min="4625" max="4631" width="9" style="10"/>
    <col min="4632" max="4632" width="23.125" style="10" customWidth="1"/>
    <col min="4633" max="4864" width="9" style="10"/>
    <col min="4865" max="4865" width="4.75" style="10" customWidth="1"/>
    <col min="4866" max="4866" width="12.75" style="10" customWidth="1"/>
    <col min="4867" max="4878" width="7.125" style="10" customWidth="1"/>
    <col min="4879" max="4879" width="8" style="10" customWidth="1"/>
    <col min="4880" max="4880" width="6.75" style="10" customWidth="1"/>
    <col min="4881" max="4887" width="9" style="10"/>
    <col min="4888" max="4888" width="23.125" style="10" customWidth="1"/>
    <col min="4889" max="5120" width="9" style="10"/>
    <col min="5121" max="5121" width="4.75" style="10" customWidth="1"/>
    <col min="5122" max="5122" width="12.75" style="10" customWidth="1"/>
    <col min="5123" max="5134" width="7.125" style="10" customWidth="1"/>
    <col min="5135" max="5135" width="8" style="10" customWidth="1"/>
    <col min="5136" max="5136" width="6.75" style="10" customWidth="1"/>
    <col min="5137" max="5143" width="9" style="10"/>
    <col min="5144" max="5144" width="23.125" style="10" customWidth="1"/>
    <col min="5145" max="5376" width="9" style="10"/>
    <col min="5377" max="5377" width="4.75" style="10" customWidth="1"/>
    <col min="5378" max="5378" width="12.75" style="10" customWidth="1"/>
    <col min="5379" max="5390" width="7.125" style="10" customWidth="1"/>
    <col min="5391" max="5391" width="8" style="10" customWidth="1"/>
    <col min="5392" max="5392" width="6.75" style="10" customWidth="1"/>
    <col min="5393" max="5399" width="9" style="10"/>
    <col min="5400" max="5400" width="23.125" style="10" customWidth="1"/>
    <col min="5401" max="5632" width="9" style="10"/>
    <col min="5633" max="5633" width="4.75" style="10" customWidth="1"/>
    <col min="5634" max="5634" width="12.75" style="10" customWidth="1"/>
    <col min="5635" max="5646" width="7.125" style="10" customWidth="1"/>
    <col min="5647" max="5647" width="8" style="10" customWidth="1"/>
    <col min="5648" max="5648" width="6.75" style="10" customWidth="1"/>
    <col min="5649" max="5655" width="9" style="10"/>
    <col min="5656" max="5656" width="23.125" style="10" customWidth="1"/>
    <col min="5657" max="5888" width="9" style="10"/>
    <col min="5889" max="5889" width="4.75" style="10" customWidth="1"/>
    <col min="5890" max="5890" width="12.75" style="10" customWidth="1"/>
    <col min="5891" max="5902" width="7.125" style="10" customWidth="1"/>
    <col min="5903" max="5903" width="8" style="10" customWidth="1"/>
    <col min="5904" max="5904" width="6.75" style="10" customWidth="1"/>
    <col min="5905" max="5911" width="9" style="10"/>
    <col min="5912" max="5912" width="23.125" style="10" customWidth="1"/>
    <col min="5913" max="6144" width="9" style="10"/>
    <col min="6145" max="6145" width="4.75" style="10" customWidth="1"/>
    <col min="6146" max="6146" width="12.75" style="10" customWidth="1"/>
    <col min="6147" max="6158" width="7.125" style="10" customWidth="1"/>
    <col min="6159" max="6159" width="8" style="10" customWidth="1"/>
    <col min="6160" max="6160" width="6.75" style="10" customWidth="1"/>
    <col min="6161" max="6167" width="9" style="10"/>
    <col min="6168" max="6168" width="23.125" style="10" customWidth="1"/>
    <col min="6169" max="6400" width="9" style="10"/>
    <col min="6401" max="6401" width="4.75" style="10" customWidth="1"/>
    <col min="6402" max="6402" width="12.75" style="10" customWidth="1"/>
    <col min="6403" max="6414" width="7.125" style="10" customWidth="1"/>
    <col min="6415" max="6415" width="8" style="10" customWidth="1"/>
    <col min="6416" max="6416" width="6.75" style="10" customWidth="1"/>
    <col min="6417" max="6423" width="9" style="10"/>
    <col min="6424" max="6424" width="23.125" style="10" customWidth="1"/>
    <col min="6425" max="6656" width="9" style="10"/>
    <col min="6657" max="6657" width="4.75" style="10" customWidth="1"/>
    <col min="6658" max="6658" width="12.75" style="10" customWidth="1"/>
    <col min="6659" max="6670" width="7.125" style="10" customWidth="1"/>
    <col min="6671" max="6671" width="8" style="10" customWidth="1"/>
    <col min="6672" max="6672" width="6.75" style="10" customWidth="1"/>
    <col min="6673" max="6679" width="9" style="10"/>
    <col min="6680" max="6680" width="23.125" style="10" customWidth="1"/>
    <col min="6681" max="6912" width="9" style="10"/>
    <col min="6913" max="6913" width="4.75" style="10" customWidth="1"/>
    <col min="6914" max="6914" width="12.75" style="10" customWidth="1"/>
    <col min="6915" max="6926" width="7.125" style="10" customWidth="1"/>
    <col min="6927" max="6927" width="8" style="10" customWidth="1"/>
    <col min="6928" max="6928" width="6.75" style="10" customWidth="1"/>
    <col min="6929" max="6935" width="9" style="10"/>
    <col min="6936" max="6936" width="23.125" style="10" customWidth="1"/>
    <col min="6937" max="7168" width="9" style="10"/>
    <col min="7169" max="7169" width="4.75" style="10" customWidth="1"/>
    <col min="7170" max="7170" width="12.75" style="10" customWidth="1"/>
    <col min="7171" max="7182" width="7.125" style="10" customWidth="1"/>
    <col min="7183" max="7183" width="8" style="10" customWidth="1"/>
    <col min="7184" max="7184" width="6.75" style="10" customWidth="1"/>
    <col min="7185" max="7191" width="9" style="10"/>
    <col min="7192" max="7192" width="23.125" style="10" customWidth="1"/>
    <col min="7193" max="7424" width="9" style="10"/>
    <col min="7425" max="7425" width="4.75" style="10" customWidth="1"/>
    <col min="7426" max="7426" width="12.75" style="10" customWidth="1"/>
    <col min="7427" max="7438" width="7.125" style="10" customWidth="1"/>
    <col min="7439" max="7439" width="8" style="10" customWidth="1"/>
    <col min="7440" max="7440" width="6.75" style="10" customWidth="1"/>
    <col min="7441" max="7447" width="9" style="10"/>
    <col min="7448" max="7448" width="23.125" style="10" customWidth="1"/>
    <col min="7449" max="7680" width="9" style="10"/>
    <col min="7681" max="7681" width="4.75" style="10" customWidth="1"/>
    <col min="7682" max="7682" width="12.75" style="10" customWidth="1"/>
    <col min="7683" max="7694" width="7.125" style="10" customWidth="1"/>
    <col min="7695" max="7695" width="8" style="10" customWidth="1"/>
    <col min="7696" max="7696" width="6.75" style="10" customWidth="1"/>
    <col min="7697" max="7703" width="9" style="10"/>
    <col min="7704" max="7704" width="23.125" style="10" customWidth="1"/>
    <col min="7705" max="7936" width="9" style="10"/>
    <col min="7937" max="7937" width="4.75" style="10" customWidth="1"/>
    <col min="7938" max="7938" width="12.75" style="10" customWidth="1"/>
    <col min="7939" max="7950" width="7.125" style="10" customWidth="1"/>
    <col min="7951" max="7951" width="8" style="10" customWidth="1"/>
    <col min="7952" max="7952" width="6.75" style="10" customWidth="1"/>
    <col min="7953" max="7959" width="9" style="10"/>
    <col min="7960" max="7960" width="23.125" style="10" customWidth="1"/>
    <col min="7961" max="8192" width="9" style="10"/>
    <col min="8193" max="8193" width="4.75" style="10" customWidth="1"/>
    <col min="8194" max="8194" width="12.75" style="10" customWidth="1"/>
    <col min="8195" max="8206" width="7.125" style="10" customWidth="1"/>
    <col min="8207" max="8207" width="8" style="10" customWidth="1"/>
    <col min="8208" max="8208" width="6.75" style="10" customWidth="1"/>
    <col min="8209" max="8215" width="9" style="10"/>
    <col min="8216" max="8216" width="23.125" style="10" customWidth="1"/>
    <col min="8217" max="8448" width="9" style="10"/>
    <col min="8449" max="8449" width="4.75" style="10" customWidth="1"/>
    <col min="8450" max="8450" width="12.75" style="10" customWidth="1"/>
    <col min="8451" max="8462" width="7.125" style="10" customWidth="1"/>
    <col min="8463" max="8463" width="8" style="10" customWidth="1"/>
    <col min="8464" max="8464" width="6.75" style="10" customWidth="1"/>
    <col min="8465" max="8471" width="9" style="10"/>
    <col min="8472" max="8472" width="23.125" style="10" customWidth="1"/>
    <col min="8473" max="8704" width="9" style="10"/>
    <col min="8705" max="8705" width="4.75" style="10" customWidth="1"/>
    <col min="8706" max="8706" width="12.75" style="10" customWidth="1"/>
    <col min="8707" max="8718" width="7.125" style="10" customWidth="1"/>
    <col min="8719" max="8719" width="8" style="10" customWidth="1"/>
    <col min="8720" max="8720" width="6.75" style="10" customWidth="1"/>
    <col min="8721" max="8727" width="9" style="10"/>
    <col min="8728" max="8728" width="23.125" style="10" customWidth="1"/>
    <col min="8729" max="8960" width="9" style="10"/>
    <col min="8961" max="8961" width="4.75" style="10" customWidth="1"/>
    <col min="8962" max="8962" width="12.75" style="10" customWidth="1"/>
    <col min="8963" max="8974" width="7.125" style="10" customWidth="1"/>
    <col min="8975" max="8975" width="8" style="10" customWidth="1"/>
    <col min="8976" max="8976" width="6.75" style="10" customWidth="1"/>
    <col min="8977" max="8983" width="9" style="10"/>
    <col min="8984" max="8984" width="23.125" style="10" customWidth="1"/>
    <col min="8985" max="9216" width="9" style="10"/>
    <col min="9217" max="9217" width="4.75" style="10" customWidth="1"/>
    <col min="9218" max="9218" width="12.75" style="10" customWidth="1"/>
    <col min="9219" max="9230" width="7.125" style="10" customWidth="1"/>
    <col min="9231" max="9231" width="8" style="10" customWidth="1"/>
    <col min="9232" max="9232" width="6.75" style="10" customWidth="1"/>
    <col min="9233" max="9239" width="9" style="10"/>
    <col min="9240" max="9240" width="23.125" style="10" customWidth="1"/>
    <col min="9241" max="9472" width="9" style="10"/>
    <col min="9473" max="9473" width="4.75" style="10" customWidth="1"/>
    <col min="9474" max="9474" width="12.75" style="10" customWidth="1"/>
    <col min="9475" max="9486" width="7.125" style="10" customWidth="1"/>
    <col min="9487" max="9487" width="8" style="10" customWidth="1"/>
    <col min="9488" max="9488" width="6.75" style="10" customWidth="1"/>
    <col min="9489" max="9495" width="9" style="10"/>
    <col min="9496" max="9496" width="23.125" style="10" customWidth="1"/>
    <col min="9497" max="9728" width="9" style="10"/>
    <col min="9729" max="9729" width="4.75" style="10" customWidth="1"/>
    <col min="9730" max="9730" width="12.75" style="10" customWidth="1"/>
    <col min="9731" max="9742" width="7.125" style="10" customWidth="1"/>
    <col min="9743" max="9743" width="8" style="10" customWidth="1"/>
    <col min="9744" max="9744" width="6.75" style="10" customWidth="1"/>
    <col min="9745" max="9751" width="9" style="10"/>
    <col min="9752" max="9752" width="23.125" style="10" customWidth="1"/>
    <col min="9753" max="9984" width="9" style="10"/>
    <col min="9985" max="9985" width="4.75" style="10" customWidth="1"/>
    <col min="9986" max="9986" width="12.75" style="10" customWidth="1"/>
    <col min="9987" max="9998" width="7.125" style="10" customWidth="1"/>
    <col min="9999" max="9999" width="8" style="10" customWidth="1"/>
    <col min="10000" max="10000" width="6.75" style="10" customWidth="1"/>
    <col min="10001" max="10007" width="9" style="10"/>
    <col min="10008" max="10008" width="23.125" style="10" customWidth="1"/>
    <col min="10009" max="10240" width="9" style="10"/>
    <col min="10241" max="10241" width="4.75" style="10" customWidth="1"/>
    <col min="10242" max="10242" width="12.75" style="10" customWidth="1"/>
    <col min="10243" max="10254" width="7.125" style="10" customWidth="1"/>
    <col min="10255" max="10255" width="8" style="10" customWidth="1"/>
    <col min="10256" max="10256" width="6.75" style="10" customWidth="1"/>
    <col min="10257" max="10263" width="9" style="10"/>
    <col min="10264" max="10264" width="23.125" style="10" customWidth="1"/>
    <col min="10265" max="10496" width="9" style="10"/>
    <col min="10497" max="10497" width="4.75" style="10" customWidth="1"/>
    <col min="10498" max="10498" width="12.75" style="10" customWidth="1"/>
    <col min="10499" max="10510" width="7.125" style="10" customWidth="1"/>
    <col min="10511" max="10511" width="8" style="10" customWidth="1"/>
    <col min="10512" max="10512" width="6.75" style="10" customWidth="1"/>
    <col min="10513" max="10519" width="9" style="10"/>
    <col min="10520" max="10520" width="23.125" style="10" customWidth="1"/>
    <col min="10521" max="10752" width="9" style="10"/>
    <col min="10753" max="10753" width="4.75" style="10" customWidth="1"/>
    <col min="10754" max="10754" width="12.75" style="10" customWidth="1"/>
    <col min="10755" max="10766" width="7.125" style="10" customWidth="1"/>
    <col min="10767" max="10767" width="8" style="10" customWidth="1"/>
    <col min="10768" max="10768" width="6.75" style="10" customWidth="1"/>
    <col min="10769" max="10775" width="9" style="10"/>
    <col min="10776" max="10776" width="23.125" style="10" customWidth="1"/>
    <col min="10777" max="11008" width="9" style="10"/>
    <col min="11009" max="11009" width="4.75" style="10" customWidth="1"/>
    <col min="11010" max="11010" width="12.75" style="10" customWidth="1"/>
    <col min="11011" max="11022" width="7.125" style="10" customWidth="1"/>
    <col min="11023" max="11023" width="8" style="10" customWidth="1"/>
    <col min="11024" max="11024" width="6.75" style="10" customWidth="1"/>
    <col min="11025" max="11031" width="9" style="10"/>
    <col min="11032" max="11032" width="23.125" style="10" customWidth="1"/>
    <col min="11033" max="11264" width="9" style="10"/>
    <col min="11265" max="11265" width="4.75" style="10" customWidth="1"/>
    <col min="11266" max="11266" width="12.75" style="10" customWidth="1"/>
    <col min="11267" max="11278" width="7.125" style="10" customWidth="1"/>
    <col min="11279" max="11279" width="8" style="10" customWidth="1"/>
    <col min="11280" max="11280" width="6.75" style="10" customWidth="1"/>
    <col min="11281" max="11287" width="9" style="10"/>
    <col min="11288" max="11288" width="23.125" style="10" customWidth="1"/>
    <col min="11289" max="11520" width="9" style="10"/>
    <col min="11521" max="11521" width="4.75" style="10" customWidth="1"/>
    <col min="11522" max="11522" width="12.75" style="10" customWidth="1"/>
    <col min="11523" max="11534" width="7.125" style="10" customWidth="1"/>
    <col min="11535" max="11535" width="8" style="10" customWidth="1"/>
    <col min="11536" max="11536" width="6.75" style="10" customWidth="1"/>
    <col min="11537" max="11543" width="9" style="10"/>
    <col min="11544" max="11544" width="23.125" style="10" customWidth="1"/>
    <col min="11545" max="11776" width="9" style="10"/>
    <col min="11777" max="11777" width="4.75" style="10" customWidth="1"/>
    <col min="11778" max="11778" width="12.75" style="10" customWidth="1"/>
    <col min="11779" max="11790" width="7.125" style="10" customWidth="1"/>
    <col min="11791" max="11791" width="8" style="10" customWidth="1"/>
    <col min="11792" max="11792" width="6.75" style="10" customWidth="1"/>
    <col min="11793" max="11799" width="9" style="10"/>
    <col min="11800" max="11800" width="23.125" style="10" customWidth="1"/>
    <col min="11801" max="12032" width="9" style="10"/>
    <col min="12033" max="12033" width="4.75" style="10" customWidth="1"/>
    <col min="12034" max="12034" width="12.75" style="10" customWidth="1"/>
    <col min="12035" max="12046" width="7.125" style="10" customWidth="1"/>
    <col min="12047" max="12047" width="8" style="10" customWidth="1"/>
    <col min="12048" max="12048" width="6.75" style="10" customWidth="1"/>
    <col min="12049" max="12055" width="9" style="10"/>
    <col min="12056" max="12056" width="23.125" style="10" customWidth="1"/>
    <col min="12057" max="12288" width="9" style="10"/>
    <col min="12289" max="12289" width="4.75" style="10" customWidth="1"/>
    <col min="12290" max="12290" width="12.75" style="10" customWidth="1"/>
    <col min="12291" max="12302" width="7.125" style="10" customWidth="1"/>
    <col min="12303" max="12303" width="8" style="10" customWidth="1"/>
    <col min="12304" max="12304" width="6.75" style="10" customWidth="1"/>
    <col min="12305" max="12311" width="9" style="10"/>
    <col min="12312" max="12312" width="23.125" style="10" customWidth="1"/>
    <col min="12313" max="12544" width="9" style="10"/>
    <col min="12545" max="12545" width="4.75" style="10" customWidth="1"/>
    <col min="12546" max="12546" width="12.75" style="10" customWidth="1"/>
    <col min="12547" max="12558" width="7.125" style="10" customWidth="1"/>
    <col min="12559" max="12559" width="8" style="10" customWidth="1"/>
    <col min="12560" max="12560" width="6.75" style="10" customWidth="1"/>
    <col min="12561" max="12567" width="9" style="10"/>
    <col min="12568" max="12568" width="23.125" style="10" customWidth="1"/>
    <col min="12569" max="12800" width="9" style="10"/>
    <col min="12801" max="12801" width="4.75" style="10" customWidth="1"/>
    <col min="12802" max="12802" width="12.75" style="10" customWidth="1"/>
    <col min="12803" max="12814" width="7.125" style="10" customWidth="1"/>
    <col min="12815" max="12815" width="8" style="10" customWidth="1"/>
    <col min="12816" max="12816" width="6.75" style="10" customWidth="1"/>
    <col min="12817" max="12823" width="9" style="10"/>
    <col min="12824" max="12824" width="23.125" style="10" customWidth="1"/>
    <col min="12825" max="13056" width="9" style="10"/>
    <col min="13057" max="13057" width="4.75" style="10" customWidth="1"/>
    <col min="13058" max="13058" width="12.75" style="10" customWidth="1"/>
    <col min="13059" max="13070" width="7.125" style="10" customWidth="1"/>
    <col min="13071" max="13071" width="8" style="10" customWidth="1"/>
    <col min="13072" max="13072" width="6.75" style="10" customWidth="1"/>
    <col min="13073" max="13079" width="9" style="10"/>
    <col min="13080" max="13080" width="23.125" style="10" customWidth="1"/>
    <col min="13081" max="13312" width="9" style="10"/>
    <col min="13313" max="13313" width="4.75" style="10" customWidth="1"/>
    <col min="13314" max="13314" width="12.75" style="10" customWidth="1"/>
    <col min="13315" max="13326" width="7.125" style="10" customWidth="1"/>
    <col min="13327" max="13327" width="8" style="10" customWidth="1"/>
    <col min="13328" max="13328" width="6.75" style="10" customWidth="1"/>
    <col min="13329" max="13335" width="9" style="10"/>
    <col min="13336" max="13336" width="23.125" style="10" customWidth="1"/>
    <col min="13337" max="13568" width="9" style="10"/>
    <col min="13569" max="13569" width="4.75" style="10" customWidth="1"/>
    <col min="13570" max="13570" width="12.75" style="10" customWidth="1"/>
    <col min="13571" max="13582" width="7.125" style="10" customWidth="1"/>
    <col min="13583" max="13583" width="8" style="10" customWidth="1"/>
    <col min="13584" max="13584" width="6.75" style="10" customWidth="1"/>
    <col min="13585" max="13591" width="9" style="10"/>
    <col min="13592" max="13592" width="23.125" style="10" customWidth="1"/>
    <col min="13593" max="13824" width="9" style="10"/>
    <col min="13825" max="13825" width="4.75" style="10" customWidth="1"/>
    <col min="13826" max="13826" width="12.75" style="10" customWidth="1"/>
    <col min="13827" max="13838" width="7.125" style="10" customWidth="1"/>
    <col min="13839" max="13839" width="8" style="10" customWidth="1"/>
    <col min="13840" max="13840" width="6.75" style="10" customWidth="1"/>
    <col min="13841" max="13847" width="9" style="10"/>
    <col min="13848" max="13848" width="23.125" style="10" customWidth="1"/>
    <col min="13849" max="14080" width="9" style="10"/>
    <col min="14081" max="14081" width="4.75" style="10" customWidth="1"/>
    <col min="14082" max="14082" width="12.75" style="10" customWidth="1"/>
    <col min="14083" max="14094" width="7.125" style="10" customWidth="1"/>
    <col min="14095" max="14095" width="8" style="10" customWidth="1"/>
    <col min="14096" max="14096" width="6.75" style="10" customWidth="1"/>
    <col min="14097" max="14103" width="9" style="10"/>
    <col min="14104" max="14104" width="23.125" style="10" customWidth="1"/>
    <col min="14105" max="14336" width="9" style="10"/>
    <col min="14337" max="14337" width="4.75" style="10" customWidth="1"/>
    <col min="14338" max="14338" width="12.75" style="10" customWidth="1"/>
    <col min="14339" max="14350" width="7.125" style="10" customWidth="1"/>
    <col min="14351" max="14351" width="8" style="10" customWidth="1"/>
    <col min="14352" max="14352" width="6.75" style="10" customWidth="1"/>
    <col min="14353" max="14359" width="9" style="10"/>
    <col min="14360" max="14360" width="23.125" style="10" customWidth="1"/>
    <col min="14361" max="14592" width="9" style="10"/>
    <col min="14593" max="14593" width="4.75" style="10" customWidth="1"/>
    <col min="14594" max="14594" width="12.75" style="10" customWidth="1"/>
    <col min="14595" max="14606" width="7.125" style="10" customWidth="1"/>
    <col min="14607" max="14607" width="8" style="10" customWidth="1"/>
    <col min="14608" max="14608" width="6.75" style="10" customWidth="1"/>
    <col min="14609" max="14615" width="9" style="10"/>
    <col min="14616" max="14616" width="23.125" style="10" customWidth="1"/>
    <col min="14617" max="14848" width="9" style="10"/>
    <col min="14849" max="14849" width="4.75" style="10" customWidth="1"/>
    <col min="14850" max="14850" width="12.75" style="10" customWidth="1"/>
    <col min="14851" max="14862" width="7.125" style="10" customWidth="1"/>
    <col min="14863" max="14863" width="8" style="10" customWidth="1"/>
    <col min="14864" max="14864" width="6.75" style="10" customWidth="1"/>
    <col min="14865" max="14871" width="9" style="10"/>
    <col min="14872" max="14872" width="23.125" style="10" customWidth="1"/>
    <col min="14873" max="15104" width="9" style="10"/>
    <col min="15105" max="15105" width="4.75" style="10" customWidth="1"/>
    <col min="15106" max="15106" width="12.75" style="10" customWidth="1"/>
    <col min="15107" max="15118" width="7.125" style="10" customWidth="1"/>
    <col min="15119" max="15119" width="8" style="10" customWidth="1"/>
    <col min="15120" max="15120" width="6.75" style="10" customWidth="1"/>
    <col min="15121" max="15127" width="9" style="10"/>
    <col min="15128" max="15128" width="23.125" style="10" customWidth="1"/>
    <col min="15129" max="15360" width="9" style="10"/>
    <col min="15361" max="15361" width="4.75" style="10" customWidth="1"/>
    <col min="15362" max="15362" width="12.75" style="10" customWidth="1"/>
    <col min="15363" max="15374" width="7.125" style="10" customWidth="1"/>
    <col min="15375" max="15375" width="8" style="10" customWidth="1"/>
    <col min="15376" max="15376" width="6.75" style="10" customWidth="1"/>
    <col min="15377" max="15383" width="9" style="10"/>
    <col min="15384" max="15384" width="23.125" style="10" customWidth="1"/>
    <col min="15385" max="15616" width="9" style="10"/>
    <col min="15617" max="15617" width="4.75" style="10" customWidth="1"/>
    <col min="15618" max="15618" width="12.75" style="10" customWidth="1"/>
    <col min="15619" max="15630" width="7.125" style="10" customWidth="1"/>
    <col min="15631" max="15631" width="8" style="10" customWidth="1"/>
    <col min="15632" max="15632" width="6.75" style="10" customWidth="1"/>
    <col min="15633" max="15639" width="9" style="10"/>
    <col min="15640" max="15640" width="23.125" style="10" customWidth="1"/>
    <col min="15641" max="15872" width="9" style="10"/>
    <col min="15873" max="15873" width="4.75" style="10" customWidth="1"/>
    <col min="15874" max="15874" width="12.75" style="10" customWidth="1"/>
    <col min="15875" max="15886" width="7.125" style="10" customWidth="1"/>
    <col min="15887" max="15887" width="8" style="10" customWidth="1"/>
    <col min="15888" max="15888" width="6.75" style="10" customWidth="1"/>
    <col min="15889" max="15895" width="9" style="10"/>
    <col min="15896" max="15896" width="23.125" style="10" customWidth="1"/>
    <col min="15897" max="16128" width="9" style="10"/>
    <col min="16129" max="16129" width="4.75" style="10" customWidth="1"/>
    <col min="16130" max="16130" width="12.75" style="10" customWidth="1"/>
    <col min="16131" max="16142" width="7.125" style="10" customWidth="1"/>
    <col min="16143" max="16143" width="8" style="10" customWidth="1"/>
    <col min="16144" max="16144" width="6.75" style="10" customWidth="1"/>
    <col min="16145" max="16151" width="9" style="10"/>
    <col min="16152" max="16152" width="23.125" style="10" customWidth="1"/>
    <col min="16153" max="16384" width="9" style="10"/>
  </cols>
  <sheetData>
    <row r="1" spans="1:16" ht="18.75" x14ac:dyDescent="0.15"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200" t="s">
        <v>100</v>
      </c>
    </row>
    <row r="2" spans="1:16" ht="18.75" customHeight="1" x14ac:dyDescent="0.15">
      <c r="A2" s="225" t="s">
        <v>89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6" ht="18" customHeight="1" x14ac:dyDescent="0.15"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6" ht="18" customHeight="1" x14ac:dyDescent="0.15">
      <c r="B4" s="10" t="s">
        <v>50</v>
      </c>
      <c r="O4" s="62" t="s">
        <v>90</v>
      </c>
      <c r="P4" s="60"/>
    </row>
    <row r="5" spans="1:16" ht="36" customHeight="1" x14ac:dyDescent="0.15">
      <c r="B5" s="63" t="s">
        <v>91</v>
      </c>
      <c r="C5" s="16" t="s">
        <v>56</v>
      </c>
      <c r="D5" s="17" t="s">
        <v>57</v>
      </c>
      <c r="E5" s="17" t="s">
        <v>58</v>
      </c>
      <c r="F5" s="17" t="s">
        <v>59</v>
      </c>
      <c r="G5" s="17" t="s">
        <v>60</v>
      </c>
      <c r="H5" s="17" t="s">
        <v>61</v>
      </c>
      <c r="I5" s="17" t="s">
        <v>62</v>
      </c>
      <c r="J5" s="64" t="s">
        <v>63</v>
      </c>
      <c r="K5" s="17" t="s">
        <v>64</v>
      </c>
      <c r="L5" s="17" t="s">
        <v>65</v>
      </c>
      <c r="M5" s="17" t="s">
        <v>66</v>
      </c>
      <c r="N5" s="18" t="s">
        <v>67</v>
      </c>
      <c r="O5" s="65" t="s">
        <v>68</v>
      </c>
      <c r="P5" s="66"/>
    </row>
    <row r="6" spans="1:16" ht="36" customHeight="1" x14ac:dyDescent="0.15">
      <c r="A6" s="226" t="s">
        <v>92</v>
      </c>
      <c r="B6" s="67" t="s">
        <v>71</v>
      </c>
      <c r="C6" s="68">
        <v>0</v>
      </c>
      <c r="D6" s="69">
        <v>0</v>
      </c>
      <c r="E6" s="70">
        <v>0</v>
      </c>
      <c r="F6" s="70">
        <v>610</v>
      </c>
      <c r="G6" s="70">
        <v>779</v>
      </c>
      <c r="H6" s="70">
        <v>1039</v>
      </c>
      <c r="I6" s="70">
        <v>1286</v>
      </c>
      <c r="J6" s="71">
        <v>1664</v>
      </c>
      <c r="K6" s="70">
        <v>1782</v>
      </c>
      <c r="L6" s="70">
        <v>673</v>
      </c>
      <c r="M6" s="69">
        <v>204</v>
      </c>
      <c r="N6" s="72">
        <v>897</v>
      </c>
      <c r="O6" s="73">
        <f t="shared" ref="O6:O18" si="0">SUM(C6:N6)</f>
        <v>8934</v>
      </c>
      <c r="P6" s="60"/>
    </row>
    <row r="7" spans="1:16" ht="36" customHeight="1" x14ac:dyDescent="0.15">
      <c r="A7" s="226"/>
      <c r="B7" s="74" t="s">
        <v>72</v>
      </c>
      <c r="C7" s="75">
        <v>0</v>
      </c>
      <c r="D7" s="76">
        <v>0</v>
      </c>
      <c r="E7" s="77">
        <v>0</v>
      </c>
      <c r="F7" s="77">
        <v>1382</v>
      </c>
      <c r="G7" s="77">
        <v>2131</v>
      </c>
      <c r="H7" s="77">
        <v>2456</v>
      </c>
      <c r="I7" s="77">
        <v>2475</v>
      </c>
      <c r="J7" s="78">
        <v>2798</v>
      </c>
      <c r="K7" s="77">
        <v>2769</v>
      </c>
      <c r="L7" s="77">
        <v>1141</v>
      </c>
      <c r="M7" s="76">
        <v>484</v>
      </c>
      <c r="N7" s="79">
        <v>1163</v>
      </c>
      <c r="O7" s="80">
        <f t="shared" si="0"/>
        <v>16799</v>
      </c>
      <c r="P7" s="60"/>
    </row>
    <row r="8" spans="1:16" ht="36" customHeight="1" x14ac:dyDescent="0.15">
      <c r="A8" s="226"/>
      <c r="B8" s="74" t="s">
        <v>73</v>
      </c>
      <c r="C8" s="75">
        <v>0</v>
      </c>
      <c r="D8" s="76">
        <v>0</v>
      </c>
      <c r="E8" s="77">
        <v>271</v>
      </c>
      <c r="F8" s="77">
        <v>1066</v>
      </c>
      <c r="G8" s="77">
        <v>444</v>
      </c>
      <c r="H8" s="77">
        <v>1244</v>
      </c>
      <c r="I8" s="77">
        <v>1054</v>
      </c>
      <c r="J8" s="78">
        <v>1782</v>
      </c>
      <c r="K8" s="77">
        <v>1250</v>
      </c>
      <c r="L8" s="77">
        <v>426</v>
      </c>
      <c r="M8" s="76">
        <v>160</v>
      </c>
      <c r="N8" s="79">
        <v>452</v>
      </c>
      <c r="O8" s="80">
        <f t="shared" si="0"/>
        <v>8149</v>
      </c>
      <c r="P8" s="60"/>
    </row>
    <row r="9" spans="1:16" ht="36" customHeight="1" x14ac:dyDescent="0.15">
      <c r="A9" s="226"/>
      <c r="B9" s="74" t="s">
        <v>74</v>
      </c>
      <c r="C9" s="75">
        <v>0</v>
      </c>
      <c r="D9" s="76">
        <v>0</v>
      </c>
      <c r="E9" s="77">
        <v>0</v>
      </c>
      <c r="F9" s="77">
        <v>522</v>
      </c>
      <c r="G9" s="77">
        <v>352</v>
      </c>
      <c r="H9" s="77">
        <v>836</v>
      </c>
      <c r="I9" s="77">
        <v>273</v>
      </c>
      <c r="J9" s="78">
        <v>666</v>
      </c>
      <c r="K9" s="77">
        <v>855</v>
      </c>
      <c r="L9" s="77">
        <v>313</v>
      </c>
      <c r="M9" s="76">
        <v>155</v>
      </c>
      <c r="N9" s="79">
        <v>210</v>
      </c>
      <c r="O9" s="80">
        <f t="shared" si="0"/>
        <v>4182</v>
      </c>
      <c r="P9" s="60"/>
    </row>
    <row r="10" spans="1:16" ht="36" customHeight="1" x14ac:dyDescent="0.15">
      <c r="A10" s="226"/>
      <c r="B10" s="74" t="s">
        <v>75</v>
      </c>
      <c r="C10" s="75">
        <v>0</v>
      </c>
      <c r="D10" s="76">
        <v>0</v>
      </c>
      <c r="E10" s="77">
        <v>166</v>
      </c>
      <c r="F10" s="77">
        <v>745</v>
      </c>
      <c r="G10" s="77">
        <v>494</v>
      </c>
      <c r="H10" s="77">
        <v>639</v>
      </c>
      <c r="I10" s="77">
        <v>894</v>
      </c>
      <c r="J10" s="78">
        <v>799</v>
      </c>
      <c r="K10" s="77">
        <v>1042</v>
      </c>
      <c r="L10" s="77">
        <v>168</v>
      </c>
      <c r="M10" s="76">
        <v>0</v>
      </c>
      <c r="N10" s="79">
        <v>164</v>
      </c>
      <c r="O10" s="80">
        <f t="shared" si="0"/>
        <v>5111</v>
      </c>
      <c r="P10" s="60"/>
    </row>
    <row r="11" spans="1:16" ht="36" customHeight="1" x14ac:dyDescent="0.15">
      <c r="A11" s="226"/>
      <c r="B11" s="74" t="s">
        <v>93</v>
      </c>
      <c r="C11" s="75">
        <v>0</v>
      </c>
      <c r="D11" s="76">
        <v>0</v>
      </c>
      <c r="E11" s="77">
        <v>51</v>
      </c>
      <c r="F11" s="77">
        <v>347</v>
      </c>
      <c r="G11" s="77">
        <v>454</v>
      </c>
      <c r="H11" s="77">
        <v>611</v>
      </c>
      <c r="I11" s="77">
        <v>437</v>
      </c>
      <c r="J11" s="78">
        <v>412</v>
      </c>
      <c r="K11" s="77">
        <v>304</v>
      </c>
      <c r="L11" s="77">
        <v>154</v>
      </c>
      <c r="M11" s="76">
        <v>0</v>
      </c>
      <c r="N11" s="79">
        <v>171</v>
      </c>
      <c r="O11" s="80">
        <f t="shared" si="0"/>
        <v>2941</v>
      </c>
      <c r="P11" s="60"/>
    </row>
    <row r="12" spans="1:16" ht="36" customHeight="1" x14ac:dyDescent="0.15">
      <c r="A12" s="226"/>
      <c r="B12" s="74" t="s">
        <v>77</v>
      </c>
      <c r="C12" s="75">
        <v>0</v>
      </c>
      <c r="D12" s="76">
        <v>0</v>
      </c>
      <c r="E12" s="77">
        <v>114</v>
      </c>
      <c r="F12" s="77">
        <v>322</v>
      </c>
      <c r="G12" s="77">
        <v>254</v>
      </c>
      <c r="H12" s="77">
        <v>310</v>
      </c>
      <c r="I12" s="77">
        <v>285</v>
      </c>
      <c r="J12" s="78">
        <v>291</v>
      </c>
      <c r="K12" s="77">
        <v>264</v>
      </c>
      <c r="L12" s="77">
        <v>28</v>
      </c>
      <c r="M12" s="76">
        <v>0</v>
      </c>
      <c r="N12" s="79">
        <v>67</v>
      </c>
      <c r="O12" s="80">
        <f t="shared" si="0"/>
        <v>1935</v>
      </c>
      <c r="P12" s="60"/>
    </row>
    <row r="13" spans="1:16" ht="36" customHeight="1" x14ac:dyDescent="0.15">
      <c r="A13" s="226"/>
      <c r="B13" s="74" t="s">
        <v>78</v>
      </c>
      <c r="C13" s="75">
        <v>0</v>
      </c>
      <c r="D13" s="76">
        <v>0</v>
      </c>
      <c r="E13" s="77">
        <v>201</v>
      </c>
      <c r="F13" s="77">
        <v>503</v>
      </c>
      <c r="G13" s="77">
        <v>408</v>
      </c>
      <c r="H13" s="77">
        <v>546</v>
      </c>
      <c r="I13" s="77">
        <v>684</v>
      </c>
      <c r="J13" s="78">
        <v>645</v>
      </c>
      <c r="K13" s="77">
        <v>642</v>
      </c>
      <c r="L13" s="77">
        <v>303</v>
      </c>
      <c r="M13" s="76">
        <v>0</v>
      </c>
      <c r="N13" s="79">
        <v>148</v>
      </c>
      <c r="O13" s="80">
        <f t="shared" si="0"/>
        <v>4080</v>
      </c>
      <c r="P13" s="60"/>
    </row>
    <row r="14" spans="1:16" ht="36" customHeight="1" x14ac:dyDescent="0.15">
      <c r="A14" s="226"/>
      <c r="B14" s="74" t="s">
        <v>79</v>
      </c>
      <c r="C14" s="75">
        <v>0</v>
      </c>
      <c r="D14" s="76">
        <v>0</v>
      </c>
      <c r="E14" s="77">
        <v>0</v>
      </c>
      <c r="F14" s="77">
        <v>210</v>
      </c>
      <c r="G14" s="77">
        <v>156</v>
      </c>
      <c r="H14" s="77">
        <v>194</v>
      </c>
      <c r="I14" s="77">
        <v>359</v>
      </c>
      <c r="J14" s="78">
        <v>359</v>
      </c>
      <c r="K14" s="77">
        <v>246</v>
      </c>
      <c r="L14" s="77">
        <v>42</v>
      </c>
      <c r="M14" s="76">
        <v>0</v>
      </c>
      <c r="N14" s="79">
        <v>68</v>
      </c>
      <c r="O14" s="80">
        <f t="shared" si="0"/>
        <v>1634</v>
      </c>
      <c r="P14" s="60"/>
    </row>
    <row r="15" spans="1:16" ht="36" customHeight="1" x14ac:dyDescent="0.15">
      <c r="A15" s="226"/>
      <c r="B15" s="81" t="s">
        <v>80</v>
      </c>
      <c r="C15" s="82">
        <v>0</v>
      </c>
      <c r="D15" s="83">
        <v>0</v>
      </c>
      <c r="E15" s="84">
        <v>562</v>
      </c>
      <c r="F15" s="84">
        <v>1237</v>
      </c>
      <c r="G15" s="84">
        <v>1126</v>
      </c>
      <c r="H15" s="84">
        <v>1447</v>
      </c>
      <c r="I15" s="84">
        <v>1490</v>
      </c>
      <c r="J15" s="85">
        <v>1441</v>
      </c>
      <c r="K15" s="84">
        <v>1214</v>
      </c>
      <c r="L15" s="84">
        <v>439</v>
      </c>
      <c r="M15" s="83">
        <v>0</v>
      </c>
      <c r="N15" s="86">
        <v>434</v>
      </c>
      <c r="O15" s="87">
        <f t="shared" si="0"/>
        <v>9390</v>
      </c>
      <c r="P15" s="60"/>
    </row>
    <row r="16" spans="1:16" ht="36" customHeight="1" x14ac:dyDescent="0.15">
      <c r="A16" s="226"/>
      <c r="B16" s="88" t="s">
        <v>94</v>
      </c>
      <c r="C16" s="89">
        <f>SUM(C6:C15)</f>
        <v>0</v>
      </c>
      <c r="D16" s="90">
        <f>SUM(D6:D15)</f>
        <v>0</v>
      </c>
      <c r="E16" s="90">
        <f t="shared" ref="E16:N16" si="1">SUM(E6:E15)</f>
        <v>1365</v>
      </c>
      <c r="F16" s="90">
        <f t="shared" si="1"/>
        <v>6944</v>
      </c>
      <c r="G16" s="90">
        <f>SUM(G6:G15)</f>
        <v>6598</v>
      </c>
      <c r="H16" s="90">
        <f t="shared" si="1"/>
        <v>9322</v>
      </c>
      <c r="I16" s="90">
        <f t="shared" si="1"/>
        <v>9237</v>
      </c>
      <c r="J16" s="90">
        <f t="shared" si="1"/>
        <v>10857</v>
      </c>
      <c r="K16" s="90">
        <f t="shared" si="1"/>
        <v>10368</v>
      </c>
      <c r="L16" s="90">
        <f t="shared" si="1"/>
        <v>3687</v>
      </c>
      <c r="M16" s="90">
        <f t="shared" si="1"/>
        <v>1003</v>
      </c>
      <c r="N16" s="90">
        <f t="shared" si="1"/>
        <v>3774</v>
      </c>
      <c r="O16" s="91">
        <f>SUM(C16:N16)</f>
        <v>63155</v>
      </c>
      <c r="P16" s="60"/>
    </row>
    <row r="17" spans="1:16" ht="36" customHeight="1" x14ac:dyDescent="0.15">
      <c r="A17" s="226" t="s">
        <v>95</v>
      </c>
      <c r="B17" s="92" t="s">
        <v>96</v>
      </c>
      <c r="C17" s="68">
        <v>0</v>
      </c>
      <c r="D17" s="69">
        <v>0</v>
      </c>
      <c r="E17" s="70">
        <v>0</v>
      </c>
      <c r="F17" s="71">
        <v>411</v>
      </c>
      <c r="G17" s="70">
        <v>684</v>
      </c>
      <c r="H17" s="70">
        <v>629</v>
      </c>
      <c r="I17" s="70">
        <v>701</v>
      </c>
      <c r="J17" s="70">
        <v>641</v>
      </c>
      <c r="K17" s="70">
        <v>565</v>
      </c>
      <c r="L17" s="70">
        <v>194</v>
      </c>
      <c r="M17" s="69">
        <v>0</v>
      </c>
      <c r="N17" s="72">
        <v>190</v>
      </c>
      <c r="O17" s="93">
        <f t="shared" si="0"/>
        <v>4015</v>
      </c>
      <c r="P17" s="60" t="s">
        <v>97</v>
      </c>
    </row>
    <row r="18" spans="1:16" ht="36" customHeight="1" x14ac:dyDescent="0.15">
      <c r="A18" s="226"/>
      <c r="B18" s="94" t="s">
        <v>98</v>
      </c>
      <c r="C18" s="82">
        <v>0</v>
      </c>
      <c r="D18" s="95">
        <v>0</v>
      </c>
      <c r="E18" s="96">
        <v>0</v>
      </c>
      <c r="F18" s="96">
        <v>39</v>
      </c>
      <c r="G18" s="96">
        <v>62</v>
      </c>
      <c r="H18" s="96">
        <v>58</v>
      </c>
      <c r="I18" s="96">
        <v>60</v>
      </c>
      <c r="J18" s="96">
        <v>51</v>
      </c>
      <c r="K18" s="96">
        <v>60</v>
      </c>
      <c r="L18" s="96">
        <v>26</v>
      </c>
      <c r="M18" s="95">
        <v>0</v>
      </c>
      <c r="N18" s="97">
        <v>22</v>
      </c>
      <c r="O18" s="87">
        <f t="shared" si="0"/>
        <v>378</v>
      </c>
      <c r="P18" s="60"/>
    </row>
    <row r="19" spans="1:16" ht="36" customHeight="1" x14ac:dyDescent="0.15">
      <c r="A19" s="226"/>
      <c r="B19" s="98" t="s">
        <v>94</v>
      </c>
      <c r="C19" s="89">
        <f>SUM(C17:C18)</f>
        <v>0</v>
      </c>
      <c r="D19" s="90">
        <f>SUM(D17:D18)</f>
        <v>0</v>
      </c>
      <c r="E19" s="90">
        <f t="shared" ref="E19:N19" si="2">SUM(E17:E18)</f>
        <v>0</v>
      </c>
      <c r="F19" s="90">
        <f t="shared" si="2"/>
        <v>450</v>
      </c>
      <c r="G19" s="90">
        <f>SUM(G17:G18)</f>
        <v>746</v>
      </c>
      <c r="H19" s="90">
        <f t="shared" si="2"/>
        <v>687</v>
      </c>
      <c r="I19" s="90">
        <f t="shared" si="2"/>
        <v>761</v>
      </c>
      <c r="J19" s="90">
        <f t="shared" si="2"/>
        <v>692</v>
      </c>
      <c r="K19" s="90">
        <f t="shared" si="2"/>
        <v>625</v>
      </c>
      <c r="L19" s="90">
        <f t="shared" si="2"/>
        <v>220</v>
      </c>
      <c r="M19" s="90">
        <f t="shared" si="2"/>
        <v>0</v>
      </c>
      <c r="N19" s="90">
        <f t="shared" si="2"/>
        <v>212</v>
      </c>
      <c r="O19" s="91">
        <f>SUM(O17:O18)</f>
        <v>4393</v>
      </c>
      <c r="P19" s="60"/>
    </row>
    <row r="20" spans="1:16" ht="36" customHeight="1" thickBot="1" x14ac:dyDescent="0.2">
      <c r="A20" s="227" t="s">
        <v>99</v>
      </c>
      <c r="B20" s="228"/>
      <c r="C20" s="99">
        <v>0</v>
      </c>
      <c r="D20" s="69">
        <v>0</v>
      </c>
      <c r="E20" s="70">
        <v>569</v>
      </c>
      <c r="F20" s="70">
        <v>1802</v>
      </c>
      <c r="G20" s="70">
        <v>1688</v>
      </c>
      <c r="H20" s="70">
        <v>2049</v>
      </c>
      <c r="I20" s="70">
        <v>2483</v>
      </c>
      <c r="J20" s="70">
        <v>2494</v>
      </c>
      <c r="K20" s="70">
        <v>2316</v>
      </c>
      <c r="L20" s="100">
        <v>670</v>
      </c>
      <c r="M20" s="70">
        <v>0</v>
      </c>
      <c r="N20" s="101">
        <v>795</v>
      </c>
      <c r="O20" s="93">
        <f>SUM(C20:N20)</f>
        <v>14866</v>
      </c>
      <c r="P20" s="60"/>
    </row>
    <row r="21" spans="1:16" ht="36" customHeight="1" thickTop="1" thickBot="1" x14ac:dyDescent="0.2">
      <c r="A21" s="229" t="s">
        <v>68</v>
      </c>
      <c r="B21" s="230"/>
      <c r="C21" s="102">
        <f>SUM(C20,C19,C16)</f>
        <v>0</v>
      </c>
      <c r="D21" s="103">
        <f t="shared" ref="D21:O21" si="3">SUM(D20,D19,D16)</f>
        <v>0</v>
      </c>
      <c r="E21" s="103">
        <f t="shared" si="3"/>
        <v>1934</v>
      </c>
      <c r="F21" s="103">
        <f t="shared" si="3"/>
        <v>9196</v>
      </c>
      <c r="G21" s="103">
        <f t="shared" si="3"/>
        <v>9032</v>
      </c>
      <c r="H21" s="103">
        <f t="shared" si="3"/>
        <v>12058</v>
      </c>
      <c r="I21" s="103">
        <f t="shared" si="3"/>
        <v>12481</v>
      </c>
      <c r="J21" s="103">
        <f t="shared" si="3"/>
        <v>14043</v>
      </c>
      <c r="K21" s="103">
        <f t="shared" si="3"/>
        <v>13309</v>
      </c>
      <c r="L21" s="103">
        <f t="shared" si="3"/>
        <v>4577</v>
      </c>
      <c r="M21" s="103">
        <f t="shared" si="3"/>
        <v>1003</v>
      </c>
      <c r="N21" s="103">
        <f t="shared" si="3"/>
        <v>4781</v>
      </c>
      <c r="O21" s="104">
        <f t="shared" si="3"/>
        <v>82414</v>
      </c>
    </row>
    <row r="22" spans="1:16" ht="14.25" thickTop="1" x14ac:dyDescent="0.15"/>
  </sheetData>
  <mergeCells count="5">
    <mergeCell ref="A2:O2"/>
    <mergeCell ref="A6:A16"/>
    <mergeCell ref="A17:A19"/>
    <mergeCell ref="A20:B20"/>
    <mergeCell ref="A21:B21"/>
  </mergeCells>
  <phoneticPr fontId="3"/>
  <pageMargins left="0.78740157480314965" right="0.39370078740157483" top="0.98425196850393704" bottom="0.78740157480314965" header="0.78740157480314965" footer="0.59055118110236227"/>
  <pageSetup paperSize="9" scale="83" orientation="portrait" verticalDpi="0" r:id="rId1"/>
  <headerFooter alignWithMargins="0">
    <oddFooter>&amp;C&amp;"ＭＳ Ｐ明朝,標準"&amp;14 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4"/>
  <sheetViews>
    <sheetView view="pageBreakPreview" zoomScale="110" zoomScaleNormal="100" zoomScaleSheetLayoutView="110" workbookViewId="0">
      <selection activeCell="K2" sqref="K2"/>
    </sheetView>
  </sheetViews>
  <sheetFormatPr defaultRowHeight="13.5" x14ac:dyDescent="0.15"/>
  <cols>
    <col min="1" max="1" width="5.75" style="133" customWidth="1"/>
    <col min="2" max="7" width="11" style="133" customWidth="1"/>
    <col min="8" max="8" width="12.125" style="133" customWidth="1"/>
    <col min="9" max="10" width="11" style="133" customWidth="1"/>
    <col min="11" max="256" width="9" style="133"/>
    <col min="257" max="257" width="5.75" style="133" customWidth="1"/>
    <col min="258" max="263" width="11" style="133" customWidth="1"/>
    <col min="264" max="264" width="12.125" style="133" customWidth="1"/>
    <col min="265" max="266" width="11" style="133" customWidth="1"/>
    <col min="267" max="512" width="9" style="133"/>
    <col min="513" max="513" width="5.75" style="133" customWidth="1"/>
    <col min="514" max="519" width="11" style="133" customWidth="1"/>
    <col min="520" max="520" width="12.125" style="133" customWidth="1"/>
    <col min="521" max="522" width="11" style="133" customWidth="1"/>
    <col min="523" max="768" width="9" style="133"/>
    <col min="769" max="769" width="5.75" style="133" customWidth="1"/>
    <col min="770" max="775" width="11" style="133" customWidth="1"/>
    <col min="776" max="776" width="12.125" style="133" customWidth="1"/>
    <col min="777" max="778" width="11" style="133" customWidth="1"/>
    <col min="779" max="1024" width="9" style="133"/>
    <col min="1025" max="1025" width="5.75" style="133" customWidth="1"/>
    <col min="1026" max="1031" width="11" style="133" customWidth="1"/>
    <col min="1032" max="1032" width="12.125" style="133" customWidth="1"/>
    <col min="1033" max="1034" width="11" style="133" customWidth="1"/>
    <col min="1035" max="1280" width="9" style="133"/>
    <col min="1281" max="1281" width="5.75" style="133" customWidth="1"/>
    <col min="1282" max="1287" width="11" style="133" customWidth="1"/>
    <col min="1288" max="1288" width="12.125" style="133" customWidth="1"/>
    <col min="1289" max="1290" width="11" style="133" customWidth="1"/>
    <col min="1291" max="1536" width="9" style="133"/>
    <col min="1537" max="1537" width="5.75" style="133" customWidth="1"/>
    <col min="1538" max="1543" width="11" style="133" customWidth="1"/>
    <col min="1544" max="1544" width="12.125" style="133" customWidth="1"/>
    <col min="1545" max="1546" width="11" style="133" customWidth="1"/>
    <col min="1547" max="1792" width="9" style="133"/>
    <col min="1793" max="1793" width="5.75" style="133" customWidth="1"/>
    <col min="1794" max="1799" width="11" style="133" customWidth="1"/>
    <col min="1800" max="1800" width="12.125" style="133" customWidth="1"/>
    <col min="1801" max="1802" width="11" style="133" customWidth="1"/>
    <col min="1803" max="2048" width="9" style="133"/>
    <col min="2049" max="2049" width="5.75" style="133" customWidth="1"/>
    <col min="2050" max="2055" width="11" style="133" customWidth="1"/>
    <col min="2056" max="2056" width="12.125" style="133" customWidth="1"/>
    <col min="2057" max="2058" width="11" style="133" customWidth="1"/>
    <col min="2059" max="2304" width="9" style="133"/>
    <col min="2305" max="2305" width="5.75" style="133" customWidth="1"/>
    <col min="2306" max="2311" width="11" style="133" customWidth="1"/>
    <col min="2312" max="2312" width="12.125" style="133" customWidth="1"/>
    <col min="2313" max="2314" width="11" style="133" customWidth="1"/>
    <col min="2315" max="2560" width="9" style="133"/>
    <col min="2561" max="2561" width="5.75" style="133" customWidth="1"/>
    <col min="2562" max="2567" width="11" style="133" customWidth="1"/>
    <col min="2568" max="2568" width="12.125" style="133" customWidth="1"/>
    <col min="2569" max="2570" width="11" style="133" customWidth="1"/>
    <col min="2571" max="2816" width="9" style="133"/>
    <col min="2817" max="2817" width="5.75" style="133" customWidth="1"/>
    <col min="2818" max="2823" width="11" style="133" customWidth="1"/>
    <col min="2824" max="2824" width="12.125" style="133" customWidth="1"/>
    <col min="2825" max="2826" width="11" style="133" customWidth="1"/>
    <col min="2827" max="3072" width="9" style="133"/>
    <col min="3073" max="3073" width="5.75" style="133" customWidth="1"/>
    <col min="3074" max="3079" width="11" style="133" customWidth="1"/>
    <col min="3080" max="3080" width="12.125" style="133" customWidth="1"/>
    <col min="3081" max="3082" width="11" style="133" customWidth="1"/>
    <col min="3083" max="3328" width="9" style="133"/>
    <col min="3329" max="3329" width="5.75" style="133" customWidth="1"/>
    <col min="3330" max="3335" width="11" style="133" customWidth="1"/>
    <col min="3336" max="3336" width="12.125" style="133" customWidth="1"/>
    <col min="3337" max="3338" width="11" style="133" customWidth="1"/>
    <col min="3339" max="3584" width="9" style="133"/>
    <col min="3585" max="3585" width="5.75" style="133" customWidth="1"/>
    <col min="3586" max="3591" width="11" style="133" customWidth="1"/>
    <col min="3592" max="3592" width="12.125" style="133" customWidth="1"/>
    <col min="3593" max="3594" width="11" style="133" customWidth="1"/>
    <col min="3595" max="3840" width="9" style="133"/>
    <col min="3841" max="3841" width="5.75" style="133" customWidth="1"/>
    <col min="3842" max="3847" width="11" style="133" customWidth="1"/>
    <col min="3848" max="3848" width="12.125" style="133" customWidth="1"/>
    <col min="3849" max="3850" width="11" style="133" customWidth="1"/>
    <col min="3851" max="4096" width="9" style="133"/>
    <col min="4097" max="4097" width="5.75" style="133" customWidth="1"/>
    <col min="4098" max="4103" width="11" style="133" customWidth="1"/>
    <col min="4104" max="4104" width="12.125" style="133" customWidth="1"/>
    <col min="4105" max="4106" width="11" style="133" customWidth="1"/>
    <col min="4107" max="4352" width="9" style="133"/>
    <col min="4353" max="4353" width="5.75" style="133" customWidth="1"/>
    <col min="4354" max="4359" width="11" style="133" customWidth="1"/>
    <col min="4360" max="4360" width="12.125" style="133" customWidth="1"/>
    <col min="4361" max="4362" width="11" style="133" customWidth="1"/>
    <col min="4363" max="4608" width="9" style="133"/>
    <col min="4609" max="4609" width="5.75" style="133" customWidth="1"/>
    <col min="4610" max="4615" width="11" style="133" customWidth="1"/>
    <col min="4616" max="4616" width="12.125" style="133" customWidth="1"/>
    <col min="4617" max="4618" width="11" style="133" customWidth="1"/>
    <col min="4619" max="4864" width="9" style="133"/>
    <col min="4865" max="4865" width="5.75" style="133" customWidth="1"/>
    <col min="4866" max="4871" width="11" style="133" customWidth="1"/>
    <col min="4872" max="4872" width="12.125" style="133" customWidth="1"/>
    <col min="4873" max="4874" width="11" style="133" customWidth="1"/>
    <col min="4875" max="5120" width="9" style="133"/>
    <col min="5121" max="5121" width="5.75" style="133" customWidth="1"/>
    <col min="5122" max="5127" width="11" style="133" customWidth="1"/>
    <col min="5128" max="5128" width="12.125" style="133" customWidth="1"/>
    <col min="5129" max="5130" width="11" style="133" customWidth="1"/>
    <col min="5131" max="5376" width="9" style="133"/>
    <col min="5377" max="5377" width="5.75" style="133" customWidth="1"/>
    <col min="5378" max="5383" width="11" style="133" customWidth="1"/>
    <col min="5384" max="5384" width="12.125" style="133" customWidth="1"/>
    <col min="5385" max="5386" width="11" style="133" customWidth="1"/>
    <col min="5387" max="5632" width="9" style="133"/>
    <col min="5633" max="5633" width="5.75" style="133" customWidth="1"/>
    <col min="5634" max="5639" width="11" style="133" customWidth="1"/>
    <col min="5640" max="5640" width="12.125" style="133" customWidth="1"/>
    <col min="5641" max="5642" width="11" style="133" customWidth="1"/>
    <col min="5643" max="5888" width="9" style="133"/>
    <col min="5889" max="5889" width="5.75" style="133" customWidth="1"/>
    <col min="5890" max="5895" width="11" style="133" customWidth="1"/>
    <col min="5896" max="5896" width="12.125" style="133" customWidth="1"/>
    <col min="5897" max="5898" width="11" style="133" customWidth="1"/>
    <col min="5899" max="6144" width="9" style="133"/>
    <col min="6145" max="6145" width="5.75" style="133" customWidth="1"/>
    <col min="6146" max="6151" width="11" style="133" customWidth="1"/>
    <col min="6152" max="6152" width="12.125" style="133" customWidth="1"/>
    <col min="6153" max="6154" width="11" style="133" customWidth="1"/>
    <col min="6155" max="6400" width="9" style="133"/>
    <col min="6401" max="6401" width="5.75" style="133" customWidth="1"/>
    <col min="6402" max="6407" width="11" style="133" customWidth="1"/>
    <col min="6408" max="6408" width="12.125" style="133" customWidth="1"/>
    <col min="6409" max="6410" width="11" style="133" customWidth="1"/>
    <col min="6411" max="6656" width="9" style="133"/>
    <col min="6657" max="6657" width="5.75" style="133" customWidth="1"/>
    <col min="6658" max="6663" width="11" style="133" customWidth="1"/>
    <col min="6664" max="6664" width="12.125" style="133" customWidth="1"/>
    <col min="6665" max="6666" width="11" style="133" customWidth="1"/>
    <col min="6667" max="6912" width="9" style="133"/>
    <col min="6913" max="6913" width="5.75" style="133" customWidth="1"/>
    <col min="6914" max="6919" width="11" style="133" customWidth="1"/>
    <col min="6920" max="6920" width="12.125" style="133" customWidth="1"/>
    <col min="6921" max="6922" width="11" style="133" customWidth="1"/>
    <col min="6923" max="7168" width="9" style="133"/>
    <col min="7169" max="7169" width="5.75" style="133" customWidth="1"/>
    <col min="7170" max="7175" width="11" style="133" customWidth="1"/>
    <col min="7176" max="7176" width="12.125" style="133" customWidth="1"/>
    <col min="7177" max="7178" width="11" style="133" customWidth="1"/>
    <col min="7179" max="7424" width="9" style="133"/>
    <col min="7425" max="7425" width="5.75" style="133" customWidth="1"/>
    <col min="7426" max="7431" width="11" style="133" customWidth="1"/>
    <col min="7432" max="7432" width="12.125" style="133" customWidth="1"/>
    <col min="7433" max="7434" width="11" style="133" customWidth="1"/>
    <col min="7435" max="7680" width="9" style="133"/>
    <col min="7681" max="7681" width="5.75" style="133" customWidth="1"/>
    <col min="7682" max="7687" width="11" style="133" customWidth="1"/>
    <col min="7688" max="7688" width="12.125" style="133" customWidth="1"/>
    <col min="7689" max="7690" width="11" style="133" customWidth="1"/>
    <col min="7691" max="7936" width="9" style="133"/>
    <col min="7937" max="7937" width="5.75" style="133" customWidth="1"/>
    <col min="7938" max="7943" width="11" style="133" customWidth="1"/>
    <col min="7944" max="7944" width="12.125" style="133" customWidth="1"/>
    <col min="7945" max="7946" width="11" style="133" customWidth="1"/>
    <col min="7947" max="8192" width="9" style="133"/>
    <col min="8193" max="8193" width="5.75" style="133" customWidth="1"/>
    <col min="8194" max="8199" width="11" style="133" customWidth="1"/>
    <col min="8200" max="8200" width="12.125" style="133" customWidth="1"/>
    <col min="8201" max="8202" width="11" style="133" customWidth="1"/>
    <col min="8203" max="8448" width="9" style="133"/>
    <col min="8449" max="8449" width="5.75" style="133" customWidth="1"/>
    <col min="8450" max="8455" width="11" style="133" customWidth="1"/>
    <col min="8456" max="8456" width="12.125" style="133" customWidth="1"/>
    <col min="8457" max="8458" width="11" style="133" customWidth="1"/>
    <col min="8459" max="8704" width="9" style="133"/>
    <col min="8705" max="8705" width="5.75" style="133" customWidth="1"/>
    <col min="8706" max="8711" width="11" style="133" customWidth="1"/>
    <col min="8712" max="8712" width="12.125" style="133" customWidth="1"/>
    <col min="8713" max="8714" width="11" style="133" customWidth="1"/>
    <col min="8715" max="8960" width="9" style="133"/>
    <col min="8961" max="8961" width="5.75" style="133" customWidth="1"/>
    <col min="8962" max="8967" width="11" style="133" customWidth="1"/>
    <col min="8968" max="8968" width="12.125" style="133" customWidth="1"/>
    <col min="8969" max="8970" width="11" style="133" customWidth="1"/>
    <col min="8971" max="9216" width="9" style="133"/>
    <col min="9217" max="9217" width="5.75" style="133" customWidth="1"/>
    <col min="9218" max="9223" width="11" style="133" customWidth="1"/>
    <col min="9224" max="9224" width="12.125" style="133" customWidth="1"/>
    <col min="9225" max="9226" width="11" style="133" customWidth="1"/>
    <col min="9227" max="9472" width="9" style="133"/>
    <col min="9473" max="9473" width="5.75" style="133" customWidth="1"/>
    <col min="9474" max="9479" width="11" style="133" customWidth="1"/>
    <col min="9480" max="9480" width="12.125" style="133" customWidth="1"/>
    <col min="9481" max="9482" width="11" style="133" customWidth="1"/>
    <col min="9483" max="9728" width="9" style="133"/>
    <col min="9729" max="9729" width="5.75" style="133" customWidth="1"/>
    <col min="9730" max="9735" width="11" style="133" customWidth="1"/>
    <col min="9736" max="9736" width="12.125" style="133" customWidth="1"/>
    <col min="9737" max="9738" width="11" style="133" customWidth="1"/>
    <col min="9739" max="9984" width="9" style="133"/>
    <col min="9985" max="9985" width="5.75" style="133" customWidth="1"/>
    <col min="9986" max="9991" width="11" style="133" customWidth="1"/>
    <col min="9992" max="9992" width="12.125" style="133" customWidth="1"/>
    <col min="9993" max="9994" width="11" style="133" customWidth="1"/>
    <col min="9995" max="10240" width="9" style="133"/>
    <col min="10241" max="10241" width="5.75" style="133" customWidth="1"/>
    <col min="10242" max="10247" width="11" style="133" customWidth="1"/>
    <col min="10248" max="10248" width="12.125" style="133" customWidth="1"/>
    <col min="10249" max="10250" width="11" style="133" customWidth="1"/>
    <col min="10251" max="10496" width="9" style="133"/>
    <col min="10497" max="10497" width="5.75" style="133" customWidth="1"/>
    <col min="10498" max="10503" width="11" style="133" customWidth="1"/>
    <col min="10504" max="10504" width="12.125" style="133" customWidth="1"/>
    <col min="10505" max="10506" width="11" style="133" customWidth="1"/>
    <col min="10507" max="10752" width="9" style="133"/>
    <col min="10753" max="10753" width="5.75" style="133" customWidth="1"/>
    <col min="10754" max="10759" width="11" style="133" customWidth="1"/>
    <col min="10760" max="10760" width="12.125" style="133" customWidth="1"/>
    <col min="10761" max="10762" width="11" style="133" customWidth="1"/>
    <col min="10763" max="11008" width="9" style="133"/>
    <col min="11009" max="11009" width="5.75" style="133" customWidth="1"/>
    <col min="11010" max="11015" width="11" style="133" customWidth="1"/>
    <col min="11016" max="11016" width="12.125" style="133" customWidth="1"/>
    <col min="11017" max="11018" width="11" style="133" customWidth="1"/>
    <col min="11019" max="11264" width="9" style="133"/>
    <col min="11265" max="11265" width="5.75" style="133" customWidth="1"/>
    <col min="11266" max="11271" width="11" style="133" customWidth="1"/>
    <col min="11272" max="11272" width="12.125" style="133" customWidth="1"/>
    <col min="11273" max="11274" width="11" style="133" customWidth="1"/>
    <col min="11275" max="11520" width="9" style="133"/>
    <col min="11521" max="11521" width="5.75" style="133" customWidth="1"/>
    <col min="11522" max="11527" width="11" style="133" customWidth="1"/>
    <col min="11528" max="11528" width="12.125" style="133" customWidth="1"/>
    <col min="11529" max="11530" width="11" style="133" customWidth="1"/>
    <col min="11531" max="11776" width="9" style="133"/>
    <col min="11777" max="11777" width="5.75" style="133" customWidth="1"/>
    <col min="11778" max="11783" width="11" style="133" customWidth="1"/>
    <col min="11784" max="11784" width="12.125" style="133" customWidth="1"/>
    <col min="11785" max="11786" width="11" style="133" customWidth="1"/>
    <col min="11787" max="12032" width="9" style="133"/>
    <col min="12033" max="12033" width="5.75" style="133" customWidth="1"/>
    <col min="12034" max="12039" width="11" style="133" customWidth="1"/>
    <col min="12040" max="12040" width="12.125" style="133" customWidth="1"/>
    <col min="12041" max="12042" width="11" style="133" customWidth="1"/>
    <col min="12043" max="12288" width="9" style="133"/>
    <col min="12289" max="12289" width="5.75" style="133" customWidth="1"/>
    <col min="12290" max="12295" width="11" style="133" customWidth="1"/>
    <col min="12296" max="12296" width="12.125" style="133" customWidth="1"/>
    <col min="12297" max="12298" width="11" style="133" customWidth="1"/>
    <col min="12299" max="12544" width="9" style="133"/>
    <col min="12545" max="12545" width="5.75" style="133" customWidth="1"/>
    <col min="12546" max="12551" width="11" style="133" customWidth="1"/>
    <col min="12552" max="12552" width="12.125" style="133" customWidth="1"/>
    <col min="12553" max="12554" width="11" style="133" customWidth="1"/>
    <col min="12555" max="12800" width="9" style="133"/>
    <col min="12801" max="12801" width="5.75" style="133" customWidth="1"/>
    <col min="12802" max="12807" width="11" style="133" customWidth="1"/>
    <col min="12808" max="12808" width="12.125" style="133" customWidth="1"/>
    <col min="12809" max="12810" width="11" style="133" customWidth="1"/>
    <col min="12811" max="13056" width="9" style="133"/>
    <col min="13057" max="13057" width="5.75" style="133" customWidth="1"/>
    <col min="13058" max="13063" width="11" style="133" customWidth="1"/>
    <col min="13064" max="13064" width="12.125" style="133" customWidth="1"/>
    <col min="13065" max="13066" width="11" style="133" customWidth="1"/>
    <col min="13067" max="13312" width="9" style="133"/>
    <col min="13313" max="13313" width="5.75" style="133" customWidth="1"/>
    <col min="13314" max="13319" width="11" style="133" customWidth="1"/>
    <col min="13320" max="13320" width="12.125" style="133" customWidth="1"/>
    <col min="13321" max="13322" width="11" style="133" customWidth="1"/>
    <col min="13323" max="13568" width="9" style="133"/>
    <col min="13569" max="13569" width="5.75" style="133" customWidth="1"/>
    <col min="13570" max="13575" width="11" style="133" customWidth="1"/>
    <col min="13576" max="13576" width="12.125" style="133" customWidth="1"/>
    <col min="13577" max="13578" width="11" style="133" customWidth="1"/>
    <col min="13579" max="13824" width="9" style="133"/>
    <col min="13825" max="13825" width="5.75" style="133" customWidth="1"/>
    <col min="13826" max="13831" width="11" style="133" customWidth="1"/>
    <col min="13832" max="13832" width="12.125" style="133" customWidth="1"/>
    <col min="13833" max="13834" width="11" style="133" customWidth="1"/>
    <col min="13835" max="14080" width="9" style="133"/>
    <col min="14081" max="14081" width="5.75" style="133" customWidth="1"/>
    <col min="14082" max="14087" width="11" style="133" customWidth="1"/>
    <col min="14088" max="14088" width="12.125" style="133" customWidth="1"/>
    <col min="14089" max="14090" width="11" style="133" customWidth="1"/>
    <col min="14091" max="14336" width="9" style="133"/>
    <col min="14337" max="14337" width="5.75" style="133" customWidth="1"/>
    <col min="14338" max="14343" width="11" style="133" customWidth="1"/>
    <col min="14344" max="14344" width="12.125" style="133" customWidth="1"/>
    <col min="14345" max="14346" width="11" style="133" customWidth="1"/>
    <col min="14347" max="14592" width="9" style="133"/>
    <col min="14593" max="14593" width="5.75" style="133" customWidth="1"/>
    <col min="14594" max="14599" width="11" style="133" customWidth="1"/>
    <col min="14600" max="14600" width="12.125" style="133" customWidth="1"/>
    <col min="14601" max="14602" width="11" style="133" customWidth="1"/>
    <col min="14603" max="14848" width="9" style="133"/>
    <col min="14849" max="14849" width="5.75" style="133" customWidth="1"/>
    <col min="14850" max="14855" width="11" style="133" customWidth="1"/>
    <col min="14856" max="14856" width="12.125" style="133" customWidth="1"/>
    <col min="14857" max="14858" width="11" style="133" customWidth="1"/>
    <col min="14859" max="15104" width="9" style="133"/>
    <col min="15105" max="15105" width="5.75" style="133" customWidth="1"/>
    <col min="15106" max="15111" width="11" style="133" customWidth="1"/>
    <col min="15112" max="15112" width="12.125" style="133" customWidth="1"/>
    <col min="15113" max="15114" width="11" style="133" customWidth="1"/>
    <col min="15115" max="15360" width="9" style="133"/>
    <col min="15361" max="15361" width="5.75" style="133" customWidth="1"/>
    <col min="15362" max="15367" width="11" style="133" customWidth="1"/>
    <col min="15368" max="15368" width="12.125" style="133" customWidth="1"/>
    <col min="15369" max="15370" width="11" style="133" customWidth="1"/>
    <col min="15371" max="15616" width="9" style="133"/>
    <col min="15617" max="15617" width="5.75" style="133" customWidth="1"/>
    <col min="15618" max="15623" width="11" style="133" customWidth="1"/>
    <col min="15624" max="15624" width="12.125" style="133" customWidth="1"/>
    <col min="15625" max="15626" width="11" style="133" customWidth="1"/>
    <col min="15627" max="15872" width="9" style="133"/>
    <col min="15873" max="15873" width="5.75" style="133" customWidth="1"/>
    <col min="15874" max="15879" width="11" style="133" customWidth="1"/>
    <col min="15880" max="15880" width="12.125" style="133" customWidth="1"/>
    <col min="15881" max="15882" width="11" style="133" customWidth="1"/>
    <col min="15883" max="16128" width="9" style="133"/>
    <col min="16129" max="16129" width="5.75" style="133" customWidth="1"/>
    <col min="16130" max="16135" width="11" style="133" customWidth="1"/>
    <col min="16136" max="16136" width="12.125" style="133" customWidth="1"/>
    <col min="16137" max="16138" width="11" style="133" customWidth="1"/>
    <col min="16139" max="16384" width="9" style="133"/>
  </cols>
  <sheetData>
    <row r="1" spans="1:11" ht="24" customHeight="1" x14ac:dyDescent="0.15">
      <c r="J1" s="254" t="s">
        <v>148</v>
      </c>
      <c r="K1" s="254"/>
    </row>
    <row r="2" spans="1:11" ht="18" customHeight="1" x14ac:dyDescent="0.15">
      <c r="B2" s="106" t="s">
        <v>163</v>
      </c>
      <c r="H2" s="134"/>
    </row>
    <row r="3" spans="1:11" ht="18" customHeight="1" x14ac:dyDescent="0.15">
      <c r="B3" s="107"/>
      <c r="C3" s="107"/>
      <c r="D3" s="107"/>
      <c r="E3" s="107"/>
      <c r="F3" s="107"/>
      <c r="G3" s="107"/>
      <c r="J3" s="108" t="s">
        <v>101</v>
      </c>
    </row>
    <row r="4" spans="1:11" s="105" customFormat="1" ht="36" customHeight="1" x14ac:dyDescent="0.15">
      <c r="A4" s="109"/>
      <c r="B4" s="110" t="s">
        <v>102</v>
      </c>
      <c r="C4" s="111" t="s">
        <v>103</v>
      </c>
      <c r="D4" s="112" t="s">
        <v>104</v>
      </c>
      <c r="E4" s="113" t="s">
        <v>105</v>
      </c>
      <c r="F4" s="112" t="s">
        <v>106</v>
      </c>
      <c r="G4" s="113" t="s">
        <v>107</v>
      </c>
      <c r="H4" s="187" t="s">
        <v>108</v>
      </c>
      <c r="I4" s="191" t="s">
        <v>109</v>
      </c>
      <c r="J4" s="191" t="s">
        <v>110</v>
      </c>
      <c r="K4" s="191" t="s">
        <v>111</v>
      </c>
    </row>
    <row r="5" spans="1:11" s="105" customFormat="1" ht="18" customHeight="1" x14ac:dyDescent="0.15">
      <c r="A5" s="114" t="s">
        <v>112</v>
      </c>
      <c r="B5" s="115">
        <v>1140725</v>
      </c>
      <c r="C5" s="116">
        <v>94775</v>
      </c>
      <c r="D5" s="117">
        <f t="shared" ref="D5:D16" si="0">B5+C5</f>
        <v>1235500</v>
      </c>
      <c r="E5" s="118">
        <v>1570691</v>
      </c>
      <c r="F5" s="117">
        <f t="shared" ref="F5:F16" si="1">D5-E5</f>
        <v>-335191</v>
      </c>
      <c r="G5" s="118">
        <v>0</v>
      </c>
      <c r="H5" s="188">
        <f t="shared" ref="H5:H16" si="2">SUM(F5,G5)</f>
        <v>-335191</v>
      </c>
      <c r="I5" s="192">
        <v>-251611</v>
      </c>
      <c r="J5" s="192">
        <v>0</v>
      </c>
      <c r="K5" s="192">
        <v>83580</v>
      </c>
    </row>
    <row r="6" spans="1:11" s="105" customFormat="1" ht="18" customHeight="1" x14ac:dyDescent="0.15">
      <c r="A6" s="119" t="s">
        <v>113</v>
      </c>
      <c r="B6" s="120">
        <v>1010334</v>
      </c>
      <c r="C6" s="121">
        <v>93350</v>
      </c>
      <c r="D6" s="117">
        <f t="shared" si="0"/>
        <v>1103684</v>
      </c>
      <c r="E6" s="122">
        <v>1598146</v>
      </c>
      <c r="F6" s="117">
        <f t="shared" si="1"/>
        <v>-494462</v>
      </c>
      <c r="G6" s="122">
        <v>0</v>
      </c>
      <c r="H6" s="189">
        <f t="shared" si="2"/>
        <v>-494462</v>
      </c>
      <c r="I6" s="193">
        <v>-485462</v>
      </c>
      <c r="J6" s="193">
        <v>0</v>
      </c>
      <c r="K6" s="193">
        <v>9000</v>
      </c>
    </row>
    <row r="7" spans="1:11" s="105" customFormat="1" ht="18" customHeight="1" x14ac:dyDescent="0.15">
      <c r="A7" s="119" t="s">
        <v>114</v>
      </c>
      <c r="B7" s="120">
        <v>2007960</v>
      </c>
      <c r="C7" s="121">
        <v>173460</v>
      </c>
      <c r="D7" s="117">
        <f t="shared" si="0"/>
        <v>2181420</v>
      </c>
      <c r="E7" s="122">
        <v>1673132</v>
      </c>
      <c r="F7" s="117">
        <f t="shared" si="1"/>
        <v>508288</v>
      </c>
      <c r="G7" s="122">
        <v>0</v>
      </c>
      <c r="H7" s="189">
        <f t="shared" si="2"/>
        <v>508288</v>
      </c>
      <c r="I7" s="193">
        <v>586088</v>
      </c>
      <c r="J7" s="193">
        <v>0</v>
      </c>
      <c r="K7" s="193">
        <v>77800</v>
      </c>
    </row>
    <row r="8" spans="1:11" s="105" customFormat="1" ht="18" customHeight="1" x14ac:dyDescent="0.15">
      <c r="A8" s="119" t="s">
        <v>115</v>
      </c>
      <c r="B8" s="120">
        <v>1508570</v>
      </c>
      <c r="C8" s="121">
        <v>225400</v>
      </c>
      <c r="D8" s="117">
        <f t="shared" si="0"/>
        <v>1733970</v>
      </c>
      <c r="E8" s="122">
        <v>782476</v>
      </c>
      <c r="F8" s="117">
        <f t="shared" si="1"/>
        <v>951494</v>
      </c>
      <c r="G8" s="124">
        <v>66100</v>
      </c>
      <c r="H8" s="189">
        <f t="shared" si="2"/>
        <v>1017594</v>
      </c>
      <c r="I8" s="193">
        <v>983834</v>
      </c>
      <c r="J8" s="193">
        <v>0</v>
      </c>
      <c r="K8" s="193">
        <v>32340</v>
      </c>
    </row>
    <row r="9" spans="1:11" s="105" customFormat="1" ht="18" customHeight="1" x14ac:dyDescent="0.15">
      <c r="A9" s="119" t="s">
        <v>116</v>
      </c>
      <c r="B9" s="120">
        <v>1401590</v>
      </c>
      <c r="C9" s="121">
        <v>207955</v>
      </c>
      <c r="D9" s="123">
        <f t="shared" si="0"/>
        <v>1609545</v>
      </c>
      <c r="E9" s="122">
        <v>430856</v>
      </c>
      <c r="F9" s="117">
        <f t="shared" si="1"/>
        <v>1178689</v>
      </c>
      <c r="G9" s="122">
        <v>109000</v>
      </c>
      <c r="H9" s="189">
        <f t="shared" si="2"/>
        <v>1287689</v>
      </c>
      <c r="I9" s="193">
        <v>1182739</v>
      </c>
      <c r="J9" s="193">
        <v>0</v>
      </c>
      <c r="K9" s="193">
        <v>4050</v>
      </c>
    </row>
    <row r="10" spans="1:11" s="105" customFormat="1" ht="18" customHeight="1" x14ac:dyDescent="0.15">
      <c r="A10" s="119" t="s">
        <v>117</v>
      </c>
      <c r="B10" s="120">
        <v>1818400</v>
      </c>
      <c r="C10" s="121">
        <v>213048</v>
      </c>
      <c r="D10" s="123">
        <f t="shared" si="0"/>
        <v>2031448</v>
      </c>
      <c r="E10" s="122">
        <v>357420</v>
      </c>
      <c r="F10" s="117">
        <f t="shared" si="1"/>
        <v>1674028</v>
      </c>
      <c r="G10" s="122">
        <v>101800</v>
      </c>
      <c r="H10" s="189">
        <f t="shared" si="2"/>
        <v>1775828</v>
      </c>
      <c r="I10" s="193">
        <v>1689078</v>
      </c>
      <c r="J10" s="193">
        <v>0</v>
      </c>
      <c r="K10" s="193">
        <v>15050</v>
      </c>
    </row>
    <row r="11" spans="1:11" s="105" customFormat="1" ht="18" customHeight="1" x14ac:dyDescent="0.15">
      <c r="A11" s="119" t="s">
        <v>118</v>
      </c>
      <c r="B11" s="120">
        <v>1935165</v>
      </c>
      <c r="C11" s="121">
        <v>261499</v>
      </c>
      <c r="D11" s="123">
        <f t="shared" si="0"/>
        <v>2196664</v>
      </c>
      <c r="E11" s="122">
        <v>336528</v>
      </c>
      <c r="F11" s="123">
        <f t="shared" si="1"/>
        <v>1860136</v>
      </c>
      <c r="G11" s="122">
        <v>110300</v>
      </c>
      <c r="H11" s="189">
        <f t="shared" si="2"/>
        <v>1970436</v>
      </c>
      <c r="I11" s="193">
        <v>805061</v>
      </c>
      <c r="J11" s="193">
        <v>1069585</v>
      </c>
      <c r="K11" s="193">
        <v>14510</v>
      </c>
    </row>
    <row r="12" spans="1:11" s="105" customFormat="1" ht="18" customHeight="1" x14ac:dyDescent="0.15">
      <c r="A12" s="119" t="s">
        <v>119</v>
      </c>
      <c r="B12" s="120">
        <v>1775026</v>
      </c>
      <c r="C12" s="121">
        <v>276980</v>
      </c>
      <c r="D12" s="123">
        <f t="shared" si="0"/>
        <v>2052006</v>
      </c>
      <c r="E12" s="122">
        <v>173240</v>
      </c>
      <c r="F12" s="123">
        <f t="shared" si="1"/>
        <v>1878766</v>
      </c>
      <c r="G12" s="122">
        <v>98900</v>
      </c>
      <c r="H12" s="189">
        <f t="shared" si="2"/>
        <v>1977666</v>
      </c>
      <c r="I12" s="193">
        <v>816859</v>
      </c>
      <c r="J12" s="193">
        <v>1063907</v>
      </c>
      <c r="K12" s="193">
        <v>2000</v>
      </c>
    </row>
    <row r="13" spans="1:11" s="105" customFormat="1" ht="18" customHeight="1" x14ac:dyDescent="0.15">
      <c r="A13" s="119" t="s">
        <v>120</v>
      </c>
      <c r="B13" s="120">
        <v>1823735</v>
      </c>
      <c r="C13" s="121">
        <v>298490</v>
      </c>
      <c r="D13" s="123">
        <f t="shared" si="0"/>
        <v>2122225</v>
      </c>
      <c r="E13" s="122">
        <v>201030</v>
      </c>
      <c r="F13" s="123">
        <f t="shared" si="1"/>
        <v>1921195</v>
      </c>
      <c r="G13" s="122">
        <v>91800</v>
      </c>
      <c r="H13" s="189">
        <f t="shared" si="2"/>
        <v>2012995</v>
      </c>
      <c r="I13" s="193">
        <v>617407</v>
      </c>
      <c r="J13" s="193">
        <v>1303788</v>
      </c>
      <c r="K13" s="193">
        <v>0</v>
      </c>
    </row>
    <row r="14" spans="1:11" s="105" customFormat="1" ht="18" customHeight="1" x14ac:dyDescent="0.15">
      <c r="A14" s="119" t="s">
        <v>121</v>
      </c>
      <c r="B14" s="120">
        <v>1183943</v>
      </c>
      <c r="C14" s="121">
        <v>94385</v>
      </c>
      <c r="D14" s="123">
        <f t="shared" si="0"/>
        <v>1278328</v>
      </c>
      <c r="E14" s="122">
        <v>996558</v>
      </c>
      <c r="F14" s="123">
        <f t="shared" si="1"/>
        <v>281770</v>
      </c>
      <c r="G14" s="122">
        <v>30300</v>
      </c>
      <c r="H14" s="189">
        <f t="shared" si="2"/>
        <v>312070</v>
      </c>
      <c r="I14" s="193">
        <v>-733128</v>
      </c>
      <c r="J14" s="193">
        <v>1014898</v>
      </c>
      <c r="K14" s="193">
        <v>0</v>
      </c>
    </row>
    <row r="15" spans="1:11" s="105" customFormat="1" ht="18" customHeight="1" x14ac:dyDescent="0.15">
      <c r="A15" s="119" t="s">
        <v>122</v>
      </c>
      <c r="B15" s="120">
        <v>1570615</v>
      </c>
      <c r="C15" s="121">
        <v>94700</v>
      </c>
      <c r="D15" s="123">
        <f t="shared" si="0"/>
        <v>1665315</v>
      </c>
      <c r="E15" s="122">
        <v>1246597</v>
      </c>
      <c r="F15" s="123">
        <f t="shared" si="1"/>
        <v>418718</v>
      </c>
      <c r="G15" s="122">
        <v>0</v>
      </c>
      <c r="H15" s="189">
        <f t="shared" si="2"/>
        <v>418718</v>
      </c>
      <c r="I15" s="193">
        <v>-1054965</v>
      </c>
      <c r="J15" s="193">
        <v>1473683</v>
      </c>
      <c r="K15" s="193">
        <v>0</v>
      </c>
    </row>
    <row r="16" spans="1:11" s="105" customFormat="1" ht="18" customHeight="1" thickBot="1" x14ac:dyDescent="0.2">
      <c r="A16" s="125" t="s">
        <v>123</v>
      </c>
      <c r="B16" s="126">
        <v>1492620</v>
      </c>
      <c r="C16" s="127">
        <v>163210</v>
      </c>
      <c r="D16" s="123">
        <f t="shared" si="0"/>
        <v>1655830</v>
      </c>
      <c r="E16" s="128">
        <v>1190948</v>
      </c>
      <c r="F16" s="123">
        <f t="shared" si="1"/>
        <v>464882</v>
      </c>
      <c r="G16" s="128">
        <v>29500</v>
      </c>
      <c r="H16" s="190">
        <f t="shared" si="2"/>
        <v>494382</v>
      </c>
      <c r="I16" s="194">
        <v>-838772</v>
      </c>
      <c r="J16" s="194">
        <v>1303654</v>
      </c>
      <c r="K16" s="194">
        <v>0</v>
      </c>
    </row>
    <row r="17" spans="1:11" s="105" customFormat="1" ht="24" customHeight="1" thickTop="1" thickBot="1" x14ac:dyDescent="0.2">
      <c r="A17" s="135" t="s">
        <v>124</v>
      </c>
      <c r="B17" s="184">
        <f t="shared" ref="B17:K17" si="3">SUM(B5:B16)</f>
        <v>18668683</v>
      </c>
      <c r="C17" s="185">
        <f t="shared" si="3"/>
        <v>2197252</v>
      </c>
      <c r="D17" s="186">
        <f t="shared" si="3"/>
        <v>20865935</v>
      </c>
      <c r="E17" s="129">
        <f t="shared" si="3"/>
        <v>10557622</v>
      </c>
      <c r="F17" s="202">
        <f t="shared" si="3"/>
        <v>10308313</v>
      </c>
      <c r="G17" s="201">
        <f t="shared" si="3"/>
        <v>637700</v>
      </c>
      <c r="H17" s="203">
        <f t="shared" si="3"/>
        <v>10946013</v>
      </c>
      <c r="I17" s="201">
        <f t="shared" si="3"/>
        <v>3317128</v>
      </c>
      <c r="J17" s="201">
        <f t="shared" si="3"/>
        <v>7229515</v>
      </c>
      <c r="K17" s="130">
        <f t="shared" si="3"/>
        <v>238330</v>
      </c>
    </row>
    <row r="18" spans="1:11" s="138" customFormat="1" ht="18" customHeight="1" thickTop="1" x14ac:dyDescent="0.15">
      <c r="A18" s="131"/>
      <c r="B18" s="136"/>
      <c r="C18" s="136"/>
      <c r="D18" s="136"/>
      <c r="E18" s="136"/>
      <c r="F18" s="136"/>
      <c r="G18" s="136"/>
      <c r="H18" s="132"/>
      <c r="I18" s="137"/>
      <c r="J18" s="137"/>
    </row>
    <row r="19" spans="1:11" ht="18" customHeight="1" x14ac:dyDescent="0.15">
      <c r="A19" s="131"/>
      <c r="B19" s="139" t="s">
        <v>125</v>
      </c>
      <c r="C19" s="139"/>
      <c r="D19" s="136"/>
      <c r="E19" s="136"/>
      <c r="F19" s="136"/>
      <c r="G19" s="136"/>
      <c r="H19" s="132"/>
      <c r="I19" s="137"/>
      <c r="J19" s="137"/>
    </row>
    <row r="20" spans="1:11" ht="18" customHeight="1" x14ac:dyDescent="0.15">
      <c r="A20" s="131"/>
      <c r="B20" s="255" t="s">
        <v>149</v>
      </c>
      <c r="C20" s="256"/>
      <c r="D20" s="257"/>
      <c r="E20" s="140" t="s">
        <v>126</v>
      </c>
      <c r="F20" s="258">
        <v>17010000</v>
      </c>
      <c r="G20" s="259"/>
      <c r="H20" s="141"/>
      <c r="I20" s="137"/>
      <c r="J20" s="138"/>
    </row>
    <row r="21" spans="1:11" ht="18" customHeight="1" x14ac:dyDescent="0.15">
      <c r="A21" s="131"/>
      <c r="B21" s="255" t="s">
        <v>150</v>
      </c>
      <c r="C21" s="256"/>
      <c r="D21" s="257"/>
      <c r="E21" s="140" t="s">
        <v>127</v>
      </c>
      <c r="F21" s="258">
        <v>7443533</v>
      </c>
      <c r="G21" s="259"/>
      <c r="H21" s="141"/>
      <c r="I21" s="137"/>
      <c r="J21" s="138"/>
    </row>
    <row r="22" spans="1:11" ht="18" customHeight="1" x14ac:dyDescent="0.15">
      <c r="A22" s="131"/>
      <c r="B22" s="142" t="s">
        <v>154</v>
      </c>
      <c r="C22" s="142"/>
      <c r="D22" s="143"/>
      <c r="E22" s="140" t="s">
        <v>128</v>
      </c>
      <c r="F22" s="258">
        <f>I17</f>
        <v>3317128</v>
      </c>
      <c r="G22" s="259"/>
      <c r="H22" s="141"/>
      <c r="I22" s="137"/>
      <c r="J22" s="138"/>
    </row>
    <row r="23" spans="1:11" ht="18" customHeight="1" x14ac:dyDescent="0.15">
      <c r="A23" s="131"/>
      <c r="B23" s="142" t="s">
        <v>155</v>
      </c>
      <c r="C23" s="142"/>
      <c r="D23" s="143"/>
      <c r="E23" s="140" t="s">
        <v>156</v>
      </c>
      <c r="F23" s="258">
        <f>G17</f>
        <v>637700</v>
      </c>
      <c r="G23" s="259"/>
      <c r="H23" s="141"/>
      <c r="I23" s="137"/>
      <c r="J23" s="138"/>
    </row>
    <row r="24" spans="1:11" ht="18" customHeight="1" x14ac:dyDescent="0.15">
      <c r="A24" s="131"/>
      <c r="B24" s="255" t="s">
        <v>157</v>
      </c>
      <c r="C24" s="256"/>
      <c r="D24" s="257"/>
      <c r="E24" s="140" t="s">
        <v>129</v>
      </c>
      <c r="F24" s="258">
        <v>75869</v>
      </c>
      <c r="G24" s="259"/>
      <c r="H24" s="141"/>
      <c r="I24" s="137"/>
      <c r="J24" s="138"/>
    </row>
    <row r="25" spans="1:11" ht="18" customHeight="1" thickBot="1" x14ac:dyDescent="0.2">
      <c r="A25" s="131"/>
      <c r="B25" s="255" t="s">
        <v>158</v>
      </c>
      <c r="C25" s="256"/>
      <c r="D25" s="257"/>
      <c r="E25" s="140" t="s">
        <v>159</v>
      </c>
      <c r="F25" s="258">
        <v>47928</v>
      </c>
      <c r="G25" s="259"/>
      <c r="H25" s="141"/>
      <c r="I25" s="137"/>
      <c r="J25" s="138"/>
    </row>
    <row r="26" spans="1:11" ht="24" customHeight="1" thickTop="1" thickBot="1" x14ac:dyDescent="0.2">
      <c r="A26" s="131"/>
      <c r="B26" s="233" t="s">
        <v>152</v>
      </c>
      <c r="C26" s="234"/>
      <c r="D26" s="261" t="s">
        <v>160</v>
      </c>
      <c r="E26" s="262"/>
      <c r="F26" s="238">
        <f>F21+F22+F23-F24+F25</f>
        <v>11370420</v>
      </c>
      <c r="G26" s="239"/>
      <c r="H26" s="145">
        <f>F26/F20</f>
        <v>0.66845502645502641</v>
      </c>
      <c r="I26" s="240" t="s">
        <v>130</v>
      </c>
      <c r="J26" s="241"/>
    </row>
    <row r="27" spans="1:11" ht="15.75" thickTop="1" thickBot="1" x14ac:dyDescent="0.2">
      <c r="A27" s="131"/>
      <c r="B27" s="260" t="s">
        <v>153</v>
      </c>
      <c r="C27" s="234"/>
      <c r="D27" s="235"/>
      <c r="E27" s="195" t="s">
        <v>161</v>
      </c>
      <c r="F27" s="242">
        <f>F26-F20</f>
        <v>-5639580</v>
      </c>
      <c r="G27" s="243"/>
      <c r="H27" s="146"/>
      <c r="I27" s="137"/>
      <c r="J27" s="138"/>
    </row>
    <row r="28" spans="1:11" ht="18" customHeight="1" thickTop="1" thickBot="1" x14ac:dyDescent="0.2">
      <c r="A28" s="131"/>
      <c r="B28" s="233" t="s">
        <v>151</v>
      </c>
      <c r="C28" s="234"/>
      <c r="D28" s="235"/>
      <c r="E28" s="144" t="s">
        <v>162</v>
      </c>
      <c r="F28" s="236">
        <f>J17</f>
        <v>7229515</v>
      </c>
      <c r="G28" s="237"/>
      <c r="H28" s="141"/>
      <c r="I28" s="137"/>
      <c r="J28" s="138"/>
    </row>
    <row r="29" spans="1:11" ht="18" customHeight="1" thickTop="1" x14ac:dyDescent="0.15">
      <c r="A29" s="131"/>
      <c r="B29" s="244" t="s">
        <v>165</v>
      </c>
      <c r="C29" s="244"/>
      <c r="D29" s="244"/>
      <c r="E29" s="244"/>
      <c r="F29" s="244"/>
      <c r="G29" s="244"/>
      <c r="H29" s="244"/>
      <c r="I29" s="244"/>
      <c r="J29" s="244"/>
      <c r="K29" s="244"/>
    </row>
    <row r="30" spans="1:11" ht="14.25" customHeight="1" x14ac:dyDescent="0.15">
      <c r="A30" s="131"/>
      <c r="B30" s="244"/>
      <c r="C30" s="244"/>
      <c r="D30" s="244"/>
      <c r="E30" s="244"/>
      <c r="F30" s="244"/>
      <c r="G30" s="244"/>
      <c r="H30" s="244"/>
      <c r="I30" s="244"/>
      <c r="J30" s="244"/>
      <c r="K30" s="244"/>
    </row>
    <row r="31" spans="1:11" ht="14.25" customHeight="1" x14ac:dyDescent="0.15">
      <c r="A31" s="131"/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1" ht="14.25" customHeight="1" x14ac:dyDescent="0.15">
      <c r="A32" s="131"/>
      <c r="B32" s="196"/>
      <c r="C32" s="196"/>
      <c r="D32" s="196"/>
      <c r="E32" s="196"/>
      <c r="F32" s="196"/>
      <c r="G32" s="196"/>
      <c r="H32" s="196"/>
      <c r="I32" s="196"/>
      <c r="J32" s="196"/>
      <c r="K32" s="196"/>
    </row>
    <row r="33" spans="1:11" ht="18" customHeight="1" x14ac:dyDescent="0.15">
      <c r="B33" s="199" t="s">
        <v>164</v>
      </c>
      <c r="D33" s="147"/>
      <c r="E33" s="147"/>
      <c r="F33" s="147"/>
      <c r="G33" s="148"/>
      <c r="H33" s="149"/>
      <c r="I33" s="150"/>
      <c r="J33" s="151"/>
      <c r="K33" s="151"/>
    </row>
    <row r="34" spans="1:11" ht="15.95" customHeight="1" x14ac:dyDescent="0.15">
      <c r="B34" s="245" t="s">
        <v>131</v>
      </c>
      <c r="C34" s="247" t="s">
        <v>132</v>
      </c>
      <c r="D34" s="249" t="s">
        <v>133</v>
      </c>
      <c r="E34" s="250"/>
      <c r="F34" s="251" t="s">
        <v>95</v>
      </c>
      <c r="G34" s="249"/>
      <c r="H34" s="252" t="s">
        <v>134</v>
      </c>
      <c r="I34" s="253"/>
      <c r="J34" s="151"/>
      <c r="K34" s="151"/>
    </row>
    <row r="35" spans="1:11" ht="15.95" customHeight="1" x14ac:dyDescent="0.15">
      <c r="B35" s="246"/>
      <c r="C35" s="248"/>
      <c r="D35" s="152" t="s">
        <v>135</v>
      </c>
      <c r="E35" s="153" t="s">
        <v>136</v>
      </c>
      <c r="F35" s="154" t="s">
        <v>135</v>
      </c>
      <c r="G35" s="155" t="s">
        <v>136</v>
      </c>
      <c r="H35" s="156" t="s">
        <v>135</v>
      </c>
      <c r="I35" s="157" t="s">
        <v>136</v>
      </c>
    </row>
    <row r="36" spans="1:11" ht="18" customHeight="1" x14ac:dyDescent="0.15">
      <c r="B36" s="158" t="s">
        <v>137</v>
      </c>
      <c r="C36" s="159" t="s">
        <v>138</v>
      </c>
      <c r="D36" s="160"/>
      <c r="E36" s="161"/>
      <c r="F36" s="162">
        <v>313</v>
      </c>
      <c r="G36" s="163">
        <f>F36*200</f>
        <v>62600</v>
      </c>
      <c r="H36" s="164">
        <f t="shared" ref="H36:I42" si="4">D36+F36</f>
        <v>313</v>
      </c>
      <c r="I36" s="165">
        <f t="shared" si="4"/>
        <v>62600</v>
      </c>
    </row>
    <row r="37" spans="1:11" ht="18" customHeight="1" x14ac:dyDescent="0.15">
      <c r="B37" s="166" t="s">
        <v>139</v>
      </c>
      <c r="C37" s="167" t="s">
        <v>140</v>
      </c>
      <c r="D37" s="168"/>
      <c r="E37" s="169"/>
      <c r="F37" s="170">
        <v>1783</v>
      </c>
      <c r="G37" s="171">
        <f>F37*100</f>
        <v>178300</v>
      </c>
      <c r="H37" s="164">
        <f t="shared" si="4"/>
        <v>1783</v>
      </c>
      <c r="I37" s="165">
        <f t="shared" si="4"/>
        <v>178300</v>
      </c>
    </row>
    <row r="38" spans="1:11" ht="18" customHeight="1" x14ac:dyDescent="0.15">
      <c r="B38" s="166" t="s">
        <v>141</v>
      </c>
      <c r="C38" s="167" t="s">
        <v>140</v>
      </c>
      <c r="D38" s="197">
        <v>12</v>
      </c>
      <c r="E38" s="198">
        <v>113467</v>
      </c>
      <c r="F38" s="169"/>
      <c r="G38" s="172"/>
      <c r="H38" s="164">
        <f t="shared" si="4"/>
        <v>12</v>
      </c>
      <c r="I38" s="165">
        <f t="shared" si="4"/>
        <v>113467</v>
      </c>
    </row>
    <row r="39" spans="1:11" ht="18" customHeight="1" x14ac:dyDescent="0.15">
      <c r="B39" s="166" t="s">
        <v>142</v>
      </c>
      <c r="C39" s="167" t="s">
        <v>140</v>
      </c>
      <c r="D39" s="173">
        <v>0</v>
      </c>
      <c r="E39" s="174">
        <v>0</v>
      </c>
      <c r="F39" s="169"/>
      <c r="G39" s="172"/>
      <c r="H39" s="164">
        <f t="shared" si="4"/>
        <v>0</v>
      </c>
      <c r="I39" s="165">
        <f t="shared" si="4"/>
        <v>0</v>
      </c>
    </row>
    <row r="40" spans="1:11" ht="18" customHeight="1" x14ac:dyDescent="0.15">
      <c r="B40" s="166" t="s">
        <v>143</v>
      </c>
      <c r="C40" s="167" t="s">
        <v>140</v>
      </c>
      <c r="D40" s="173">
        <v>0</v>
      </c>
      <c r="E40" s="174">
        <v>0</v>
      </c>
      <c r="F40" s="169"/>
      <c r="G40" s="172"/>
      <c r="H40" s="164">
        <f t="shared" si="4"/>
        <v>0</v>
      </c>
      <c r="I40" s="165">
        <f t="shared" si="4"/>
        <v>0</v>
      </c>
    </row>
    <row r="41" spans="1:11" ht="18" customHeight="1" x14ac:dyDescent="0.15">
      <c r="B41" s="166" t="s">
        <v>144</v>
      </c>
      <c r="C41" s="167" t="s">
        <v>138</v>
      </c>
      <c r="D41" s="173">
        <v>96</v>
      </c>
      <c r="E41" s="174">
        <v>193220</v>
      </c>
      <c r="F41" s="175"/>
      <c r="G41" s="172"/>
      <c r="H41" s="164">
        <f t="shared" si="4"/>
        <v>96</v>
      </c>
      <c r="I41" s="165">
        <f t="shared" si="4"/>
        <v>193220</v>
      </c>
    </row>
    <row r="42" spans="1:11" ht="18" customHeight="1" thickBot="1" x14ac:dyDescent="0.2">
      <c r="B42" s="166" t="s">
        <v>145</v>
      </c>
      <c r="C42" s="167" t="s">
        <v>146</v>
      </c>
      <c r="D42" s="176">
        <v>0</v>
      </c>
      <c r="E42" s="177">
        <v>0</v>
      </c>
      <c r="F42" s="174">
        <v>0</v>
      </c>
      <c r="G42" s="178">
        <v>0</v>
      </c>
      <c r="H42" s="164">
        <f t="shared" si="4"/>
        <v>0</v>
      </c>
      <c r="I42" s="165">
        <f t="shared" si="4"/>
        <v>0</v>
      </c>
    </row>
    <row r="43" spans="1:11" ht="24" customHeight="1" thickTop="1" thickBot="1" x14ac:dyDescent="0.2">
      <c r="B43" s="231" t="s">
        <v>147</v>
      </c>
      <c r="C43" s="232"/>
      <c r="D43" s="179">
        <f>SUM(D36:D42)</f>
        <v>108</v>
      </c>
      <c r="E43" s="180">
        <f>SUM(E36:E42)</f>
        <v>306687</v>
      </c>
      <c r="F43" s="180">
        <f>SUM(F36:F42)</f>
        <v>2096</v>
      </c>
      <c r="G43" s="181">
        <f>SUM(G36:G42)</f>
        <v>240900</v>
      </c>
      <c r="H43" s="182">
        <f>SUM(D43,F43)</f>
        <v>2204</v>
      </c>
      <c r="I43" s="183">
        <f>SUM(E43,G43)</f>
        <v>547587</v>
      </c>
    </row>
    <row r="44" spans="1:11" s="138" customFormat="1" ht="18" customHeight="1" thickTop="1" x14ac:dyDescent="0.15">
      <c r="A44" s="131"/>
      <c r="B44" s="136"/>
      <c r="C44" s="136"/>
      <c r="D44" s="136"/>
      <c r="E44" s="136"/>
      <c r="F44" s="136"/>
      <c r="G44" s="136"/>
      <c r="H44" s="132"/>
      <c r="I44" s="137"/>
      <c r="J44" s="137"/>
    </row>
  </sheetData>
  <mergeCells count="26">
    <mergeCell ref="J1:K1"/>
    <mergeCell ref="B25:D25"/>
    <mergeCell ref="F25:G25"/>
    <mergeCell ref="B27:D27"/>
    <mergeCell ref="B26:C26"/>
    <mergeCell ref="D26:E26"/>
    <mergeCell ref="F23:G23"/>
    <mergeCell ref="F24:G24"/>
    <mergeCell ref="B24:D24"/>
    <mergeCell ref="B20:D20"/>
    <mergeCell ref="F20:G20"/>
    <mergeCell ref="F21:G21"/>
    <mergeCell ref="F22:G22"/>
    <mergeCell ref="B21:D21"/>
    <mergeCell ref="B43:C43"/>
    <mergeCell ref="B28:D28"/>
    <mergeCell ref="F28:G28"/>
    <mergeCell ref="F26:G26"/>
    <mergeCell ref="I26:J26"/>
    <mergeCell ref="F27:G27"/>
    <mergeCell ref="B29:K30"/>
    <mergeCell ref="B34:B35"/>
    <mergeCell ref="C34:C35"/>
    <mergeCell ref="D34:E34"/>
    <mergeCell ref="F34:G34"/>
    <mergeCell ref="H34:I34"/>
  </mergeCells>
  <phoneticPr fontId="3"/>
  <pageMargins left="0.78740157480314965" right="0.39370078740157483" top="0.78740157480314965" bottom="0.39370078740157483" header="0.59055118110236227" footer="0.19685039370078741"/>
  <pageSetup paperSize="9" scale="80" orientation="portrait" verticalDpi="0" r:id="rId1"/>
  <headerFooter alignWithMargins="0">
    <oddFooter>&amp;C&amp;"ＭＳ Ｐ明朝,標準"&amp;14 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68"/>
  <sheetViews>
    <sheetView zoomScale="90" zoomScaleNormal="90" zoomScaleSheetLayoutView="100" workbookViewId="0">
      <selection activeCell="A2" sqref="A2:F2"/>
    </sheetView>
  </sheetViews>
  <sheetFormatPr defaultRowHeight="12" x14ac:dyDescent="0.15"/>
  <cols>
    <col min="1" max="1" width="19.375" style="263" customWidth="1"/>
    <col min="2" max="5" width="14.25" style="263" customWidth="1"/>
    <col min="6" max="6" width="45.625" style="263" customWidth="1"/>
    <col min="7" max="7" width="11.5" style="263" bestFit="1" customWidth="1"/>
    <col min="8" max="8" width="9" style="263"/>
    <col min="9" max="9" width="10.25" style="263" bestFit="1" customWidth="1"/>
    <col min="10" max="10" width="9.25" style="263" bestFit="1" customWidth="1"/>
    <col min="11" max="16384" width="9" style="263"/>
  </cols>
  <sheetData>
    <row r="1" spans="1:8" ht="21" customHeight="1" x14ac:dyDescent="0.15">
      <c r="F1" s="471" t="s">
        <v>405</v>
      </c>
    </row>
    <row r="2" spans="1:8" ht="18" customHeight="1" x14ac:dyDescent="0.15">
      <c r="A2" s="470" t="s">
        <v>404</v>
      </c>
      <c r="B2" s="470"/>
      <c r="C2" s="470"/>
      <c r="D2" s="470"/>
      <c r="E2" s="470"/>
      <c r="F2" s="470"/>
    </row>
    <row r="3" spans="1:8" ht="12.75" customHeight="1" x14ac:dyDescent="0.15">
      <c r="A3" s="469" t="s">
        <v>403</v>
      </c>
      <c r="B3" s="469"/>
      <c r="C3" s="469"/>
      <c r="D3" s="469"/>
      <c r="E3" s="469"/>
      <c r="F3" s="469"/>
    </row>
    <row r="4" spans="1:8" ht="20.100000000000001" customHeight="1" x14ac:dyDescent="0.15">
      <c r="A4" s="277" t="s">
        <v>402</v>
      </c>
      <c r="B4" s="371"/>
      <c r="C4" s="371"/>
      <c r="D4" s="371"/>
      <c r="E4" s="371"/>
      <c r="F4" s="371"/>
    </row>
    <row r="5" spans="1:8" ht="20.100000000000001" customHeight="1" x14ac:dyDescent="0.15">
      <c r="A5" s="327" t="s">
        <v>212</v>
      </c>
      <c r="F5" s="276" t="s">
        <v>101</v>
      </c>
    </row>
    <row r="6" spans="1:8" ht="24" customHeight="1" x14ac:dyDescent="0.15">
      <c r="A6" s="366" t="s">
        <v>173</v>
      </c>
      <c r="B6" s="370" t="s">
        <v>172</v>
      </c>
      <c r="C6" s="369" t="s">
        <v>171</v>
      </c>
      <c r="D6" s="368" t="s">
        <v>170</v>
      </c>
      <c r="E6" s="367" t="s">
        <v>169</v>
      </c>
      <c r="F6" s="366" t="s">
        <v>168</v>
      </c>
    </row>
    <row r="7" spans="1:8" ht="17.100000000000001" customHeight="1" x14ac:dyDescent="0.15">
      <c r="A7" s="356" t="s">
        <v>401</v>
      </c>
      <c r="B7" s="365">
        <v>61184000</v>
      </c>
      <c r="C7" s="358">
        <v>0</v>
      </c>
      <c r="D7" s="361">
        <f>B7+C7</f>
        <v>61184000</v>
      </c>
      <c r="E7" s="300">
        <v>61249334</v>
      </c>
      <c r="F7" s="356" t="s">
        <v>401</v>
      </c>
      <c r="G7" s="263">
        <f>E7-D7</f>
        <v>65334</v>
      </c>
      <c r="H7" s="263" t="s">
        <v>400</v>
      </c>
    </row>
    <row r="8" spans="1:8" ht="17.100000000000001" customHeight="1" x14ac:dyDescent="0.15">
      <c r="A8" s="362" t="s">
        <v>399</v>
      </c>
      <c r="B8" s="359">
        <v>31490000</v>
      </c>
      <c r="C8" s="468">
        <v>-14480000</v>
      </c>
      <c r="D8" s="357">
        <f>B8+C8</f>
        <v>17010000</v>
      </c>
      <c r="E8" s="363">
        <v>11370420</v>
      </c>
      <c r="F8" s="362" t="s">
        <v>208</v>
      </c>
      <c r="G8" s="263">
        <f>E8-D8</f>
        <v>-5639580</v>
      </c>
    </row>
    <row r="9" spans="1:8" ht="17.100000000000001" customHeight="1" x14ac:dyDescent="0.15">
      <c r="A9" s="356" t="s">
        <v>398</v>
      </c>
      <c r="B9" s="303">
        <v>674000</v>
      </c>
      <c r="C9" s="358">
        <v>0</v>
      </c>
      <c r="D9" s="361">
        <f>B9+C9</f>
        <v>674000</v>
      </c>
      <c r="E9" s="300">
        <v>52710</v>
      </c>
      <c r="F9" s="356" t="s">
        <v>397</v>
      </c>
      <c r="G9" s="263">
        <f>E9-D9</f>
        <v>-621290</v>
      </c>
    </row>
    <row r="10" spans="1:8" ht="28.35" customHeight="1" x14ac:dyDescent="0.15">
      <c r="A10" s="356" t="s">
        <v>205</v>
      </c>
      <c r="B10" s="303">
        <v>2114000</v>
      </c>
      <c r="C10" s="358">
        <v>0</v>
      </c>
      <c r="D10" s="361">
        <f>B10+C10</f>
        <v>2114000</v>
      </c>
      <c r="E10" s="300">
        <v>1152565</v>
      </c>
      <c r="F10" s="360" t="s">
        <v>396</v>
      </c>
      <c r="G10" s="263">
        <f>E10-D10</f>
        <v>-961435</v>
      </c>
      <c r="H10" s="263" t="s">
        <v>395</v>
      </c>
    </row>
    <row r="11" spans="1:8" ht="17.100000000000001" customHeight="1" x14ac:dyDescent="0.15">
      <c r="A11" s="356" t="s">
        <v>203</v>
      </c>
      <c r="B11" s="303">
        <v>0</v>
      </c>
      <c r="C11" s="358">
        <v>0</v>
      </c>
      <c r="D11" s="361">
        <f>B11+C11</f>
        <v>0</v>
      </c>
      <c r="E11" s="300">
        <v>3276</v>
      </c>
      <c r="F11" s="356" t="s">
        <v>394</v>
      </c>
      <c r="G11" s="263">
        <f>E11-D11</f>
        <v>3276</v>
      </c>
      <c r="H11" s="263" t="s">
        <v>393</v>
      </c>
    </row>
    <row r="12" spans="1:8" ht="28.35" customHeight="1" x14ac:dyDescent="0.15">
      <c r="A12" s="360" t="s">
        <v>392</v>
      </c>
      <c r="B12" s="303">
        <v>0</v>
      </c>
      <c r="C12" s="358">
        <v>2071000</v>
      </c>
      <c r="D12" s="361">
        <f>B12+C12</f>
        <v>2071000</v>
      </c>
      <c r="E12" s="300">
        <v>2070784</v>
      </c>
      <c r="F12" s="360" t="s">
        <v>391</v>
      </c>
      <c r="G12" s="263">
        <f>E12-D12</f>
        <v>-216</v>
      </c>
    </row>
    <row r="13" spans="1:8" ht="17.25" customHeight="1" x14ac:dyDescent="0.15">
      <c r="A13" s="360" t="s">
        <v>390</v>
      </c>
      <c r="B13" s="303">
        <v>0</v>
      </c>
      <c r="C13" s="358">
        <v>11900000</v>
      </c>
      <c r="D13" s="361">
        <f>B13+C13</f>
        <v>11900000</v>
      </c>
      <c r="E13" s="300">
        <v>14900000</v>
      </c>
      <c r="F13" s="360" t="s">
        <v>389</v>
      </c>
      <c r="G13" s="263">
        <f>E13-D13</f>
        <v>3000000</v>
      </c>
    </row>
    <row r="14" spans="1:8" ht="17.100000000000001" customHeight="1" x14ac:dyDescent="0.15">
      <c r="A14" s="356" t="s">
        <v>388</v>
      </c>
      <c r="B14" s="359">
        <v>0</v>
      </c>
      <c r="C14" s="358">
        <v>509000</v>
      </c>
      <c r="D14" s="357">
        <f>B14+C14</f>
        <v>509000</v>
      </c>
      <c r="E14" s="300">
        <v>767650</v>
      </c>
      <c r="F14" s="356" t="s">
        <v>387</v>
      </c>
      <c r="G14" s="263">
        <f>E14-D14</f>
        <v>258650</v>
      </c>
      <c r="H14" s="263" t="s">
        <v>386</v>
      </c>
    </row>
    <row r="15" spans="1:8" ht="16.5" customHeight="1" thickBot="1" x14ac:dyDescent="0.2">
      <c r="A15" s="351" t="s">
        <v>385</v>
      </c>
      <c r="B15" s="467">
        <v>0</v>
      </c>
      <c r="C15" s="353">
        <v>431000</v>
      </c>
      <c r="D15" s="357">
        <f>B15+C15</f>
        <v>431000</v>
      </c>
      <c r="E15" s="466">
        <v>430330</v>
      </c>
      <c r="F15" s="351" t="s">
        <v>384</v>
      </c>
      <c r="G15" s="263">
        <f>E15-D15</f>
        <v>-670</v>
      </c>
    </row>
    <row r="16" spans="1:8" ht="18.75" customHeight="1" thickBot="1" x14ac:dyDescent="0.2">
      <c r="A16" s="350" t="s">
        <v>200</v>
      </c>
      <c r="B16" s="454">
        <f>SUM(B7:B15)</f>
        <v>95462000</v>
      </c>
      <c r="C16" s="453">
        <f>SUM(C7:C15)</f>
        <v>431000</v>
      </c>
      <c r="D16" s="453">
        <f>SUM(D7:D15)</f>
        <v>95893000</v>
      </c>
      <c r="E16" s="452">
        <f>SUM(E7:E15)</f>
        <v>91997069</v>
      </c>
      <c r="F16" s="345"/>
      <c r="G16" s="263">
        <f>E16-D16</f>
        <v>-3895931</v>
      </c>
    </row>
    <row r="17" spans="1:10" s="264" customFormat="1" ht="18.75" customHeight="1" x14ac:dyDescent="0.15">
      <c r="A17" s="344" t="s">
        <v>383</v>
      </c>
      <c r="B17" s="343">
        <v>2600000</v>
      </c>
      <c r="C17" s="465">
        <v>0</v>
      </c>
      <c r="D17" s="341">
        <f>B17+C17</f>
        <v>2600000</v>
      </c>
      <c r="E17" s="340">
        <v>0</v>
      </c>
      <c r="F17" s="464" t="s">
        <v>382</v>
      </c>
      <c r="G17" s="263">
        <f>E17-D17</f>
        <v>-2600000</v>
      </c>
      <c r="H17" s="263"/>
      <c r="I17" s="263"/>
      <c r="J17" s="263"/>
    </row>
    <row r="18" spans="1:10" s="264" customFormat="1" ht="18.75" customHeight="1" x14ac:dyDescent="0.15">
      <c r="A18" s="463" t="s">
        <v>381</v>
      </c>
      <c r="B18" s="462">
        <v>325000</v>
      </c>
      <c r="C18" s="461">
        <v>0</v>
      </c>
      <c r="D18" s="456">
        <f>B18+C18</f>
        <v>325000</v>
      </c>
      <c r="E18" s="455">
        <v>325000</v>
      </c>
      <c r="F18" s="460" t="s">
        <v>380</v>
      </c>
      <c r="G18" s="263">
        <f>E18-D18</f>
        <v>0</v>
      </c>
      <c r="H18" s="263" t="s">
        <v>379</v>
      </c>
      <c r="I18" s="263"/>
      <c r="J18" s="263"/>
    </row>
    <row r="19" spans="1:10" s="264" customFormat="1" ht="18.75" customHeight="1" thickBot="1" x14ac:dyDescent="0.2">
      <c r="A19" s="459" t="s">
        <v>378</v>
      </c>
      <c r="B19" s="458">
        <v>1952000</v>
      </c>
      <c r="C19" s="457">
        <v>0</v>
      </c>
      <c r="D19" s="456">
        <f>B19+C19</f>
        <v>1952000</v>
      </c>
      <c r="E19" s="455">
        <v>1529000</v>
      </c>
      <c r="F19" s="333" t="s">
        <v>377</v>
      </c>
      <c r="G19" s="263">
        <f>E19-D19</f>
        <v>-423000</v>
      </c>
      <c r="H19" s="263"/>
      <c r="I19" s="263"/>
      <c r="J19" s="263"/>
    </row>
    <row r="20" spans="1:10" ht="18.75" customHeight="1" thickBot="1" x14ac:dyDescent="0.2">
      <c r="A20" s="350" t="s">
        <v>200</v>
      </c>
      <c r="B20" s="454">
        <f>SUM(B17:B19)</f>
        <v>4877000</v>
      </c>
      <c r="C20" s="453">
        <f>SUM(C17:C19)</f>
        <v>0</v>
      </c>
      <c r="D20" s="453">
        <f>SUM(D17:D19)</f>
        <v>4877000</v>
      </c>
      <c r="E20" s="452">
        <f>SUM(E17:E19)</f>
        <v>1854000</v>
      </c>
      <c r="F20" s="345"/>
      <c r="G20" s="263">
        <f>E20-D20</f>
        <v>-3023000</v>
      </c>
    </row>
    <row r="21" spans="1:10" s="264" customFormat="1" ht="24.75" customHeight="1" thickBot="1" x14ac:dyDescent="0.2">
      <c r="A21" s="332" t="s">
        <v>196</v>
      </c>
      <c r="B21" s="451">
        <f>B16+B20</f>
        <v>100339000</v>
      </c>
      <c r="C21" s="450">
        <f>C16+C20</f>
        <v>431000</v>
      </c>
      <c r="D21" s="449">
        <f>D16+D20</f>
        <v>100770000</v>
      </c>
      <c r="E21" s="448">
        <f>E16+E20</f>
        <v>93851069</v>
      </c>
      <c r="F21" s="329" t="s">
        <v>376</v>
      </c>
      <c r="G21" s="263">
        <f>E21-D21</f>
        <v>-6918931</v>
      </c>
      <c r="H21" s="263"/>
      <c r="I21" s="263"/>
      <c r="J21" s="263"/>
    </row>
    <row r="22" spans="1:10" s="264" customFormat="1" ht="15" hidden="1" customHeight="1" x14ac:dyDescent="0.15">
      <c r="A22" s="263"/>
      <c r="B22" s="263"/>
      <c r="C22" s="263"/>
      <c r="D22" s="263"/>
      <c r="E22" s="263"/>
      <c r="F22" s="263"/>
      <c r="G22" s="263"/>
      <c r="H22" s="263"/>
      <c r="I22" s="263"/>
      <c r="J22" s="263"/>
    </row>
    <row r="23" spans="1:10" s="264" customFormat="1" ht="15" customHeight="1" x14ac:dyDescent="0.15">
      <c r="A23" s="263"/>
      <c r="B23" s="263"/>
      <c r="C23" s="263"/>
      <c r="D23" s="263"/>
      <c r="E23" s="263"/>
      <c r="F23" s="263"/>
      <c r="G23" s="263"/>
      <c r="H23" s="263"/>
      <c r="I23" s="263"/>
      <c r="J23" s="263"/>
    </row>
    <row r="24" spans="1:10" s="264" customFormat="1" ht="20.100000000000001" customHeight="1" x14ac:dyDescent="0.15">
      <c r="A24" s="327" t="s">
        <v>375</v>
      </c>
      <c r="B24" s="263"/>
      <c r="C24" s="263"/>
      <c r="D24" s="263"/>
      <c r="E24" s="263"/>
      <c r="F24" s="276" t="s">
        <v>101</v>
      </c>
      <c r="G24" s="263"/>
      <c r="H24" s="263"/>
      <c r="I24" s="263"/>
      <c r="J24" s="263"/>
    </row>
    <row r="25" spans="1:10" ht="24" customHeight="1" x14ac:dyDescent="0.15">
      <c r="A25" s="322" t="s">
        <v>173</v>
      </c>
      <c r="B25" s="326" t="s">
        <v>172</v>
      </c>
      <c r="C25" s="325" t="s">
        <v>171</v>
      </c>
      <c r="D25" s="324" t="s">
        <v>170</v>
      </c>
      <c r="E25" s="323" t="s">
        <v>169</v>
      </c>
      <c r="F25" s="322" t="s">
        <v>374</v>
      </c>
    </row>
    <row r="26" spans="1:10" s="264" customFormat="1" ht="17.100000000000001" customHeight="1" x14ac:dyDescent="0.15">
      <c r="A26" s="446" t="s">
        <v>373</v>
      </c>
      <c r="B26" s="445">
        <f>SUM(B27:B37)</f>
        <v>30489000</v>
      </c>
      <c r="C26" s="395">
        <f>SUM(C27:C37)</f>
        <v>0</v>
      </c>
      <c r="D26" s="444">
        <f>SUM(D27:D37)</f>
        <v>30489000</v>
      </c>
      <c r="E26" s="444">
        <f>SUM(E27:E37)</f>
        <v>28863293</v>
      </c>
      <c r="F26" s="443"/>
      <c r="G26" s="263"/>
      <c r="H26" s="263"/>
      <c r="I26" s="263"/>
      <c r="J26" s="263"/>
    </row>
    <row r="27" spans="1:10" s="264" customFormat="1" ht="17.100000000000001" customHeight="1" x14ac:dyDescent="0.15">
      <c r="A27" s="316" t="s">
        <v>372</v>
      </c>
      <c r="B27" s="315">
        <v>21323000</v>
      </c>
      <c r="C27" s="314">
        <v>0</v>
      </c>
      <c r="D27" s="313">
        <f>B27+C27</f>
        <v>21323000</v>
      </c>
      <c r="E27" s="312">
        <v>20301461</v>
      </c>
      <c r="F27" s="319" t="s">
        <v>371</v>
      </c>
      <c r="G27" s="263">
        <f>E27-D27</f>
        <v>-1021539</v>
      </c>
      <c r="H27" s="263"/>
      <c r="I27" s="263"/>
      <c r="J27" s="263"/>
    </row>
    <row r="28" spans="1:10" s="264" customFormat="1" ht="17.100000000000001" hidden="1" customHeight="1" x14ac:dyDescent="0.15">
      <c r="A28" s="316"/>
      <c r="B28" s="315"/>
      <c r="C28" s="314"/>
      <c r="D28" s="440"/>
      <c r="E28" s="312"/>
      <c r="F28" s="319" t="s">
        <v>366</v>
      </c>
      <c r="G28" s="263">
        <f>E28-D28</f>
        <v>0</v>
      </c>
      <c r="H28" s="263"/>
      <c r="I28" s="263"/>
      <c r="J28" s="263"/>
    </row>
    <row r="29" spans="1:10" s="264" customFormat="1" ht="17.100000000000001" hidden="1" customHeight="1" x14ac:dyDescent="0.15">
      <c r="A29" s="316"/>
      <c r="B29" s="315"/>
      <c r="C29" s="314"/>
      <c r="D29" s="440"/>
      <c r="E29" s="312"/>
      <c r="F29" s="319" t="s">
        <v>365</v>
      </c>
      <c r="G29" s="263">
        <f>E29-D29</f>
        <v>0</v>
      </c>
      <c r="H29" s="263"/>
      <c r="I29" s="263"/>
      <c r="J29" s="263"/>
    </row>
    <row r="30" spans="1:10" s="264" customFormat="1" ht="17.100000000000001" hidden="1" customHeight="1" x14ac:dyDescent="0.15">
      <c r="A30" s="316"/>
      <c r="B30" s="315"/>
      <c r="C30" s="314"/>
      <c r="D30" s="440"/>
      <c r="E30" s="312"/>
      <c r="F30" s="319" t="s">
        <v>364</v>
      </c>
      <c r="G30" s="263">
        <f>E30-D30</f>
        <v>0</v>
      </c>
      <c r="H30" s="263"/>
      <c r="I30" s="263"/>
      <c r="J30" s="263"/>
    </row>
    <row r="31" spans="1:10" s="264" customFormat="1" ht="17.100000000000001" hidden="1" customHeight="1" x14ac:dyDescent="0.15">
      <c r="A31" s="316"/>
      <c r="B31" s="315"/>
      <c r="C31" s="314"/>
      <c r="D31" s="440"/>
      <c r="E31" s="312"/>
      <c r="F31" s="319" t="s">
        <v>363</v>
      </c>
      <c r="G31" s="263">
        <f>E31-D31</f>
        <v>0</v>
      </c>
      <c r="H31" s="263"/>
      <c r="I31" s="263"/>
      <c r="J31" s="263"/>
    </row>
    <row r="32" spans="1:10" s="264" customFormat="1" ht="17.100000000000001" customHeight="1" x14ac:dyDescent="0.15">
      <c r="A32" s="304" t="s">
        <v>370</v>
      </c>
      <c r="B32" s="303">
        <v>4196000</v>
      </c>
      <c r="C32" s="302">
        <v>0</v>
      </c>
      <c r="D32" s="447">
        <f>B32+C32</f>
        <v>4196000</v>
      </c>
      <c r="E32" s="300">
        <v>3829465</v>
      </c>
      <c r="F32" s="435" t="s">
        <v>369</v>
      </c>
      <c r="G32" s="263">
        <f>E32-D32</f>
        <v>-366535</v>
      </c>
      <c r="H32" s="263"/>
      <c r="I32" s="263"/>
      <c r="J32" s="263"/>
    </row>
    <row r="33" spans="1:10" s="264" customFormat="1" ht="17.100000000000001" hidden="1" customHeight="1" x14ac:dyDescent="0.15">
      <c r="A33" s="316"/>
      <c r="B33" s="315"/>
      <c r="C33" s="314"/>
      <c r="D33" s="440"/>
      <c r="E33" s="320"/>
      <c r="F33" s="319" t="s">
        <v>359</v>
      </c>
      <c r="G33" s="263">
        <f>E33-D33</f>
        <v>0</v>
      </c>
      <c r="H33" s="263"/>
      <c r="I33" s="263"/>
      <c r="J33" s="263"/>
    </row>
    <row r="34" spans="1:10" s="264" customFormat="1" ht="17.100000000000001" hidden="1" customHeight="1" x14ac:dyDescent="0.15">
      <c r="A34" s="316"/>
      <c r="B34" s="315"/>
      <c r="C34" s="314"/>
      <c r="D34" s="321"/>
      <c r="E34" s="320"/>
      <c r="F34" s="319" t="s">
        <v>358</v>
      </c>
      <c r="G34" s="263">
        <f>E34-D34</f>
        <v>0</v>
      </c>
      <c r="H34" s="263"/>
      <c r="I34" s="263"/>
      <c r="J34" s="263"/>
    </row>
    <row r="35" spans="1:10" s="264" customFormat="1" ht="17.100000000000001" hidden="1" customHeight="1" x14ac:dyDescent="0.15">
      <c r="A35" s="316"/>
      <c r="B35" s="315"/>
      <c r="C35" s="314"/>
      <c r="D35" s="441"/>
      <c r="E35" s="320"/>
      <c r="F35" s="319" t="s">
        <v>357</v>
      </c>
      <c r="G35" s="263">
        <f>E35-D35</f>
        <v>0</v>
      </c>
      <c r="H35" s="263"/>
      <c r="I35" s="263"/>
      <c r="J35" s="263"/>
    </row>
    <row r="36" spans="1:10" s="264" customFormat="1" ht="17.100000000000001" hidden="1" customHeight="1" x14ac:dyDescent="0.15">
      <c r="A36" s="316"/>
      <c r="B36" s="315"/>
      <c r="C36" s="314"/>
      <c r="D36" s="440"/>
      <c r="E36" s="320"/>
      <c r="F36" s="319" t="s">
        <v>356</v>
      </c>
      <c r="G36" s="263">
        <f>E36-D36</f>
        <v>0</v>
      </c>
      <c r="H36" s="263"/>
      <c r="I36" s="263"/>
      <c r="J36" s="263"/>
    </row>
    <row r="37" spans="1:10" s="264" customFormat="1" ht="17.100000000000001" customHeight="1" x14ac:dyDescent="0.15">
      <c r="A37" s="304" t="s">
        <v>368</v>
      </c>
      <c r="B37" s="303">
        <v>4970000</v>
      </c>
      <c r="C37" s="302">
        <v>0</v>
      </c>
      <c r="D37" s="301">
        <f>B37+C37</f>
        <v>4970000</v>
      </c>
      <c r="E37" s="300">
        <v>4732367</v>
      </c>
      <c r="F37" s="415" t="s">
        <v>367</v>
      </c>
      <c r="G37" s="263">
        <f>E37-D37</f>
        <v>-237633</v>
      </c>
      <c r="H37" s="263"/>
      <c r="I37" s="263"/>
      <c r="J37" s="263"/>
    </row>
    <row r="38" spans="1:10" s="264" customFormat="1" ht="17.100000000000001" hidden="1" customHeight="1" x14ac:dyDescent="0.15">
      <c r="A38" s="316"/>
      <c r="B38" s="315"/>
      <c r="C38" s="314"/>
      <c r="D38" s="440"/>
      <c r="E38" s="312"/>
      <c r="F38" s="319" t="s">
        <v>366</v>
      </c>
      <c r="G38" s="263">
        <f>E38-D38</f>
        <v>0</v>
      </c>
      <c r="H38" s="263"/>
      <c r="I38" s="263"/>
      <c r="J38" s="263"/>
    </row>
    <row r="39" spans="1:10" s="264" customFormat="1" ht="17.100000000000001" hidden="1" customHeight="1" x14ac:dyDescent="0.15">
      <c r="A39" s="316"/>
      <c r="B39" s="315"/>
      <c r="C39" s="314"/>
      <c r="D39" s="440"/>
      <c r="E39" s="312"/>
      <c r="F39" s="319" t="s">
        <v>365</v>
      </c>
      <c r="G39" s="263">
        <f>E39-D39</f>
        <v>0</v>
      </c>
      <c r="H39" s="263"/>
      <c r="I39" s="263"/>
      <c r="J39" s="263"/>
    </row>
    <row r="40" spans="1:10" s="264" customFormat="1" ht="17.100000000000001" hidden="1" customHeight="1" x14ac:dyDescent="0.15">
      <c r="A40" s="316"/>
      <c r="B40" s="315"/>
      <c r="C40" s="314"/>
      <c r="D40" s="440"/>
      <c r="E40" s="312"/>
      <c r="F40" s="319" t="s">
        <v>364</v>
      </c>
      <c r="G40" s="263">
        <f>E40-D40</f>
        <v>0</v>
      </c>
      <c r="H40" s="263"/>
      <c r="I40" s="263"/>
      <c r="J40" s="263"/>
    </row>
    <row r="41" spans="1:10" s="264" customFormat="1" ht="17.100000000000001" hidden="1" customHeight="1" x14ac:dyDescent="0.15">
      <c r="A41" s="316"/>
      <c r="B41" s="315"/>
      <c r="C41" s="314"/>
      <c r="D41" s="440"/>
      <c r="E41" s="312"/>
      <c r="F41" s="319" t="s">
        <v>363</v>
      </c>
      <c r="G41" s="263">
        <f>E41-D41</f>
        <v>0</v>
      </c>
      <c r="H41" s="263"/>
      <c r="I41" s="263"/>
      <c r="J41" s="263"/>
    </row>
    <row r="42" spans="1:10" s="264" customFormat="1" ht="17.100000000000001" customHeight="1" x14ac:dyDescent="0.15">
      <c r="A42" s="446" t="s">
        <v>362</v>
      </c>
      <c r="B42" s="445">
        <f>SUM(B43:B112)</f>
        <v>67481000</v>
      </c>
      <c r="C42" s="395">
        <f>SUM(C43:C112)</f>
        <v>431000</v>
      </c>
      <c r="D42" s="395">
        <f>SUM(D43:D112)</f>
        <v>67912000</v>
      </c>
      <c r="E42" s="444">
        <f>SUM(E43:E112)</f>
        <v>59529522</v>
      </c>
      <c r="F42" s="443"/>
      <c r="G42" s="263">
        <f>E42-D42</f>
        <v>-8382478</v>
      </c>
      <c r="H42" s="263"/>
      <c r="I42" s="263"/>
      <c r="J42" s="263"/>
    </row>
    <row r="43" spans="1:10" s="264" customFormat="1" ht="17.100000000000001" customHeight="1" x14ac:dyDescent="0.15">
      <c r="A43" s="316" t="s">
        <v>361</v>
      </c>
      <c r="B43" s="315">
        <v>6000</v>
      </c>
      <c r="C43" s="314">
        <v>0</v>
      </c>
      <c r="D43" s="440">
        <f>B43+C43</f>
        <v>6000</v>
      </c>
      <c r="E43" s="320">
        <v>692</v>
      </c>
      <c r="F43" s="442" t="s">
        <v>360</v>
      </c>
      <c r="G43" s="263">
        <f>E43-D43</f>
        <v>-5308</v>
      </c>
      <c r="H43" s="263"/>
      <c r="I43" s="263"/>
      <c r="J43" s="263"/>
    </row>
    <row r="44" spans="1:10" s="264" customFormat="1" ht="17.100000000000001" hidden="1" customHeight="1" x14ac:dyDescent="0.15">
      <c r="A44" s="316"/>
      <c r="B44" s="315"/>
      <c r="C44" s="314"/>
      <c r="D44" s="440"/>
      <c r="E44" s="320"/>
      <c r="F44" s="319" t="s">
        <v>359</v>
      </c>
      <c r="G44" s="263">
        <f>E44-D44</f>
        <v>0</v>
      </c>
      <c r="H44" s="263"/>
      <c r="I44" s="263"/>
      <c r="J44" s="263"/>
    </row>
    <row r="45" spans="1:10" s="264" customFormat="1" ht="17.100000000000001" hidden="1" customHeight="1" x14ac:dyDescent="0.15">
      <c r="A45" s="316"/>
      <c r="B45" s="315"/>
      <c r="C45" s="314"/>
      <c r="D45" s="321"/>
      <c r="E45" s="320"/>
      <c r="F45" s="319" t="s">
        <v>358</v>
      </c>
      <c r="G45" s="263">
        <f>E45-D45</f>
        <v>0</v>
      </c>
      <c r="H45" s="263"/>
      <c r="I45" s="263"/>
      <c r="J45" s="263"/>
    </row>
    <row r="46" spans="1:10" s="264" customFormat="1" ht="17.100000000000001" hidden="1" customHeight="1" x14ac:dyDescent="0.15">
      <c r="A46" s="316"/>
      <c r="B46" s="315"/>
      <c r="C46" s="314"/>
      <c r="D46" s="441"/>
      <c r="E46" s="320"/>
      <c r="F46" s="319" t="s">
        <v>357</v>
      </c>
      <c r="G46" s="263">
        <f>E46-D46</f>
        <v>0</v>
      </c>
      <c r="H46" s="263"/>
      <c r="I46" s="263"/>
      <c r="J46" s="263"/>
    </row>
    <row r="47" spans="1:10" s="264" customFormat="1" ht="17.100000000000001" hidden="1" customHeight="1" x14ac:dyDescent="0.15">
      <c r="A47" s="316"/>
      <c r="B47" s="315"/>
      <c r="C47" s="314"/>
      <c r="D47" s="440"/>
      <c r="E47" s="320"/>
      <c r="F47" s="319" t="s">
        <v>356</v>
      </c>
      <c r="G47" s="263">
        <f>E47-D47</f>
        <v>0</v>
      </c>
      <c r="H47" s="263"/>
      <c r="I47" s="263"/>
      <c r="J47" s="263"/>
    </row>
    <row r="48" spans="1:10" s="264" customFormat="1" ht="27.95" customHeight="1" x14ac:dyDescent="0.15">
      <c r="A48" s="304" t="s">
        <v>355</v>
      </c>
      <c r="B48" s="303">
        <v>299000</v>
      </c>
      <c r="C48" s="357">
        <v>0</v>
      </c>
      <c r="D48" s="301">
        <f>B48+C48</f>
        <v>299000</v>
      </c>
      <c r="E48" s="300">
        <v>296705</v>
      </c>
      <c r="F48" s="427" t="s">
        <v>354</v>
      </c>
      <c r="G48" s="263">
        <f>E48-D48</f>
        <v>-2295</v>
      </c>
      <c r="H48" s="263" t="s">
        <v>353</v>
      </c>
      <c r="I48" s="263"/>
      <c r="J48" s="263"/>
    </row>
    <row r="49" spans="1:10" s="264" customFormat="1" ht="17.100000000000001" hidden="1" customHeight="1" x14ac:dyDescent="0.15">
      <c r="A49" s="316"/>
      <c r="B49" s="401"/>
      <c r="C49" s="400"/>
      <c r="D49" s="439"/>
      <c r="E49" s="398"/>
      <c r="F49" s="311" t="s">
        <v>352</v>
      </c>
      <c r="G49" s="263">
        <f>E49-D49</f>
        <v>0</v>
      </c>
      <c r="H49" s="263"/>
      <c r="I49" s="263"/>
      <c r="J49" s="263"/>
    </row>
    <row r="50" spans="1:10" s="264" customFormat="1" ht="17.100000000000001" hidden="1" customHeight="1" x14ac:dyDescent="0.15">
      <c r="A50" s="316"/>
      <c r="B50" s="401"/>
      <c r="C50" s="400"/>
      <c r="D50" s="438"/>
      <c r="E50" s="398"/>
      <c r="F50" s="311" t="s">
        <v>351</v>
      </c>
      <c r="G50" s="263">
        <f>E50-D50</f>
        <v>0</v>
      </c>
      <c r="H50" s="263"/>
      <c r="I50" s="263"/>
      <c r="J50" s="263"/>
    </row>
    <row r="51" spans="1:10" s="264" customFormat="1" ht="17.100000000000001" hidden="1" customHeight="1" x14ac:dyDescent="0.15">
      <c r="A51" s="310"/>
      <c r="B51" s="401"/>
      <c r="C51" s="400"/>
      <c r="D51" s="437"/>
      <c r="E51" s="417"/>
      <c r="F51" s="305"/>
      <c r="G51" s="263">
        <f>E51-D51</f>
        <v>0</v>
      </c>
      <c r="H51" s="263"/>
      <c r="I51" s="263"/>
      <c r="J51" s="263"/>
    </row>
    <row r="52" spans="1:10" s="264" customFormat="1" ht="17.100000000000001" customHeight="1" x14ac:dyDescent="0.15">
      <c r="A52" s="304" t="s">
        <v>350</v>
      </c>
      <c r="B52" s="303">
        <v>104000</v>
      </c>
      <c r="C52" s="302">
        <v>0</v>
      </c>
      <c r="D52" s="302">
        <f>B52+C52</f>
        <v>104000</v>
      </c>
      <c r="E52" s="300">
        <v>169880</v>
      </c>
      <c r="F52" s="435" t="s">
        <v>349</v>
      </c>
      <c r="G52" s="263">
        <f>E52-D52</f>
        <v>65880</v>
      </c>
      <c r="H52" s="263" t="s">
        <v>348</v>
      </c>
      <c r="I52" s="263"/>
      <c r="J52" s="263"/>
    </row>
    <row r="53" spans="1:10" s="264" customFormat="1" ht="17.100000000000001" hidden="1" customHeight="1" x14ac:dyDescent="0.15">
      <c r="A53" s="316"/>
      <c r="B53" s="411"/>
      <c r="C53" s="410"/>
      <c r="D53" s="410"/>
      <c r="E53" s="398"/>
      <c r="F53" s="319" t="s">
        <v>347</v>
      </c>
      <c r="G53" s="263">
        <f>E53-D53</f>
        <v>0</v>
      </c>
      <c r="H53" s="263"/>
      <c r="I53" s="263"/>
      <c r="J53" s="263"/>
    </row>
    <row r="54" spans="1:10" s="264" customFormat="1" ht="17.100000000000001" hidden="1" customHeight="1" x14ac:dyDescent="0.15">
      <c r="A54" s="316"/>
      <c r="B54" s="411"/>
      <c r="C54" s="410"/>
      <c r="D54" s="410"/>
      <c r="E54" s="398"/>
      <c r="F54" s="319" t="s">
        <v>346</v>
      </c>
      <c r="G54" s="263">
        <f>E54-D54</f>
        <v>0</v>
      </c>
      <c r="H54" s="263"/>
      <c r="I54" s="263"/>
      <c r="J54" s="263"/>
    </row>
    <row r="55" spans="1:10" s="264" customFormat="1" ht="17.100000000000001" hidden="1" customHeight="1" x14ac:dyDescent="0.15">
      <c r="A55" s="316"/>
      <c r="B55" s="411"/>
      <c r="C55" s="410"/>
      <c r="D55" s="410"/>
      <c r="E55" s="398"/>
      <c r="F55" s="319" t="s">
        <v>345</v>
      </c>
      <c r="G55" s="263">
        <f>E55-D55</f>
        <v>0</v>
      </c>
      <c r="H55" s="263"/>
      <c r="I55" s="263"/>
      <c r="J55" s="263"/>
    </row>
    <row r="56" spans="1:10" ht="17.100000000000001" hidden="1" customHeight="1" x14ac:dyDescent="0.15">
      <c r="A56" s="316"/>
      <c r="B56" s="411"/>
      <c r="C56" s="410"/>
      <c r="D56" s="410"/>
      <c r="E56" s="398"/>
      <c r="F56" s="436" t="s">
        <v>344</v>
      </c>
      <c r="G56" s="263">
        <f>E56-D56</f>
        <v>0</v>
      </c>
    </row>
    <row r="57" spans="1:10" ht="17.100000000000001" hidden="1" customHeight="1" x14ac:dyDescent="0.15">
      <c r="A57" s="316"/>
      <c r="B57" s="411"/>
      <c r="C57" s="410"/>
      <c r="D57" s="410"/>
      <c r="E57" s="398"/>
      <c r="F57" s="319" t="s">
        <v>343</v>
      </c>
      <c r="G57" s="263">
        <f>E57-D57</f>
        <v>0</v>
      </c>
    </row>
    <row r="58" spans="1:10" ht="17.100000000000001" customHeight="1" x14ac:dyDescent="0.15">
      <c r="A58" s="304" t="s">
        <v>182</v>
      </c>
      <c r="B58" s="303">
        <v>20520000</v>
      </c>
      <c r="C58" s="302">
        <v>0</v>
      </c>
      <c r="D58" s="302">
        <f>B58+C58</f>
        <v>20520000</v>
      </c>
      <c r="E58" s="300">
        <v>12607451</v>
      </c>
      <c r="F58" s="415" t="s">
        <v>342</v>
      </c>
      <c r="G58" s="263">
        <f>E58-D58</f>
        <v>-7912549</v>
      </c>
      <c r="H58" s="263" t="s">
        <v>341</v>
      </c>
    </row>
    <row r="59" spans="1:10" ht="17.100000000000001" hidden="1" customHeight="1" x14ac:dyDescent="0.15">
      <c r="A59" s="316"/>
      <c r="B59" s="315"/>
      <c r="C59" s="314"/>
      <c r="D59" s="302">
        <f>B59+C59</f>
        <v>0</v>
      </c>
      <c r="E59" s="398"/>
      <c r="F59" s="311" t="s">
        <v>340</v>
      </c>
      <c r="G59" s="263">
        <f>E59-D59</f>
        <v>0</v>
      </c>
    </row>
    <row r="60" spans="1:10" ht="17.100000000000001" hidden="1" customHeight="1" x14ac:dyDescent="0.15">
      <c r="A60" s="310"/>
      <c r="B60" s="309"/>
      <c r="C60" s="308"/>
      <c r="D60" s="302">
        <f>B60+C60</f>
        <v>0</v>
      </c>
      <c r="E60" s="417"/>
      <c r="F60" s="305" t="s">
        <v>339</v>
      </c>
      <c r="G60" s="263">
        <f>E60-D60</f>
        <v>0</v>
      </c>
    </row>
    <row r="61" spans="1:10" s="264" customFormat="1" ht="17.100000000000001" customHeight="1" x14ac:dyDescent="0.15">
      <c r="A61" s="304" t="s">
        <v>338</v>
      </c>
      <c r="B61" s="303">
        <v>16000</v>
      </c>
      <c r="C61" s="302">
        <v>0</v>
      </c>
      <c r="D61" s="302">
        <f>B61+C61</f>
        <v>16000</v>
      </c>
      <c r="E61" s="300">
        <v>7498</v>
      </c>
      <c r="F61" s="415" t="s">
        <v>337</v>
      </c>
      <c r="G61" s="263">
        <f>E61-D61</f>
        <v>-8502</v>
      </c>
      <c r="H61" s="263"/>
    </row>
    <row r="62" spans="1:10" s="264" customFormat="1" ht="17.100000000000001" hidden="1" customHeight="1" x14ac:dyDescent="0.15">
      <c r="A62" s="316"/>
      <c r="B62" s="315"/>
      <c r="C62" s="314"/>
      <c r="D62" s="302">
        <f>B62+C62</f>
        <v>0</v>
      </c>
      <c r="E62" s="398"/>
      <c r="F62" s="311" t="s">
        <v>336</v>
      </c>
      <c r="G62" s="263">
        <f>E62-D62</f>
        <v>0</v>
      </c>
      <c r="H62" s="263"/>
      <c r="I62" s="263"/>
      <c r="J62" s="263"/>
    </row>
    <row r="63" spans="1:10" s="264" customFormat="1" ht="17.100000000000001" hidden="1" customHeight="1" x14ac:dyDescent="0.15">
      <c r="A63" s="310"/>
      <c r="B63" s="309"/>
      <c r="C63" s="308"/>
      <c r="D63" s="302">
        <f>B63+C63</f>
        <v>0</v>
      </c>
      <c r="E63" s="417"/>
      <c r="F63" s="305" t="s">
        <v>335</v>
      </c>
      <c r="G63" s="263">
        <f>E63-D63</f>
        <v>0</v>
      </c>
      <c r="H63" s="263"/>
      <c r="I63" s="263"/>
      <c r="J63" s="263"/>
    </row>
    <row r="64" spans="1:10" ht="17.100000000000001" customHeight="1" x14ac:dyDescent="0.15">
      <c r="A64" s="304" t="s">
        <v>334</v>
      </c>
      <c r="B64" s="303">
        <v>35260000</v>
      </c>
      <c r="C64" s="302">
        <v>0</v>
      </c>
      <c r="D64" s="302">
        <f>B64+C64</f>
        <v>35260000</v>
      </c>
      <c r="E64" s="300">
        <v>35080251</v>
      </c>
      <c r="F64" s="415" t="s">
        <v>333</v>
      </c>
      <c r="G64" s="263">
        <f>E64-D64</f>
        <v>-179749</v>
      </c>
      <c r="H64" s="263" t="s">
        <v>332</v>
      </c>
    </row>
    <row r="65" spans="1:10" ht="17.100000000000001" hidden="1" customHeight="1" x14ac:dyDescent="0.15">
      <c r="A65" s="316"/>
      <c r="B65" s="315"/>
      <c r="C65" s="314"/>
      <c r="D65" s="302">
        <f>B65+C65</f>
        <v>0</v>
      </c>
      <c r="E65" s="398"/>
      <c r="F65" s="311" t="s">
        <v>331</v>
      </c>
      <c r="G65" s="263">
        <f>E65-D65</f>
        <v>0</v>
      </c>
    </row>
    <row r="66" spans="1:10" ht="17.100000000000001" hidden="1" customHeight="1" x14ac:dyDescent="0.15">
      <c r="A66" s="316"/>
      <c r="B66" s="315"/>
      <c r="C66" s="314"/>
      <c r="D66" s="302">
        <f>B66+C66</f>
        <v>0</v>
      </c>
      <c r="E66" s="398"/>
      <c r="F66" s="311" t="s">
        <v>330</v>
      </c>
      <c r="G66" s="263">
        <f>E66-D66</f>
        <v>0</v>
      </c>
    </row>
    <row r="67" spans="1:10" ht="17.100000000000001" hidden="1" customHeight="1" x14ac:dyDescent="0.15">
      <c r="A67" s="316"/>
      <c r="B67" s="315"/>
      <c r="C67" s="314"/>
      <c r="D67" s="302">
        <f>B67+C67</f>
        <v>0</v>
      </c>
      <c r="E67" s="398"/>
      <c r="F67" s="311" t="s">
        <v>329</v>
      </c>
      <c r="G67" s="263">
        <f>E67-D67</f>
        <v>0</v>
      </c>
    </row>
    <row r="68" spans="1:10" ht="17.100000000000001" customHeight="1" x14ac:dyDescent="0.15">
      <c r="A68" s="304" t="s">
        <v>229</v>
      </c>
      <c r="B68" s="303">
        <v>2821000</v>
      </c>
      <c r="C68" s="302">
        <v>0</v>
      </c>
      <c r="D68" s="302">
        <f>B68+C68</f>
        <v>2821000</v>
      </c>
      <c r="E68" s="300">
        <v>2071072</v>
      </c>
      <c r="F68" s="415" t="s">
        <v>328</v>
      </c>
      <c r="G68" s="263">
        <f>E68-D68</f>
        <v>-749928</v>
      </c>
      <c r="H68" s="263" t="s">
        <v>327</v>
      </c>
    </row>
    <row r="69" spans="1:10" ht="17.100000000000001" hidden="1" customHeight="1" x14ac:dyDescent="0.15">
      <c r="A69" s="316"/>
      <c r="B69" s="411"/>
      <c r="C69" s="410"/>
      <c r="D69" s="302">
        <f>B69+C69</f>
        <v>0</v>
      </c>
      <c r="E69" s="398"/>
      <c r="F69" s="311" t="s">
        <v>326</v>
      </c>
      <c r="G69" s="263">
        <f>E69-D69</f>
        <v>0</v>
      </c>
    </row>
    <row r="70" spans="1:10" ht="17.100000000000001" hidden="1" customHeight="1" x14ac:dyDescent="0.15">
      <c r="A70" s="316"/>
      <c r="B70" s="411"/>
      <c r="C70" s="410"/>
      <c r="D70" s="302">
        <f>B70+C70</f>
        <v>0</v>
      </c>
      <c r="E70" s="398"/>
      <c r="F70" s="311" t="s">
        <v>325</v>
      </c>
      <c r="G70" s="263">
        <f>E70-D70</f>
        <v>0</v>
      </c>
    </row>
    <row r="71" spans="1:10" ht="17.100000000000001" hidden="1" customHeight="1" x14ac:dyDescent="0.15">
      <c r="A71" s="316"/>
      <c r="B71" s="411"/>
      <c r="C71" s="410"/>
      <c r="D71" s="302">
        <f>B71+C71</f>
        <v>0</v>
      </c>
      <c r="E71" s="398"/>
      <c r="F71" s="311" t="s">
        <v>324</v>
      </c>
      <c r="G71" s="263">
        <f>E71-D71</f>
        <v>0</v>
      </c>
    </row>
    <row r="72" spans="1:10" ht="17.100000000000001" hidden="1" customHeight="1" x14ac:dyDescent="0.15">
      <c r="A72" s="316"/>
      <c r="B72" s="411"/>
      <c r="C72" s="410"/>
      <c r="D72" s="302">
        <f>B72+C72</f>
        <v>0</v>
      </c>
      <c r="E72" s="398"/>
      <c r="F72" s="311" t="s">
        <v>323</v>
      </c>
      <c r="G72" s="263">
        <f>E72-D72</f>
        <v>0</v>
      </c>
    </row>
    <row r="73" spans="1:10" ht="17.100000000000001" customHeight="1" x14ac:dyDescent="0.15">
      <c r="A73" s="304" t="s">
        <v>224</v>
      </c>
      <c r="B73" s="303">
        <v>5510000</v>
      </c>
      <c r="C73" s="302">
        <v>0</v>
      </c>
      <c r="D73" s="302">
        <f>B73+C73</f>
        <v>5510000</v>
      </c>
      <c r="E73" s="300">
        <v>5715623</v>
      </c>
      <c r="F73" s="435" t="s">
        <v>322</v>
      </c>
      <c r="G73" s="263">
        <f>E73-D73</f>
        <v>205623</v>
      </c>
      <c r="H73" s="263" t="s">
        <v>321</v>
      </c>
    </row>
    <row r="74" spans="1:10" ht="17.100000000000001" hidden="1" customHeight="1" x14ac:dyDescent="0.15">
      <c r="A74" s="316"/>
      <c r="B74" s="411"/>
      <c r="C74" s="410"/>
      <c r="D74" s="302">
        <f>B74+C74</f>
        <v>0</v>
      </c>
      <c r="E74" s="398"/>
      <c r="F74" s="319" t="s">
        <v>320</v>
      </c>
      <c r="G74" s="263">
        <f>E74-D74</f>
        <v>0</v>
      </c>
    </row>
    <row r="75" spans="1:10" ht="17.100000000000001" hidden="1" customHeight="1" x14ac:dyDescent="0.15">
      <c r="A75" s="316"/>
      <c r="B75" s="411"/>
      <c r="C75" s="410"/>
      <c r="D75" s="302">
        <f>B75+C75</f>
        <v>0</v>
      </c>
      <c r="E75" s="398"/>
      <c r="F75" s="319" t="s">
        <v>319</v>
      </c>
      <c r="G75" s="263">
        <f>E75-D75</f>
        <v>0</v>
      </c>
      <c r="H75" s="263" t="s">
        <v>318</v>
      </c>
    </row>
    <row r="76" spans="1:10" ht="17.100000000000001" hidden="1" customHeight="1" x14ac:dyDescent="0.15">
      <c r="A76" s="310"/>
      <c r="B76" s="431"/>
      <c r="C76" s="430"/>
      <c r="D76" s="302">
        <f>B76+C76</f>
        <v>0</v>
      </c>
      <c r="E76" s="417"/>
      <c r="F76" s="429"/>
      <c r="G76" s="263">
        <f>E76-D76</f>
        <v>0</v>
      </c>
    </row>
    <row r="77" spans="1:10" ht="16.5" customHeight="1" x14ac:dyDescent="0.15">
      <c r="A77" s="434" t="s">
        <v>270</v>
      </c>
      <c r="B77" s="303">
        <v>2175000</v>
      </c>
      <c r="C77" s="302">
        <v>0</v>
      </c>
      <c r="D77" s="302">
        <f>B77+C77</f>
        <v>2175000</v>
      </c>
      <c r="E77" s="300">
        <v>2527847</v>
      </c>
      <c r="F77" s="383" t="s">
        <v>317</v>
      </c>
      <c r="G77" s="263">
        <f>E77-D77</f>
        <v>352847</v>
      </c>
    </row>
    <row r="78" spans="1:10" ht="16.5" hidden="1" customHeight="1" x14ac:dyDescent="0.15">
      <c r="A78" s="433"/>
      <c r="B78" s="411"/>
      <c r="C78" s="410"/>
      <c r="D78" s="302">
        <f>B78+C78</f>
        <v>0</v>
      </c>
      <c r="E78" s="403"/>
      <c r="F78" s="319" t="s">
        <v>316</v>
      </c>
      <c r="G78" s="263">
        <f>E78-D78</f>
        <v>0</v>
      </c>
    </row>
    <row r="79" spans="1:10" ht="16.5" hidden="1" customHeight="1" x14ac:dyDescent="0.15">
      <c r="A79" s="432"/>
      <c r="B79" s="431"/>
      <c r="C79" s="430"/>
      <c r="D79" s="302">
        <f>B79+C79</f>
        <v>0</v>
      </c>
      <c r="E79" s="402"/>
      <c r="F79" s="429" t="s">
        <v>315</v>
      </c>
      <c r="G79" s="263">
        <f>E79-D79</f>
        <v>0</v>
      </c>
    </row>
    <row r="80" spans="1:10" s="264" customFormat="1" ht="27.95" customHeight="1" x14ac:dyDescent="0.15">
      <c r="A80" s="304" t="s">
        <v>256</v>
      </c>
      <c r="B80" s="303">
        <v>600000</v>
      </c>
      <c r="C80" s="302">
        <v>431000</v>
      </c>
      <c r="D80" s="302">
        <f>B80+C80</f>
        <v>1031000</v>
      </c>
      <c r="E80" s="428">
        <v>911227</v>
      </c>
      <c r="F80" s="427" t="s">
        <v>314</v>
      </c>
      <c r="G80" s="263">
        <f>E80-D80</f>
        <v>-119773</v>
      </c>
      <c r="H80" s="263"/>
      <c r="I80" s="263"/>
      <c r="J80" s="263"/>
    </row>
    <row r="81" spans="1:10" s="264" customFormat="1" ht="17.100000000000001" hidden="1" customHeight="1" x14ac:dyDescent="0.15">
      <c r="A81" s="316"/>
      <c r="B81" s="315"/>
      <c r="C81" s="314"/>
      <c r="D81" s="302">
        <f>B81+C81</f>
        <v>0</v>
      </c>
      <c r="E81" s="403"/>
      <c r="F81" s="311" t="s">
        <v>313</v>
      </c>
      <c r="G81" s="263">
        <f>E81-D81</f>
        <v>0</v>
      </c>
      <c r="H81" s="263"/>
      <c r="I81" s="263"/>
      <c r="J81" s="263"/>
    </row>
    <row r="82" spans="1:10" s="264" customFormat="1" ht="17.100000000000001" hidden="1" customHeight="1" x14ac:dyDescent="0.15">
      <c r="A82" s="316"/>
      <c r="B82" s="315"/>
      <c r="C82" s="314"/>
      <c r="D82" s="302">
        <f>B82+C82</f>
        <v>0</v>
      </c>
      <c r="E82" s="403"/>
      <c r="F82" s="311" t="s">
        <v>312</v>
      </c>
      <c r="G82" s="263">
        <f>E82-D82</f>
        <v>0</v>
      </c>
      <c r="H82" s="263"/>
      <c r="I82" s="263"/>
      <c r="J82" s="263"/>
    </row>
    <row r="83" spans="1:10" s="264" customFormat="1" ht="17.100000000000001" hidden="1" customHeight="1" x14ac:dyDescent="0.15">
      <c r="A83" s="316"/>
      <c r="B83" s="315"/>
      <c r="C83" s="314"/>
      <c r="D83" s="302">
        <f>B83+C83</f>
        <v>0</v>
      </c>
      <c r="E83" s="403"/>
      <c r="F83" s="311" t="s">
        <v>311</v>
      </c>
      <c r="G83" s="263">
        <f>E83-D83</f>
        <v>0</v>
      </c>
      <c r="H83" s="263"/>
      <c r="I83" s="263"/>
      <c r="J83" s="263"/>
    </row>
    <row r="84" spans="1:10" s="264" customFormat="1" ht="17.100000000000001" hidden="1" customHeight="1" x14ac:dyDescent="0.15">
      <c r="A84" s="316"/>
      <c r="B84" s="315"/>
      <c r="C84" s="314"/>
      <c r="D84" s="302">
        <f>B84+C84</f>
        <v>0</v>
      </c>
      <c r="E84" s="403"/>
      <c r="F84" s="305" t="s">
        <v>310</v>
      </c>
      <c r="G84" s="263">
        <f>E84-D84</f>
        <v>0</v>
      </c>
      <c r="H84" s="263"/>
      <c r="I84" s="263"/>
      <c r="J84" s="263"/>
    </row>
    <row r="85" spans="1:10" s="264" customFormat="1" ht="17.100000000000001" customHeight="1" x14ac:dyDescent="0.15">
      <c r="A85" s="304" t="s">
        <v>309</v>
      </c>
      <c r="B85" s="303">
        <v>86000</v>
      </c>
      <c r="C85" s="302">
        <v>0</v>
      </c>
      <c r="D85" s="302">
        <f>B85+C85</f>
        <v>86000</v>
      </c>
      <c r="E85" s="300">
        <v>88670</v>
      </c>
      <c r="F85" s="426" t="s">
        <v>308</v>
      </c>
      <c r="G85" s="263">
        <f>E85-D85</f>
        <v>2670</v>
      </c>
      <c r="H85" s="263"/>
      <c r="I85" s="263"/>
      <c r="J85" s="263"/>
    </row>
    <row r="86" spans="1:10" s="264" customFormat="1" ht="17.100000000000001" hidden="1" customHeight="1" x14ac:dyDescent="0.15">
      <c r="A86" s="316"/>
      <c r="B86" s="425"/>
      <c r="C86" s="410"/>
      <c r="D86" s="302">
        <f>B86+C86</f>
        <v>0</v>
      </c>
      <c r="E86" s="398"/>
      <c r="F86" s="420" t="s">
        <v>307</v>
      </c>
      <c r="G86" s="263">
        <f>E86-D86</f>
        <v>0</v>
      </c>
      <c r="H86" s="263"/>
      <c r="I86" s="263"/>
      <c r="J86" s="263"/>
    </row>
    <row r="87" spans="1:10" s="264" customFormat="1" ht="17.100000000000001" hidden="1" customHeight="1" x14ac:dyDescent="0.15">
      <c r="A87" s="316"/>
      <c r="B87" s="411"/>
      <c r="C87" s="410"/>
      <c r="D87" s="302">
        <f>B87+C87</f>
        <v>0</v>
      </c>
      <c r="E87" s="398"/>
      <c r="F87" s="420" t="s">
        <v>306</v>
      </c>
      <c r="G87" s="263">
        <f>E87-D87</f>
        <v>0</v>
      </c>
      <c r="H87" s="263"/>
      <c r="I87" s="263"/>
      <c r="J87" s="263"/>
    </row>
    <row r="88" spans="1:10" s="264" customFormat="1" ht="17.100000000000001" hidden="1" customHeight="1" x14ac:dyDescent="0.15">
      <c r="A88" s="316"/>
      <c r="B88" s="411"/>
      <c r="C88" s="410"/>
      <c r="D88" s="302">
        <f>B88+C88</f>
        <v>0</v>
      </c>
      <c r="E88" s="398"/>
      <c r="F88" s="420" t="s">
        <v>305</v>
      </c>
      <c r="G88" s="263">
        <f>E88-D88</f>
        <v>0</v>
      </c>
      <c r="H88" s="263"/>
      <c r="I88" s="263"/>
      <c r="J88" s="263"/>
    </row>
    <row r="89" spans="1:10" s="264" customFormat="1" ht="17.100000000000001" hidden="1" customHeight="1" x14ac:dyDescent="0.15">
      <c r="A89" s="316"/>
      <c r="B89" s="411"/>
      <c r="C89" s="410"/>
      <c r="D89" s="302">
        <f>B89+C89</f>
        <v>0</v>
      </c>
      <c r="E89" s="398"/>
      <c r="F89" s="420" t="s">
        <v>304</v>
      </c>
      <c r="G89" s="263">
        <f>E89-D89</f>
        <v>0</v>
      </c>
      <c r="H89" s="263"/>
      <c r="I89" s="263"/>
      <c r="J89" s="263"/>
    </row>
    <row r="90" spans="1:10" s="264" customFormat="1" ht="17.100000000000001" hidden="1" customHeight="1" x14ac:dyDescent="0.15">
      <c r="A90" s="316"/>
      <c r="B90" s="411"/>
      <c r="C90" s="410"/>
      <c r="D90" s="302">
        <f>B90+C90</f>
        <v>0</v>
      </c>
      <c r="E90" s="398"/>
      <c r="F90" s="420" t="s">
        <v>303</v>
      </c>
      <c r="G90" s="263">
        <f>E90-D90</f>
        <v>0</v>
      </c>
      <c r="H90" s="263"/>
      <c r="I90" s="263"/>
      <c r="J90" s="263"/>
    </row>
    <row r="91" spans="1:10" s="264" customFormat="1" ht="17.100000000000001" hidden="1" customHeight="1" x14ac:dyDescent="0.15">
      <c r="A91" s="316"/>
      <c r="B91" s="411"/>
      <c r="C91" s="410"/>
      <c r="D91" s="302">
        <f>B91+C91</f>
        <v>0</v>
      </c>
      <c r="E91" s="398"/>
      <c r="F91" s="420" t="s">
        <v>302</v>
      </c>
      <c r="G91" s="263">
        <f>E91-D91</f>
        <v>0</v>
      </c>
      <c r="H91" s="263"/>
      <c r="I91" s="263"/>
      <c r="J91" s="263"/>
    </row>
    <row r="92" spans="1:10" s="264" customFormat="1" ht="17.100000000000001" hidden="1" customHeight="1" x14ac:dyDescent="0.15">
      <c r="A92" s="316"/>
      <c r="B92" s="411"/>
      <c r="C92" s="410"/>
      <c r="D92" s="302">
        <f>B92+C92</f>
        <v>0</v>
      </c>
      <c r="E92" s="398"/>
      <c r="F92" s="420" t="s">
        <v>301</v>
      </c>
      <c r="G92" s="263">
        <f>E92-D92</f>
        <v>0</v>
      </c>
      <c r="H92" s="263"/>
      <c r="I92" s="263"/>
      <c r="J92" s="263"/>
    </row>
    <row r="93" spans="1:10" s="264" customFormat="1" ht="17.100000000000001" hidden="1" customHeight="1" x14ac:dyDescent="0.15">
      <c r="A93" s="316"/>
      <c r="B93" s="411"/>
      <c r="C93" s="410"/>
      <c r="D93" s="302">
        <f>B93+C93</f>
        <v>0</v>
      </c>
      <c r="E93" s="398"/>
      <c r="F93" s="420" t="s">
        <v>300</v>
      </c>
      <c r="G93" s="263">
        <f>E93-D93</f>
        <v>0</v>
      </c>
      <c r="H93" s="263"/>
      <c r="I93" s="263"/>
      <c r="J93" s="263"/>
    </row>
    <row r="94" spans="1:10" s="264" customFormat="1" ht="17.100000000000001" hidden="1" customHeight="1" x14ac:dyDescent="0.15">
      <c r="A94" s="316"/>
      <c r="B94" s="411"/>
      <c r="C94" s="410"/>
      <c r="D94" s="302">
        <f>B94+C94</f>
        <v>0</v>
      </c>
      <c r="E94" s="398"/>
      <c r="F94" s="418" t="s">
        <v>299</v>
      </c>
      <c r="G94" s="263">
        <f>E94-D94</f>
        <v>0</v>
      </c>
      <c r="H94" s="263"/>
      <c r="I94" s="263"/>
      <c r="J94" s="263"/>
    </row>
    <row r="95" spans="1:10" s="264" customFormat="1" ht="17.100000000000001" hidden="1" customHeight="1" x14ac:dyDescent="0.15">
      <c r="A95" s="316"/>
      <c r="B95" s="411"/>
      <c r="C95" s="410"/>
      <c r="D95" s="302">
        <f>B95+C95</f>
        <v>0</v>
      </c>
      <c r="E95" s="398"/>
      <c r="F95" s="418" t="s">
        <v>298</v>
      </c>
      <c r="G95" s="263">
        <f>E95-D95</f>
        <v>0</v>
      </c>
      <c r="H95" s="263"/>
      <c r="I95" s="263"/>
      <c r="J95" s="263"/>
    </row>
    <row r="96" spans="1:10" ht="17.100000000000001" hidden="1" customHeight="1" x14ac:dyDescent="0.15">
      <c r="A96" s="316"/>
      <c r="B96" s="411"/>
      <c r="C96" s="410"/>
      <c r="D96" s="302">
        <f>B96+C96</f>
        <v>0</v>
      </c>
      <c r="E96" s="398"/>
      <c r="F96" s="418" t="s">
        <v>297</v>
      </c>
      <c r="G96" s="263">
        <f>E96-D96</f>
        <v>0</v>
      </c>
    </row>
    <row r="97" spans="1:10" s="264" customFormat="1" ht="17.100000000000001" hidden="1" customHeight="1" x14ac:dyDescent="0.15">
      <c r="A97" s="316"/>
      <c r="B97" s="411"/>
      <c r="C97" s="410"/>
      <c r="D97" s="302">
        <f>B97+C97</f>
        <v>0</v>
      </c>
      <c r="E97" s="398"/>
      <c r="F97" s="418" t="s">
        <v>296</v>
      </c>
      <c r="G97" s="263">
        <f>E97-D97</f>
        <v>0</v>
      </c>
      <c r="H97" s="263"/>
      <c r="I97" s="263"/>
      <c r="J97" s="263"/>
    </row>
    <row r="98" spans="1:10" s="264" customFormat="1" ht="17.100000000000001" hidden="1" customHeight="1" x14ac:dyDescent="0.15">
      <c r="A98" s="316"/>
      <c r="B98" s="411"/>
      <c r="C98" s="410"/>
      <c r="D98" s="302">
        <f>B98+C98</f>
        <v>0</v>
      </c>
      <c r="E98" s="398"/>
      <c r="F98" s="418" t="s">
        <v>295</v>
      </c>
      <c r="G98" s="263">
        <f>E98-D98</f>
        <v>0</v>
      </c>
      <c r="H98" s="263"/>
      <c r="I98" s="263"/>
      <c r="J98" s="263"/>
    </row>
    <row r="99" spans="1:10" ht="17.100000000000001" customHeight="1" x14ac:dyDescent="0.15">
      <c r="A99" s="304" t="s">
        <v>294</v>
      </c>
      <c r="B99" s="359">
        <v>15000</v>
      </c>
      <c r="C99" s="405">
        <v>0</v>
      </c>
      <c r="D99" s="302">
        <f>B99+C99</f>
        <v>15000</v>
      </c>
      <c r="E99" s="363">
        <v>5000</v>
      </c>
      <c r="F99" s="424" t="s">
        <v>293</v>
      </c>
      <c r="G99" s="263">
        <f>E99-D99</f>
        <v>-10000</v>
      </c>
    </row>
    <row r="100" spans="1:10" s="264" customFormat="1" ht="17.100000000000001" customHeight="1" x14ac:dyDescent="0.15">
      <c r="A100" s="304" t="s">
        <v>292</v>
      </c>
      <c r="B100" s="303">
        <v>63000</v>
      </c>
      <c r="C100" s="302">
        <v>0</v>
      </c>
      <c r="D100" s="302">
        <f>B100+C100</f>
        <v>63000</v>
      </c>
      <c r="E100" s="423">
        <v>47606</v>
      </c>
      <c r="F100" s="422" t="s">
        <v>291</v>
      </c>
      <c r="G100" s="263">
        <f>E100-D100</f>
        <v>-15394</v>
      </c>
      <c r="H100" s="263"/>
      <c r="I100" s="263"/>
      <c r="J100" s="263"/>
    </row>
    <row r="101" spans="1:10" s="264" customFormat="1" ht="17.100000000000001" hidden="1" customHeight="1" x14ac:dyDescent="0.15">
      <c r="A101" s="316"/>
      <c r="B101" s="315"/>
      <c r="C101" s="314"/>
      <c r="D101" s="302">
        <f>B101+C101</f>
        <v>0</v>
      </c>
      <c r="E101" s="421"/>
      <c r="F101" s="418" t="s">
        <v>290</v>
      </c>
      <c r="G101" s="263">
        <f>E101-D101</f>
        <v>0</v>
      </c>
      <c r="H101" s="263"/>
      <c r="I101" s="263"/>
      <c r="J101" s="263"/>
    </row>
    <row r="102" spans="1:10" s="264" customFormat="1" ht="17.100000000000001" hidden="1" customHeight="1" x14ac:dyDescent="0.15">
      <c r="A102" s="316"/>
      <c r="B102" s="315"/>
      <c r="C102" s="314"/>
      <c r="D102" s="302">
        <f>B102+C102</f>
        <v>0</v>
      </c>
      <c r="E102" s="421"/>
      <c r="F102" s="418" t="s">
        <v>289</v>
      </c>
      <c r="G102" s="263">
        <f>E102-D102</f>
        <v>0</v>
      </c>
      <c r="H102" s="263"/>
      <c r="I102" s="263"/>
      <c r="J102" s="263"/>
    </row>
    <row r="103" spans="1:10" s="264" customFormat="1" ht="17.100000000000001" hidden="1" customHeight="1" x14ac:dyDescent="0.15">
      <c r="A103" s="316"/>
      <c r="B103" s="315"/>
      <c r="C103" s="314"/>
      <c r="D103" s="302">
        <f>B103+C103</f>
        <v>0</v>
      </c>
      <c r="E103" s="398"/>
      <c r="F103" s="420" t="s">
        <v>288</v>
      </c>
      <c r="G103" s="263">
        <f>E103-D103</f>
        <v>0</v>
      </c>
      <c r="H103" s="263"/>
      <c r="I103" s="263"/>
      <c r="J103" s="263"/>
    </row>
    <row r="104" spans="1:10" s="264" customFormat="1" ht="17.100000000000001" hidden="1" customHeight="1" x14ac:dyDescent="0.15">
      <c r="A104" s="316"/>
      <c r="B104" s="315"/>
      <c r="C104" s="314"/>
      <c r="D104" s="302">
        <f>B104+C104</f>
        <v>0</v>
      </c>
      <c r="E104" s="398"/>
      <c r="F104" s="420" t="s">
        <v>287</v>
      </c>
      <c r="G104" s="263">
        <f>E104-D104</f>
        <v>0</v>
      </c>
      <c r="H104" s="263"/>
      <c r="I104" s="263"/>
      <c r="J104" s="263"/>
    </row>
    <row r="105" spans="1:10" s="264" customFormat="1" ht="17.100000000000001" hidden="1" customHeight="1" x14ac:dyDescent="0.15">
      <c r="A105" s="316"/>
      <c r="B105" s="315"/>
      <c r="C105" s="314"/>
      <c r="D105" s="302">
        <f>B105+C105</f>
        <v>0</v>
      </c>
      <c r="E105" s="398"/>
      <c r="F105" s="420" t="s">
        <v>286</v>
      </c>
      <c r="G105" s="263">
        <f>E105-D105</f>
        <v>0</v>
      </c>
      <c r="H105" s="263"/>
      <c r="I105" s="263"/>
      <c r="J105" s="263"/>
    </row>
    <row r="106" spans="1:10" ht="17.100000000000001" hidden="1" customHeight="1" x14ac:dyDescent="0.15">
      <c r="A106" s="316"/>
      <c r="B106" s="315"/>
      <c r="C106" s="314"/>
      <c r="D106" s="302">
        <f>B106+C106</f>
        <v>0</v>
      </c>
      <c r="E106" s="398"/>
      <c r="F106" s="420" t="s">
        <v>285</v>
      </c>
      <c r="G106" s="263">
        <f>E106-D106</f>
        <v>0</v>
      </c>
      <c r="H106" s="419"/>
    </row>
    <row r="107" spans="1:10" ht="17.100000000000001" hidden="1" customHeight="1" x14ac:dyDescent="0.15">
      <c r="A107" s="316"/>
      <c r="B107" s="315"/>
      <c r="C107" s="314"/>
      <c r="D107" s="302">
        <f>B107+C107</f>
        <v>0</v>
      </c>
      <c r="E107" s="398"/>
      <c r="F107" s="418" t="s">
        <v>284</v>
      </c>
      <c r="G107" s="263">
        <f>E107-D107</f>
        <v>0</v>
      </c>
    </row>
    <row r="108" spans="1:10" ht="17.100000000000001" hidden="1" customHeight="1" x14ac:dyDescent="0.15">
      <c r="A108" s="316"/>
      <c r="B108" s="315"/>
      <c r="C108" s="314"/>
      <c r="D108" s="302">
        <f>B108+C108</f>
        <v>0</v>
      </c>
      <c r="E108" s="398"/>
      <c r="F108" s="418" t="s">
        <v>283</v>
      </c>
      <c r="G108" s="263">
        <f>E108-D108</f>
        <v>0</v>
      </c>
    </row>
    <row r="109" spans="1:10" ht="17.100000000000001" hidden="1" customHeight="1" x14ac:dyDescent="0.15">
      <c r="A109" s="316"/>
      <c r="B109" s="315"/>
      <c r="C109" s="314"/>
      <c r="D109" s="302">
        <f>B109+C109</f>
        <v>0</v>
      </c>
      <c r="E109" s="398"/>
      <c r="F109" s="418" t="s">
        <v>282</v>
      </c>
      <c r="G109" s="263">
        <f>E109-D109</f>
        <v>0</v>
      </c>
    </row>
    <row r="110" spans="1:10" ht="17.100000000000001" hidden="1" customHeight="1" x14ac:dyDescent="0.15">
      <c r="A110" s="316"/>
      <c r="B110" s="315"/>
      <c r="C110" s="314"/>
      <c r="D110" s="302">
        <f>B110+C110</f>
        <v>0</v>
      </c>
      <c r="E110" s="398"/>
      <c r="F110" s="418" t="s">
        <v>281</v>
      </c>
      <c r="G110" s="263">
        <f>E110-D110</f>
        <v>0</v>
      </c>
    </row>
    <row r="111" spans="1:10" ht="17.100000000000001" hidden="1" customHeight="1" x14ac:dyDescent="0.15">
      <c r="A111" s="310"/>
      <c r="B111" s="309"/>
      <c r="C111" s="308"/>
      <c r="D111" s="302">
        <f>B111+C111</f>
        <v>0</v>
      </c>
      <c r="E111" s="417"/>
      <c r="F111" s="305" t="s">
        <v>280</v>
      </c>
      <c r="G111" s="263">
        <f>E111-D111</f>
        <v>0</v>
      </c>
    </row>
    <row r="112" spans="1:10" s="264" customFormat="1" ht="17.100000000000001" customHeight="1" x14ac:dyDescent="0.15">
      <c r="A112" s="416" t="s">
        <v>272</v>
      </c>
      <c r="B112" s="359">
        <v>6000</v>
      </c>
      <c r="C112" s="405">
        <v>0</v>
      </c>
      <c r="D112" s="302">
        <f>B112+C112</f>
        <v>6000</v>
      </c>
      <c r="E112" s="363">
        <v>0</v>
      </c>
      <c r="F112" s="415" t="s">
        <v>279</v>
      </c>
      <c r="G112" s="263">
        <f>E112-D112</f>
        <v>-6000</v>
      </c>
      <c r="H112" s="263"/>
      <c r="I112" s="263"/>
      <c r="J112" s="263"/>
    </row>
    <row r="113" spans="1:10" s="264" customFormat="1" ht="17.100000000000001" hidden="1" customHeight="1" x14ac:dyDescent="0.15">
      <c r="A113" s="316"/>
      <c r="B113" s="315"/>
      <c r="C113" s="314"/>
      <c r="D113" s="302">
        <f>B113+C113</f>
        <v>0</v>
      </c>
      <c r="E113" s="320"/>
      <c r="F113" s="311" t="s">
        <v>278</v>
      </c>
      <c r="G113" s="263">
        <f>E113-D113</f>
        <v>0</v>
      </c>
      <c r="H113" s="263"/>
      <c r="I113" s="263"/>
      <c r="J113" s="263"/>
    </row>
    <row r="114" spans="1:10" s="264" customFormat="1" ht="17.100000000000001" hidden="1" customHeight="1" x14ac:dyDescent="0.15">
      <c r="A114" s="316"/>
      <c r="B114" s="315"/>
      <c r="C114" s="314"/>
      <c r="D114" s="302">
        <f>B114+C114</f>
        <v>0</v>
      </c>
      <c r="E114" s="320"/>
      <c r="F114" s="413" t="s">
        <v>277</v>
      </c>
      <c r="G114" s="263">
        <f>E114-D114</f>
        <v>0</v>
      </c>
      <c r="H114" s="263"/>
      <c r="I114" s="263"/>
      <c r="J114" s="263"/>
    </row>
    <row r="115" spans="1:10" s="264" customFormat="1" ht="17.100000000000001" hidden="1" customHeight="1" x14ac:dyDescent="0.15">
      <c r="A115" s="316"/>
      <c r="B115" s="315"/>
      <c r="C115" s="314"/>
      <c r="D115" s="302">
        <f>B115+C115</f>
        <v>0</v>
      </c>
      <c r="E115" s="320"/>
      <c r="F115" s="413" t="s">
        <v>276</v>
      </c>
      <c r="G115" s="263">
        <f>E115-D115</f>
        <v>0</v>
      </c>
      <c r="H115" s="263"/>
      <c r="I115" s="263"/>
      <c r="J115" s="263"/>
    </row>
    <row r="116" spans="1:10" s="264" customFormat="1" ht="17.100000000000001" hidden="1" customHeight="1" x14ac:dyDescent="0.15">
      <c r="A116" s="316"/>
      <c r="B116" s="315"/>
      <c r="C116" s="314"/>
      <c r="D116" s="302">
        <f>B116+C116</f>
        <v>0</v>
      </c>
      <c r="E116" s="320"/>
      <c r="F116" s="413" t="s">
        <v>275</v>
      </c>
      <c r="G116" s="263">
        <f>E116-D116</f>
        <v>0</v>
      </c>
      <c r="H116" s="263"/>
      <c r="I116" s="263"/>
      <c r="J116" s="263"/>
    </row>
    <row r="117" spans="1:10" s="264" customFormat="1" ht="17.100000000000001" hidden="1" customHeight="1" x14ac:dyDescent="0.15">
      <c r="A117" s="304" t="s">
        <v>274</v>
      </c>
      <c r="B117" s="303">
        <v>0</v>
      </c>
      <c r="C117" s="302">
        <v>0</v>
      </c>
      <c r="D117" s="302">
        <f>B117+C117</f>
        <v>0</v>
      </c>
      <c r="E117" s="300">
        <v>0</v>
      </c>
      <c r="F117" s="415"/>
      <c r="G117" s="263">
        <f>E117-D117</f>
        <v>0</v>
      </c>
      <c r="H117" s="263"/>
      <c r="I117" s="263"/>
      <c r="J117" s="263"/>
    </row>
    <row r="118" spans="1:10" s="264" customFormat="1" ht="17.100000000000001" hidden="1" customHeight="1" x14ac:dyDescent="0.15">
      <c r="A118" s="316"/>
      <c r="B118" s="411"/>
      <c r="C118" s="410"/>
      <c r="D118" s="302">
        <f>B118+C118</f>
        <v>0</v>
      </c>
      <c r="E118" s="320"/>
      <c r="F118" s="305" t="s">
        <v>273</v>
      </c>
      <c r="G118" s="263">
        <f>E118-D118</f>
        <v>0</v>
      </c>
      <c r="H118" s="263"/>
      <c r="I118" s="263"/>
      <c r="J118" s="263"/>
    </row>
    <row r="119" spans="1:10" s="264" customFormat="1" ht="17.100000000000001" hidden="1" customHeight="1" x14ac:dyDescent="0.15">
      <c r="A119" s="304" t="s">
        <v>272</v>
      </c>
      <c r="B119" s="303">
        <v>0</v>
      </c>
      <c r="C119" s="302">
        <v>0</v>
      </c>
      <c r="D119" s="302">
        <f>B119+C119</f>
        <v>0</v>
      </c>
      <c r="E119" s="300">
        <v>0</v>
      </c>
      <c r="F119" s="414"/>
      <c r="G119" s="263">
        <f>E119-D119</f>
        <v>0</v>
      </c>
      <c r="H119" s="263"/>
      <c r="I119" s="263"/>
      <c r="J119" s="263"/>
    </row>
    <row r="120" spans="1:10" s="264" customFormat="1" ht="17.100000000000001" hidden="1" customHeight="1" x14ac:dyDescent="0.15">
      <c r="A120" s="316"/>
      <c r="B120" s="411"/>
      <c r="C120" s="410"/>
      <c r="D120" s="302">
        <f>B120+C120</f>
        <v>0</v>
      </c>
      <c r="E120" s="320"/>
      <c r="F120" s="413" t="s">
        <v>271</v>
      </c>
      <c r="G120" s="263">
        <f>E120-D120</f>
        <v>0</v>
      </c>
      <c r="H120" s="263"/>
      <c r="I120" s="263"/>
      <c r="J120" s="263"/>
    </row>
    <row r="121" spans="1:10" s="264" customFormat="1" ht="17.100000000000001" hidden="1" customHeight="1" x14ac:dyDescent="0.15">
      <c r="A121" s="406" t="s">
        <v>270</v>
      </c>
      <c r="B121" s="303">
        <v>0</v>
      </c>
      <c r="C121" s="302">
        <v>0</v>
      </c>
      <c r="D121" s="302">
        <f>B121+C121</f>
        <v>0</v>
      </c>
      <c r="E121" s="300">
        <v>0</v>
      </c>
      <c r="F121" s="356"/>
      <c r="G121" s="263">
        <f>E121-D121</f>
        <v>0</v>
      </c>
      <c r="H121" s="263"/>
      <c r="I121" s="263"/>
      <c r="J121" s="263"/>
    </row>
    <row r="122" spans="1:10" s="264" customFormat="1" ht="17.100000000000001" hidden="1" customHeight="1" x14ac:dyDescent="0.15">
      <c r="A122" s="412"/>
      <c r="B122" s="411"/>
      <c r="C122" s="410"/>
      <c r="D122" s="410"/>
      <c r="E122" s="320"/>
      <c r="F122" s="409" t="s">
        <v>269</v>
      </c>
      <c r="G122" s="263">
        <f>E122-D122</f>
        <v>0</v>
      </c>
      <c r="H122" s="263"/>
      <c r="I122" s="263"/>
      <c r="J122" s="263"/>
    </row>
    <row r="123" spans="1:10" s="264" customFormat="1" ht="17.100000000000001" hidden="1" customHeight="1" x14ac:dyDescent="0.15">
      <c r="A123" s="412"/>
      <c r="B123" s="411"/>
      <c r="C123" s="410"/>
      <c r="D123" s="410"/>
      <c r="E123" s="320"/>
      <c r="F123" s="409" t="s">
        <v>268</v>
      </c>
      <c r="G123" s="263">
        <f>E123-D123</f>
        <v>0</v>
      </c>
      <c r="H123" s="263"/>
      <c r="I123" s="263"/>
      <c r="J123" s="263"/>
    </row>
    <row r="124" spans="1:10" s="264" customFormat="1" ht="17.100000000000001" hidden="1" customHeight="1" x14ac:dyDescent="0.15">
      <c r="A124" s="412"/>
      <c r="B124" s="411"/>
      <c r="C124" s="410"/>
      <c r="D124" s="410"/>
      <c r="E124" s="320"/>
      <c r="F124" s="409" t="s">
        <v>267</v>
      </c>
      <c r="G124" s="263">
        <f>E124-D124</f>
        <v>0</v>
      </c>
      <c r="H124" s="263"/>
      <c r="I124" s="263"/>
      <c r="J124" s="263"/>
    </row>
    <row r="125" spans="1:10" s="264" customFormat="1" ht="17.100000000000001" hidden="1" customHeight="1" x14ac:dyDescent="0.15">
      <c r="A125" s="412"/>
      <c r="B125" s="411"/>
      <c r="C125" s="410"/>
      <c r="D125" s="410"/>
      <c r="E125" s="320"/>
      <c r="F125" s="409"/>
      <c r="G125" s="263">
        <f>E125-D125</f>
        <v>0</v>
      </c>
      <c r="H125" s="263"/>
      <c r="I125" s="263"/>
      <c r="J125" s="263"/>
    </row>
    <row r="126" spans="1:10" s="264" customFormat="1" ht="17.100000000000001" hidden="1" customHeight="1" x14ac:dyDescent="0.15">
      <c r="A126" s="406" t="s">
        <v>266</v>
      </c>
      <c r="B126" s="408">
        <v>0</v>
      </c>
      <c r="C126" s="407"/>
      <c r="D126" s="407">
        <v>0</v>
      </c>
      <c r="E126" s="300">
        <v>0</v>
      </c>
      <c r="F126" s="356"/>
      <c r="G126" s="263">
        <f>E126-D126</f>
        <v>0</v>
      </c>
      <c r="H126" s="263"/>
      <c r="I126" s="263"/>
      <c r="J126" s="263"/>
    </row>
    <row r="127" spans="1:10" s="264" customFormat="1" ht="17.100000000000001" hidden="1" customHeight="1" x14ac:dyDescent="0.15">
      <c r="A127" s="406" t="s">
        <v>265</v>
      </c>
      <c r="B127" s="303">
        <v>0</v>
      </c>
      <c r="C127" s="405">
        <v>0</v>
      </c>
      <c r="D127" s="302">
        <f>B127+C127</f>
        <v>0</v>
      </c>
      <c r="E127" s="300">
        <v>0</v>
      </c>
      <c r="F127" s="362"/>
      <c r="G127" s="263">
        <f>E127-D127</f>
        <v>0</v>
      </c>
      <c r="H127" s="263"/>
      <c r="I127" s="263"/>
      <c r="J127" s="263"/>
    </row>
    <row r="128" spans="1:10" ht="17.100000000000001" hidden="1" customHeight="1" x14ac:dyDescent="0.15">
      <c r="A128" s="356" t="s">
        <v>264</v>
      </c>
      <c r="B128" s="303">
        <v>0</v>
      </c>
      <c r="C128" s="358"/>
      <c r="D128" s="358">
        <v>62362000</v>
      </c>
      <c r="E128" s="404">
        <v>0</v>
      </c>
      <c r="F128" s="356" t="s">
        <v>263</v>
      </c>
      <c r="G128" s="263">
        <f>E128-D128</f>
        <v>-62362000</v>
      </c>
    </row>
    <row r="129" spans="1:10" s="264" customFormat="1" ht="17.100000000000001" customHeight="1" x14ac:dyDescent="0.15">
      <c r="A129" s="397" t="s">
        <v>262</v>
      </c>
      <c r="B129" s="396">
        <f>SUM(B130:B160)</f>
        <v>967000</v>
      </c>
      <c r="C129" s="395">
        <f>SUM(C130:C160)</f>
        <v>0</v>
      </c>
      <c r="D129" s="395">
        <f>SUM(D130:D160)</f>
        <v>967000</v>
      </c>
      <c r="E129" s="394">
        <f>SUM(E130:E160)</f>
        <v>35158</v>
      </c>
      <c r="F129" s="393"/>
      <c r="G129" s="263">
        <f>E129-D129</f>
        <v>-931842</v>
      </c>
      <c r="H129" s="263"/>
      <c r="I129" s="263"/>
      <c r="J129" s="263"/>
    </row>
    <row r="130" spans="1:10" ht="17.100000000000001" customHeight="1" x14ac:dyDescent="0.15">
      <c r="A130" s="392" t="s">
        <v>261</v>
      </c>
      <c r="B130" s="365">
        <v>277000</v>
      </c>
      <c r="C130" s="391">
        <v>0</v>
      </c>
      <c r="D130" s="390">
        <f>B130+C130</f>
        <v>277000</v>
      </c>
      <c r="E130" s="389">
        <v>6600</v>
      </c>
      <c r="F130" s="388" t="s">
        <v>260</v>
      </c>
      <c r="G130" s="263">
        <f>E130-D130</f>
        <v>-270400</v>
      </c>
    </row>
    <row r="131" spans="1:10" ht="17.100000000000001" hidden="1" customHeight="1" x14ac:dyDescent="0.15">
      <c r="A131" s="316"/>
      <c r="B131" s="315"/>
      <c r="C131" s="314"/>
      <c r="D131" s="313"/>
      <c r="E131" s="398"/>
      <c r="F131" s="385" t="s">
        <v>245</v>
      </c>
      <c r="G131" s="263">
        <f>E131-D131</f>
        <v>0</v>
      </c>
    </row>
    <row r="132" spans="1:10" ht="17.100000000000001" hidden="1" customHeight="1" x14ac:dyDescent="0.15">
      <c r="A132" s="316"/>
      <c r="B132" s="315"/>
      <c r="C132" s="314"/>
      <c r="D132" s="321"/>
      <c r="E132" s="398"/>
      <c r="F132" s="385" t="s">
        <v>244</v>
      </c>
      <c r="G132" s="263">
        <f>E132-D132</f>
        <v>0</v>
      </c>
    </row>
    <row r="133" spans="1:10" ht="17.100000000000001" hidden="1" customHeight="1" x14ac:dyDescent="0.15">
      <c r="A133" s="316"/>
      <c r="B133" s="315"/>
      <c r="C133" s="314"/>
      <c r="D133" s="387"/>
      <c r="E133" s="398"/>
      <c r="F133" s="385" t="s">
        <v>243</v>
      </c>
      <c r="G133" s="263">
        <f>E133-D133</f>
        <v>0</v>
      </c>
    </row>
    <row r="134" spans="1:10" ht="17.100000000000001" hidden="1" customHeight="1" x14ac:dyDescent="0.15">
      <c r="A134" s="316"/>
      <c r="B134" s="315"/>
      <c r="C134" s="314"/>
      <c r="D134" s="313"/>
      <c r="E134" s="398"/>
      <c r="F134" s="385" t="s">
        <v>242</v>
      </c>
      <c r="G134" s="263">
        <f>E134-D134</f>
        <v>0</v>
      </c>
    </row>
    <row r="135" spans="1:10" ht="17.100000000000001" hidden="1" customHeight="1" x14ac:dyDescent="0.15">
      <c r="A135" s="316"/>
      <c r="B135" s="315"/>
      <c r="C135" s="314"/>
      <c r="D135" s="321"/>
      <c r="E135" s="398"/>
      <c r="F135" s="385" t="s">
        <v>241</v>
      </c>
      <c r="G135" s="263">
        <f>E135-D135</f>
        <v>0</v>
      </c>
    </row>
    <row r="136" spans="1:10" ht="17.100000000000001" hidden="1" customHeight="1" x14ac:dyDescent="0.15">
      <c r="A136" s="316"/>
      <c r="B136" s="315"/>
      <c r="C136" s="314"/>
      <c r="D136" s="387"/>
      <c r="E136" s="398"/>
      <c r="F136" s="385" t="s">
        <v>240</v>
      </c>
      <c r="G136" s="263">
        <f>E136-D136</f>
        <v>0</v>
      </c>
    </row>
    <row r="137" spans="1:10" ht="17.100000000000001" hidden="1" customHeight="1" x14ac:dyDescent="0.15">
      <c r="A137" s="316"/>
      <c r="B137" s="315"/>
      <c r="C137" s="314"/>
      <c r="D137" s="321"/>
      <c r="E137" s="398"/>
      <c r="F137" s="385" t="s">
        <v>239</v>
      </c>
      <c r="G137" s="263">
        <f>E137-D137</f>
        <v>0</v>
      </c>
    </row>
    <row r="138" spans="1:10" ht="17.100000000000001" hidden="1" customHeight="1" x14ac:dyDescent="0.15">
      <c r="A138" s="316"/>
      <c r="B138" s="315"/>
      <c r="C138" s="314"/>
      <c r="D138" s="387"/>
      <c r="E138" s="398"/>
      <c r="F138" s="385" t="s">
        <v>238</v>
      </c>
      <c r="G138" s="263">
        <f>E138-D138</f>
        <v>0</v>
      </c>
    </row>
    <row r="139" spans="1:10" ht="17.100000000000001" hidden="1" customHeight="1" x14ac:dyDescent="0.15">
      <c r="A139" s="316"/>
      <c r="B139" s="315"/>
      <c r="C139" s="314"/>
      <c r="D139" s="386"/>
      <c r="E139" s="398"/>
      <c r="F139" s="385" t="s">
        <v>237</v>
      </c>
      <c r="G139" s="263">
        <f>E139-D139</f>
        <v>0</v>
      </c>
    </row>
    <row r="140" spans="1:10" ht="17.100000000000001" hidden="1" customHeight="1" x14ac:dyDescent="0.15">
      <c r="A140" s="316"/>
      <c r="B140" s="315"/>
      <c r="C140" s="314"/>
      <c r="D140" s="386"/>
      <c r="E140" s="398"/>
      <c r="F140" s="385" t="s">
        <v>236</v>
      </c>
      <c r="G140" s="263">
        <f>E140-D140</f>
        <v>0</v>
      </c>
    </row>
    <row r="141" spans="1:10" ht="17.100000000000001" hidden="1" customHeight="1" x14ac:dyDescent="0.15">
      <c r="A141" s="316"/>
      <c r="B141" s="315"/>
      <c r="C141" s="314"/>
      <c r="D141" s="386"/>
      <c r="E141" s="398"/>
      <c r="F141" s="385" t="s">
        <v>235</v>
      </c>
      <c r="G141" s="263">
        <f>E141-D141</f>
        <v>0</v>
      </c>
    </row>
    <row r="142" spans="1:10" ht="17.100000000000001" hidden="1" customHeight="1" x14ac:dyDescent="0.15">
      <c r="A142" s="316"/>
      <c r="B142" s="315"/>
      <c r="C142" s="314"/>
      <c r="D142" s="386"/>
      <c r="E142" s="398"/>
      <c r="F142" s="385" t="s">
        <v>234</v>
      </c>
      <c r="G142" s="263">
        <f>E142-D142</f>
        <v>0</v>
      </c>
    </row>
    <row r="143" spans="1:10" ht="17.100000000000001" hidden="1" customHeight="1" x14ac:dyDescent="0.15">
      <c r="A143" s="316"/>
      <c r="B143" s="315"/>
      <c r="C143" s="314"/>
      <c r="D143" s="386"/>
      <c r="E143" s="398"/>
      <c r="F143" s="385" t="s">
        <v>233</v>
      </c>
      <c r="G143" s="263">
        <f>E143-D143</f>
        <v>0</v>
      </c>
    </row>
    <row r="144" spans="1:10" ht="17.100000000000001" hidden="1" customHeight="1" x14ac:dyDescent="0.15">
      <c r="A144" s="316"/>
      <c r="B144" s="315"/>
      <c r="C144" s="314"/>
      <c r="D144" s="386"/>
      <c r="E144" s="398"/>
      <c r="F144" s="385" t="s">
        <v>232</v>
      </c>
      <c r="G144" s="263">
        <f>E144-D144</f>
        <v>0</v>
      </c>
    </row>
    <row r="145" spans="1:10" ht="17.100000000000001" hidden="1" customHeight="1" x14ac:dyDescent="0.15">
      <c r="A145" s="316"/>
      <c r="B145" s="315"/>
      <c r="C145" s="314"/>
      <c r="D145" s="386"/>
      <c r="E145" s="398"/>
      <c r="F145" s="385" t="s">
        <v>231</v>
      </c>
      <c r="G145" s="263">
        <f>E145-D145</f>
        <v>0</v>
      </c>
    </row>
    <row r="146" spans="1:10" ht="17.100000000000001" hidden="1" customHeight="1" x14ac:dyDescent="0.15">
      <c r="A146" s="316"/>
      <c r="B146" s="315"/>
      <c r="C146" s="314"/>
      <c r="D146" s="386"/>
      <c r="E146" s="398"/>
      <c r="F146" s="385" t="s">
        <v>230</v>
      </c>
      <c r="G146" s="263">
        <f>E146-D146</f>
        <v>0</v>
      </c>
    </row>
    <row r="147" spans="1:10" ht="17.100000000000001" customHeight="1" x14ac:dyDescent="0.15">
      <c r="A147" s="304" t="s">
        <v>259</v>
      </c>
      <c r="B147" s="303">
        <v>11000</v>
      </c>
      <c r="C147" s="302">
        <v>0</v>
      </c>
      <c r="D147" s="301">
        <f>B147+C147</f>
        <v>11000</v>
      </c>
      <c r="E147" s="300">
        <v>0</v>
      </c>
      <c r="F147" s="383" t="s">
        <v>258</v>
      </c>
      <c r="G147" s="263">
        <f>E147-D147</f>
        <v>-11000</v>
      </c>
    </row>
    <row r="148" spans="1:10" ht="17.100000000000001" hidden="1" customHeight="1" x14ac:dyDescent="0.15">
      <c r="A148" s="316"/>
      <c r="B148" s="315"/>
      <c r="C148" s="314"/>
      <c r="D148" s="313"/>
      <c r="E148" s="320"/>
      <c r="F148" s="319" t="s">
        <v>227</v>
      </c>
      <c r="G148" s="263">
        <f>E148-D148</f>
        <v>0</v>
      </c>
    </row>
    <row r="149" spans="1:10" ht="17.100000000000001" hidden="1" customHeight="1" x14ac:dyDescent="0.15">
      <c r="A149" s="316"/>
      <c r="B149" s="315"/>
      <c r="C149" s="314"/>
      <c r="D149" s="313"/>
      <c r="E149" s="320"/>
      <c r="F149" s="319" t="s">
        <v>257</v>
      </c>
      <c r="G149" s="263">
        <f>E149-D149</f>
        <v>0</v>
      </c>
    </row>
    <row r="150" spans="1:10" ht="17.100000000000001" hidden="1" customHeight="1" x14ac:dyDescent="0.15">
      <c r="A150" s="316"/>
      <c r="B150" s="315"/>
      <c r="C150" s="314"/>
      <c r="D150" s="384"/>
      <c r="E150" s="320"/>
      <c r="F150" s="319" t="s">
        <v>225</v>
      </c>
      <c r="G150" s="263">
        <f>E150-D150</f>
        <v>0</v>
      </c>
    </row>
    <row r="151" spans="1:10" s="264" customFormat="1" ht="17.100000000000001" customHeight="1" x14ac:dyDescent="0.15">
      <c r="A151" s="304" t="s">
        <v>256</v>
      </c>
      <c r="B151" s="303">
        <v>110000</v>
      </c>
      <c r="C151" s="302">
        <v>0</v>
      </c>
      <c r="D151" s="301">
        <f>B151+C151</f>
        <v>110000</v>
      </c>
      <c r="E151" s="300">
        <v>0</v>
      </c>
      <c r="F151" s="383" t="s">
        <v>255</v>
      </c>
      <c r="G151" s="263">
        <f>E151-D151</f>
        <v>-110000</v>
      </c>
      <c r="H151" s="263"/>
      <c r="I151" s="263"/>
      <c r="J151" s="263"/>
    </row>
    <row r="152" spans="1:10" s="264" customFormat="1" ht="17.100000000000001" hidden="1" customHeight="1" x14ac:dyDescent="0.15">
      <c r="A152" s="316"/>
      <c r="B152" s="315"/>
      <c r="C152" s="314"/>
      <c r="D152" s="313"/>
      <c r="E152" s="398"/>
      <c r="F152" s="319" t="s">
        <v>192</v>
      </c>
      <c r="G152" s="263">
        <f>E152-D152</f>
        <v>0</v>
      </c>
      <c r="H152" s="263"/>
      <c r="I152" s="263"/>
      <c r="J152" s="263"/>
    </row>
    <row r="153" spans="1:10" s="264" customFormat="1" ht="17.100000000000001" hidden="1" customHeight="1" x14ac:dyDescent="0.15">
      <c r="A153" s="316"/>
      <c r="B153" s="315"/>
      <c r="C153" s="314"/>
      <c r="D153" s="313"/>
      <c r="E153" s="398"/>
      <c r="F153" s="319" t="s">
        <v>191</v>
      </c>
      <c r="G153" s="263">
        <f>E153-D153</f>
        <v>0</v>
      </c>
      <c r="H153" s="263"/>
      <c r="I153" s="263"/>
      <c r="J153" s="263"/>
    </row>
    <row r="154" spans="1:10" s="264" customFormat="1" ht="17.100000000000001" hidden="1" customHeight="1" x14ac:dyDescent="0.15">
      <c r="A154" s="316"/>
      <c r="B154" s="315"/>
      <c r="C154" s="314"/>
      <c r="D154" s="313"/>
      <c r="E154" s="398"/>
      <c r="F154" s="319" t="s">
        <v>190</v>
      </c>
      <c r="G154" s="263">
        <f>E154-D154</f>
        <v>0</v>
      </c>
      <c r="H154" s="263"/>
      <c r="I154" s="263"/>
      <c r="J154" s="263"/>
    </row>
    <row r="155" spans="1:10" s="264" customFormat="1" ht="17.100000000000001" hidden="1" customHeight="1" x14ac:dyDescent="0.15">
      <c r="A155" s="316"/>
      <c r="B155" s="315"/>
      <c r="C155" s="314"/>
      <c r="D155" s="321"/>
      <c r="E155" s="398"/>
      <c r="F155" s="319" t="s">
        <v>189</v>
      </c>
      <c r="G155" s="263">
        <f>E155-D155</f>
        <v>0</v>
      </c>
      <c r="H155" s="263"/>
      <c r="I155" s="263"/>
      <c r="J155" s="263"/>
    </row>
    <row r="156" spans="1:10" s="264" customFormat="1" ht="17.100000000000001" hidden="1" customHeight="1" x14ac:dyDescent="0.15">
      <c r="A156" s="316"/>
      <c r="B156" s="315"/>
      <c r="C156" s="314"/>
      <c r="D156" s="321"/>
      <c r="E156" s="398"/>
      <c r="F156" s="319" t="s">
        <v>188</v>
      </c>
      <c r="G156" s="263">
        <f>E156-D156</f>
        <v>0</v>
      </c>
      <c r="H156" s="263"/>
      <c r="I156" s="263"/>
      <c r="J156" s="263"/>
    </row>
    <row r="157" spans="1:10" s="264" customFormat="1" ht="17.100000000000001" customHeight="1" x14ac:dyDescent="0.15">
      <c r="A157" s="304" t="s">
        <v>254</v>
      </c>
      <c r="B157" s="303">
        <v>24000</v>
      </c>
      <c r="C157" s="302">
        <v>0</v>
      </c>
      <c r="D157" s="301">
        <f>B157+C157</f>
        <v>24000</v>
      </c>
      <c r="E157" s="300">
        <v>16558</v>
      </c>
      <c r="F157" s="383" t="s">
        <v>253</v>
      </c>
      <c r="G157" s="263">
        <f>E157-D157</f>
        <v>-7442</v>
      </c>
      <c r="H157" s="263"/>
      <c r="I157" s="263"/>
      <c r="J157" s="263"/>
    </row>
    <row r="158" spans="1:10" s="264" customFormat="1" ht="17.100000000000001" hidden="1" customHeight="1" x14ac:dyDescent="0.15">
      <c r="A158" s="316"/>
      <c r="B158" s="315"/>
      <c r="C158" s="314"/>
      <c r="D158" s="313"/>
      <c r="E158" s="403"/>
      <c r="F158" s="311" t="s">
        <v>184</v>
      </c>
      <c r="G158" s="263">
        <f>E158-D158</f>
        <v>0</v>
      </c>
      <c r="H158" s="263"/>
      <c r="I158" s="263"/>
      <c r="J158" s="263"/>
    </row>
    <row r="159" spans="1:10" s="264" customFormat="1" ht="17.100000000000001" hidden="1" customHeight="1" x14ac:dyDescent="0.15">
      <c r="A159" s="310"/>
      <c r="B159" s="309"/>
      <c r="C159" s="308"/>
      <c r="D159" s="307"/>
      <c r="E159" s="402"/>
      <c r="F159" s="305" t="s">
        <v>183</v>
      </c>
      <c r="G159" s="263">
        <f>E159-D159</f>
        <v>0</v>
      </c>
      <c r="H159" s="263"/>
      <c r="I159" s="263"/>
      <c r="J159" s="263"/>
    </row>
    <row r="160" spans="1:10" s="264" customFormat="1" ht="17.100000000000001" customHeight="1" x14ac:dyDescent="0.15">
      <c r="A160" s="304" t="s">
        <v>252</v>
      </c>
      <c r="B160" s="303">
        <v>545000</v>
      </c>
      <c r="C160" s="302">
        <v>0</v>
      </c>
      <c r="D160" s="301">
        <f>B160+C160</f>
        <v>545000</v>
      </c>
      <c r="E160" s="300">
        <v>12000</v>
      </c>
      <c r="F160" s="383" t="s">
        <v>251</v>
      </c>
      <c r="G160" s="263">
        <f>E160-D160</f>
        <v>-533000</v>
      </c>
      <c r="H160" s="263"/>
      <c r="I160" s="263"/>
      <c r="J160" s="263"/>
    </row>
    <row r="161" spans="1:10" s="264" customFormat="1" ht="17.100000000000001" hidden="1" customHeight="1" x14ac:dyDescent="0.15">
      <c r="A161" s="316"/>
      <c r="B161" s="401"/>
      <c r="C161" s="400"/>
      <c r="D161" s="399" t="s">
        <v>250</v>
      </c>
      <c r="E161" s="398"/>
      <c r="F161" s="319"/>
      <c r="G161" s="263" t="e">
        <f>E161-D161</f>
        <v>#VALUE!</v>
      </c>
      <c r="H161" s="263"/>
      <c r="I161" s="263"/>
      <c r="J161" s="263"/>
    </row>
    <row r="162" spans="1:10" s="264" customFormat="1" ht="17.100000000000001" hidden="1" customHeight="1" x14ac:dyDescent="0.15">
      <c r="A162" s="298"/>
      <c r="B162" s="297"/>
      <c r="C162" s="296"/>
      <c r="D162" s="295" t="s">
        <v>249</v>
      </c>
      <c r="E162" s="294"/>
      <c r="F162" s="293"/>
      <c r="G162" s="263" t="e">
        <f>E162-D162</f>
        <v>#VALUE!</v>
      </c>
      <c r="H162" s="263"/>
      <c r="I162" s="263"/>
      <c r="J162" s="263"/>
    </row>
    <row r="163" spans="1:10" s="264" customFormat="1" ht="17.100000000000001" customHeight="1" x14ac:dyDescent="0.15">
      <c r="A163" s="397" t="s">
        <v>248</v>
      </c>
      <c r="B163" s="396">
        <f>SUM(B164:B185)</f>
        <v>2277000</v>
      </c>
      <c r="C163" s="395">
        <f>SUM(C164:C185)</f>
        <v>0</v>
      </c>
      <c r="D163" s="395">
        <f>SUM(D164:D185)</f>
        <v>2277000</v>
      </c>
      <c r="E163" s="394">
        <f>SUM(E164:E185)</f>
        <v>1853732</v>
      </c>
      <c r="F163" s="393"/>
      <c r="G163" s="263">
        <f>E163-D163</f>
        <v>-423268</v>
      </c>
      <c r="H163" s="263"/>
      <c r="I163" s="263"/>
      <c r="J163" s="263"/>
    </row>
    <row r="164" spans="1:10" ht="17.100000000000001" customHeight="1" x14ac:dyDescent="0.15">
      <c r="A164" s="392" t="s">
        <v>247</v>
      </c>
      <c r="B164" s="365">
        <v>84000</v>
      </c>
      <c r="C164" s="391">
        <v>0</v>
      </c>
      <c r="D164" s="390">
        <f>B164+C164</f>
        <v>84000</v>
      </c>
      <c r="E164" s="389">
        <v>83736</v>
      </c>
      <c r="F164" s="388" t="s">
        <v>246</v>
      </c>
      <c r="G164" s="263">
        <f>E164-D164</f>
        <v>-264</v>
      </c>
    </row>
    <row r="165" spans="1:10" ht="17.100000000000001" hidden="1" customHeight="1" x14ac:dyDescent="0.15">
      <c r="A165" s="316"/>
      <c r="B165" s="315"/>
      <c r="C165" s="314"/>
      <c r="D165" s="313"/>
      <c r="E165" s="320"/>
      <c r="F165" s="385" t="s">
        <v>245</v>
      </c>
      <c r="G165" s="263">
        <f>E165-D165</f>
        <v>0</v>
      </c>
    </row>
    <row r="166" spans="1:10" ht="17.100000000000001" hidden="1" customHeight="1" x14ac:dyDescent="0.15">
      <c r="A166" s="316"/>
      <c r="B166" s="315"/>
      <c r="C166" s="314"/>
      <c r="D166" s="321"/>
      <c r="E166" s="320"/>
      <c r="F166" s="385" t="s">
        <v>244</v>
      </c>
      <c r="G166" s="263">
        <f>E166-D166</f>
        <v>0</v>
      </c>
    </row>
    <row r="167" spans="1:10" ht="17.100000000000001" hidden="1" customHeight="1" x14ac:dyDescent="0.15">
      <c r="A167" s="316"/>
      <c r="B167" s="315"/>
      <c r="C167" s="314"/>
      <c r="D167" s="387"/>
      <c r="E167" s="320"/>
      <c r="F167" s="385" t="s">
        <v>243</v>
      </c>
      <c r="G167" s="263">
        <f>E167-D167</f>
        <v>0</v>
      </c>
    </row>
    <row r="168" spans="1:10" ht="17.100000000000001" hidden="1" customHeight="1" x14ac:dyDescent="0.15">
      <c r="A168" s="316"/>
      <c r="B168" s="315"/>
      <c r="C168" s="314"/>
      <c r="D168" s="313"/>
      <c r="E168" s="320"/>
      <c r="F168" s="385" t="s">
        <v>242</v>
      </c>
      <c r="G168" s="263">
        <f>E168-D168</f>
        <v>0</v>
      </c>
    </row>
    <row r="169" spans="1:10" ht="17.100000000000001" hidden="1" customHeight="1" x14ac:dyDescent="0.15">
      <c r="A169" s="316"/>
      <c r="B169" s="315"/>
      <c r="C169" s="314"/>
      <c r="D169" s="321"/>
      <c r="E169" s="320"/>
      <c r="F169" s="385" t="s">
        <v>241</v>
      </c>
      <c r="G169" s="263">
        <f>E169-D169</f>
        <v>0</v>
      </c>
    </row>
    <row r="170" spans="1:10" ht="17.100000000000001" hidden="1" customHeight="1" x14ac:dyDescent="0.15">
      <c r="A170" s="316"/>
      <c r="B170" s="315"/>
      <c r="C170" s="314"/>
      <c r="D170" s="387"/>
      <c r="E170" s="320"/>
      <c r="F170" s="385" t="s">
        <v>240</v>
      </c>
      <c r="G170" s="263">
        <f>E170-D170</f>
        <v>0</v>
      </c>
    </row>
    <row r="171" spans="1:10" ht="17.100000000000001" hidden="1" customHeight="1" x14ac:dyDescent="0.15">
      <c r="A171" s="316"/>
      <c r="B171" s="315"/>
      <c r="C171" s="314"/>
      <c r="D171" s="321"/>
      <c r="E171" s="320"/>
      <c r="F171" s="385" t="s">
        <v>239</v>
      </c>
      <c r="G171" s="263">
        <f>E171-D171</f>
        <v>0</v>
      </c>
    </row>
    <row r="172" spans="1:10" ht="17.100000000000001" hidden="1" customHeight="1" x14ac:dyDescent="0.15">
      <c r="A172" s="316"/>
      <c r="B172" s="315"/>
      <c r="C172" s="314"/>
      <c r="D172" s="387"/>
      <c r="E172" s="320"/>
      <c r="F172" s="385" t="s">
        <v>238</v>
      </c>
      <c r="G172" s="263">
        <f>E172-D172</f>
        <v>0</v>
      </c>
    </row>
    <row r="173" spans="1:10" ht="17.100000000000001" hidden="1" customHeight="1" x14ac:dyDescent="0.15">
      <c r="A173" s="316"/>
      <c r="B173" s="315"/>
      <c r="C173" s="314"/>
      <c r="D173" s="386"/>
      <c r="E173" s="320"/>
      <c r="F173" s="385" t="s">
        <v>237</v>
      </c>
      <c r="G173" s="263">
        <f>E173-D173</f>
        <v>0</v>
      </c>
    </row>
    <row r="174" spans="1:10" ht="17.100000000000001" hidden="1" customHeight="1" x14ac:dyDescent="0.15">
      <c r="A174" s="316"/>
      <c r="B174" s="315"/>
      <c r="C174" s="314"/>
      <c r="D174" s="386"/>
      <c r="E174" s="320"/>
      <c r="F174" s="385" t="s">
        <v>236</v>
      </c>
      <c r="G174" s="263">
        <f>E174-D174</f>
        <v>0</v>
      </c>
    </row>
    <row r="175" spans="1:10" ht="17.100000000000001" hidden="1" customHeight="1" x14ac:dyDescent="0.15">
      <c r="A175" s="316"/>
      <c r="B175" s="315"/>
      <c r="C175" s="314"/>
      <c r="D175" s="386"/>
      <c r="E175" s="320"/>
      <c r="F175" s="385" t="s">
        <v>235</v>
      </c>
      <c r="G175" s="263">
        <f>E175-D175</f>
        <v>0</v>
      </c>
    </row>
    <row r="176" spans="1:10" ht="17.100000000000001" hidden="1" customHeight="1" x14ac:dyDescent="0.15">
      <c r="A176" s="316"/>
      <c r="B176" s="315"/>
      <c r="C176" s="314"/>
      <c r="D176" s="386"/>
      <c r="E176" s="320"/>
      <c r="F176" s="385" t="s">
        <v>234</v>
      </c>
      <c r="G176" s="263">
        <f>E176-D176</f>
        <v>0</v>
      </c>
    </row>
    <row r="177" spans="1:10" ht="17.100000000000001" hidden="1" customHeight="1" x14ac:dyDescent="0.15">
      <c r="A177" s="316"/>
      <c r="B177" s="315"/>
      <c r="C177" s="314"/>
      <c r="D177" s="386"/>
      <c r="E177" s="320"/>
      <c r="F177" s="385" t="s">
        <v>233</v>
      </c>
      <c r="G177" s="263">
        <f>E177-D177</f>
        <v>0</v>
      </c>
    </row>
    <row r="178" spans="1:10" ht="17.100000000000001" hidden="1" customHeight="1" x14ac:dyDescent="0.15">
      <c r="A178" s="316"/>
      <c r="B178" s="315"/>
      <c r="C178" s="314"/>
      <c r="D178" s="386"/>
      <c r="E178" s="320"/>
      <c r="F178" s="385" t="s">
        <v>232</v>
      </c>
      <c r="G178" s="263">
        <f>E178-D178</f>
        <v>0</v>
      </c>
    </row>
    <row r="179" spans="1:10" ht="17.100000000000001" hidden="1" customHeight="1" x14ac:dyDescent="0.15">
      <c r="A179" s="316"/>
      <c r="B179" s="315"/>
      <c r="C179" s="314"/>
      <c r="D179" s="386"/>
      <c r="E179" s="320"/>
      <c r="F179" s="385" t="s">
        <v>231</v>
      </c>
      <c r="G179" s="263">
        <f>E179-D179</f>
        <v>0</v>
      </c>
    </row>
    <row r="180" spans="1:10" ht="17.100000000000001" hidden="1" customHeight="1" x14ac:dyDescent="0.15">
      <c r="A180" s="316"/>
      <c r="B180" s="315"/>
      <c r="C180" s="314"/>
      <c r="D180" s="386"/>
      <c r="E180" s="320"/>
      <c r="F180" s="385" t="s">
        <v>230</v>
      </c>
      <c r="G180" s="263">
        <f>E180-D180</f>
        <v>0</v>
      </c>
    </row>
    <row r="181" spans="1:10" s="264" customFormat="1" ht="17.100000000000001" customHeight="1" x14ac:dyDescent="0.15">
      <c r="A181" s="304" t="s">
        <v>229</v>
      </c>
      <c r="B181" s="303">
        <v>241000</v>
      </c>
      <c r="C181" s="302">
        <v>0</v>
      </c>
      <c r="D181" s="301">
        <f>B181+C181</f>
        <v>241000</v>
      </c>
      <c r="E181" s="300">
        <v>240996</v>
      </c>
      <c r="F181" s="383" t="s">
        <v>228</v>
      </c>
      <c r="G181" s="263">
        <f>E181-D181</f>
        <v>-4</v>
      </c>
      <c r="H181" s="263"/>
      <c r="I181" s="263"/>
      <c r="J181" s="263"/>
    </row>
    <row r="182" spans="1:10" ht="17.100000000000001" hidden="1" customHeight="1" x14ac:dyDescent="0.15">
      <c r="A182" s="316"/>
      <c r="B182" s="315"/>
      <c r="C182" s="314"/>
      <c r="D182" s="313"/>
      <c r="E182" s="320"/>
      <c r="F182" s="319" t="s">
        <v>227</v>
      </c>
      <c r="G182" s="263">
        <f>E182-D182</f>
        <v>0</v>
      </c>
    </row>
    <row r="183" spans="1:10" ht="17.100000000000001" hidden="1" customHeight="1" x14ac:dyDescent="0.15">
      <c r="A183" s="316"/>
      <c r="B183" s="315"/>
      <c r="C183" s="314"/>
      <c r="D183" s="313"/>
      <c r="E183" s="320"/>
      <c r="F183" s="319" t="s">
        <v>226</v>
      </c>
      <c r="G183" s="263">
        <f>E183-D183</f>
        <v>0</v>
      </c>
    </row>
    <row r="184" spans="1:10" ht="17.100000000000001" hidden="1" customHeight="1" x14ac:dyDescent="0.15">
      <c r="A184" s="316"/>
      <c r="B184" s="315"/>
      <c r="C184" s="314"/>
      <c r="D184" s="384"/>
      <c r="E184" s="320"/>
      <c r="F184" s="319" t="s">
        <v>225</v>
      </c>
      <c r="G184" s="263">
        <f>E184-D184</f>
        <v>0</v>
      </c>
    </row>
    <row r="185" spans="1:10" s="264" customFormat="1" ht="17.100000000000001" customHeight="1" thickBot="1" x14ac:dyDescent="0.2">
      <c r="A185" s="304" t="s">
        <v>224</v>
      </c>
      <c r="B185" s="303">
        <v>1952000</v>
      </c>
      <c r="C185" s="302">
        <v>0</v>
      </c>
      <c r="D185" s="301">
        <f>B185+C185</f>
        <v>1952000</v>
      </c>
      <c r="E185" s="300">
        <v>1529000</v>
      </c>
      <c r="F185" s="383" t="s">
        <v>223</v>
      </c>
      <c r="G185" s="263">
        <f>E185-D185</f>
        <v>-423000</v>
      </c>
      <c r="H185" s="263"/>
      <c r="I185" s="263"/>
      <c r="J185" s="263"/>
    </row>
    <row r="186" spans="1:10" s="283" customFormat="1" ht="24.75" customHeight="1" thickBot="1" x14ac:dyDescent="0.2">
      <c r="A186" s="292" t="s">
        <v>178</v>
      </c>
      <c r="B186" s="382">
        <f>B26+B42+B129+B163</f>
        <v>101214000</v>
      </c>
      <c r="C186" s="290">
        <f>C26+C42+C129+C163</f>
        <v>431000</v>
      </c>
      <c r="D186" s="290">
        <f>D26+D42+D129+D163</f>
        <v>101645000</v>
      </c>
      <c r="E186" s="289">
        <f>E26+E42+E129+E163</f>
        <v>90281705</v>
      </c>
      <c r="F186" s="288" t="s">
        <v>222</v>
      </c>
      <c r="G186" s="263">
        <f>E186-D186</f>
        <v>-11363295</v>
      </c>
    </row>
    <row r="187" spans="1:10" s="283" customFormat="1" ht="18" hidden="1" customHeight="1" thickBot="1" x14ac:dyDescent="0.2">
      <c r="F187" s="284"/>
      <c r="G187" s="263">
        <f>E187-D187</f>
        <v>0</v>
      </c>
    </row>
    <row r="188" spans="1:10" ht="25.5" customHeight="1" thickBot="1" x14ac:dyDescent="0.2">
      <c r="A188" s="282" t="s">
        <v>221</v>
      </c>
      <c r="B188" s="281">
        <f>SUM(B21-B186)</f>
        <v>-875000</v>
      </c>
      <c r="C188" s="280">
        <f>SUM(C21-C186)</f>
        <v>0</v>
      </c>
      <c r="D188" s="280">
        <f>SUM(D21-D186)</f>
        <v>-875000</v>
      </c>
      <c r="E188" s="279">
        <f>SUM(E21-E186)</f>
        <v>3569364</v>
      </c>
      <c r="F188" s="278" t="s">
        <v>220</v>
      </c>
      <c r="G188" s="263">
        <f>E188-D188</f>
        <v>4444364</v>
      </c>
    </row>
    <row r="189" spans="1:10" s="283" customFormat="1" ht="18" hidden="1" customHeight="1" x14ac:dyDescent="0.15">
      <c r="A189" s="381" t="s">
        <v>219</v>
      </c>
      <c r="B189" s="381"/>
      <c r="C189" s="380"/>
      <c r="D189" s="283" t="s">
        <v>218</v>
      </c>
      <c r="E189" s="377" t="e">
        <f>#REF!+E188</f>
        <v>#REF!</v>
      </c>
      <c r="F189" s="284" t="s">
        <v>217</v>
      </c>
    </row>
    <row r="190" spans="1:10" s="283" customFormat="1" ht="18" hidden="1" customHeight="1" thickBot="1" x14ac:dyDescent="0.2">
      <c r="A190" s="379" t="s">
        <v>216</v>
      </c>
      <c r="B190" s="379"/>
      <c r="C190" s="378"/>
      <c r="E190" s="377">
        <v>32018</v>
      </c>
      <c r="F190" s="284" t="s">
        <v>215</v>
      </c>
    </row>
    <row r="191" spans="1:10" ht="36" hidden="1" customHeight="1" thickBot="1" x14ac:dyDescent="0.2">
      <c r="A191" s="376" t="s">
        <v>214</v>
      </c>
      <c r="B191" s="375"/>
      <c r="C191" s="375"/>
      <c r="D191" s="375"/>
      <c r="E191" s="374" t="e">
        <f>E189-E190</f>
        <v>#REF!</v>
      </c>
      <c r="F191" s="373"/>
    </row>
    <row r="192" spans="1:10" hidden="1" x14ac:dyDescent="0.15">
      <c r="A192" s="265"/>
      <c r="B192" s="372"/>
      <c r="C192" s="372"/>
      <c r="D192" s="372"/>
      <c r="E192" s="265"/>
      <c r="F192" s="372"/>
    </row>
    <row r="193" spans="1:10" ht="20.100000000000001" customHeight="1" x14ac:dyDescent="0.15">
      <c r="A193" s="265"/>
      <c r="B193" s="372"/>
      <c r="C193" s="372"/>
      <c r="D193" s="372"/>
      <c r="E193" s="265"/>
      <c r="F193" s="372"/>
    </row>
    <row r="194" spans="1:10" ht="20.100000000000001" customHeight="1" x14ac:dyDescent="0.15">
      <c r="A194" s="265"/>
      <c r="B194" s="372"/>
      <c r="C194" s="372"/>
      <c r="D194" s="372"/>
      <c r="E194" s="265"/>
      <c r="F194" s="372"/>
    </row>
    <row r="195" spans="1:10" ht="20.100000000000001" customHeight="1" x14ac:dyDescent="0.15">
      <c r="A195" s="265"/>
      <c r="B195" s="372"/>
      <c r="C195" s="372"/>
      <c r="D195" s="372"/>
      <c r="E195" s="265"/>
      <c r="F195" s="372"/>
    </row>
    <row r="196" spans="1:10" ht="20.100000000000001" customHeight="1" x14ac:dyDescent="0.15">
      <c r="A196" s="277" t="s">
        <v>213</v>
      </c>
      <c r="B196" s="371"/>
      <c r="C196" s="371"/>
      <c r="D196" s="371"/>
      <c r="E196" s="371"/>
      <c r="F196" s="371"/>
    </row>
    <row r="197" spans="1:10" ht="20.100000000000001" customHeight="1" x14ac:dyDescent="0.15">
      <c r="A197" s="327" t="s">
        <v>212</v>
      </c>
      <c r="F197" s="276" t="s">
        <v>101</v>
      </c>
    </row>
    <row r="198" spans="1:10" ht="24" customHeight="1" x14ac:dyDescent="0.15">
      <c r="A198" s="366" t="s">
        <v>173</v>
      </c>
      <c r="B198" s="370" t="s">
        <v>172</v>
      </c>
      <c r="C198" s="369" t="s">
        <v>171</v>
      </c>
      <c r="D198" s="368" t="s">
        <v>170</v>
      </c>
      <c r="E198" s="367" t="s">
        <v>169</v>
      </c>
      <c r="F198" s="366" t="s">
        <v>168</v>
      </c>
    </row>
    <row r="199" spans="1:10" ht="33.75" customHeight="1" x14ac:dyDescent="0.15">
      <c r="A199" s="360" t="s">
        <v>211</v>
      </c>
      <c r="B199" s="365">
        <v>1050000</v>
      </c>
      <c r="C199" s="358">
        <v>0</v>
      </c>
      <c r="D199" s="361">
        <f>B199+C199</f>
        <v>1050000</v>
      </c>
      <c r="E199" s="300">
        <v>309308</v>
      </c>
      <c r="F199" s="356" t="s">
        <v>210</v>
      </c>
    </row>
    <row r="200" spans="1:10" ht="17.100000000000001" hidden="1" customHeight="1" x14ac:dyDescent="0.15">
      <c r="A200" s="362" t="s">
        <v>209</v>
      </c>
      <c r="B200" s="359">
        <v>0</v>
      </c>
      <c r="C200" s="364">
        <v>0</v>
      </c>
      <c r="D200" s="357">
        <f>B200+C200</f>
        <v>0</v>
      </c>
      <c r="E200" s="363">
        <v>0</v>
      </c>
      <c r="F200" s="362" t="s">
        <v>208</v>
      </c>
    </row>
    <row r="201" spans="1:10" ht="17.100000000000001" hidden="1" customHeight="1" x14ac:dyDescent="0.15">
      <c r="A201" s="356" t="s">
        <v>207</v>
      </c>
      <c r="B201" s="303">
        <v>0</v>
      </c>
      <c r="C201" s="358">
        <v>0</v>
      </c>
      <c r="D201" s="361">
        <f>B201+C201</f>
        <v>0</v>
      </c>
      <c r="E201" s="300">
        <v>0</v>
      </c>
      <c r="F201" s="356" t="s">
        <v>206</v>
      </c>
    </row>
    <row r="202" spans="1:10" ht="17.100000000000001" customHeight="1" thickBot="1" x14ac:dyDescent="0.2">
      <c r="A202" s="356" t="s">
        <v>205</v>
      </c>
      <c r="B202" s="303">
        <v>135000</v>
      </c>
      <c r="C202" s="358">
        <v>0</v>
      </c>
      <c r="D202" s="361">
        <f>B202+C202</f>
        <v>135000</v>
      </c>
      <c r="E202" s="300">
        <v>111111</v>
      </c>
      <c r="F202" s="360" t="s">
        <v>204</v>
      </c>
    </row>
    <row r="203" spans="1:10" ht="17.100000000000001" hidden="1" customHeight="1" thickBot="1" x14ac:dyDescent="0.2">
      <c r="A203" s="356" t="s">
        <v>203</v>
      </c>
      <c r="B203" s="359">
        <v>0</v>
      </c>
      <c r="C203" s="358">
        <v>0</v>
      </c>
      <c r="D203" s="357">
        <f>B203+C203</f>
        <v>0</v>
      </c>
      <c r="E203" s="300">
        <v>0</v>
      </c>
      <c r="F203" s="356" t="s">
        <v>202</v>
      </c>
    </row>
    <row r="204" spans="1:10" ht="16.5" hidden="1" customHeight="1" x14ac:dyDescent="0.2">
      <c r="A204" s="351" t="s">
        <v>199</v>
      </c>
      <c r="B204" s="355">
        <v>0</v>
      </c>
      <c r="C204" s="354"/>
      <c r="D204" s="353">
        <v>0</v>
      </c>
      <c r="E204" s="352">
        <v>0</v>
      </c>
      <c r="F204" s="351" t="s">
        <v>201</v>
      </c>
    </row>
    <row r="205" spans="1:10" ht="18.75" hidden="1" customHeight="1" thickBot="1" x14ac:dyDescent="0.2">
      <c r="A205" s="350" t="s">
        <v>200</v>
      </c>
      <c r="B205" s="349">
        <f>SUM(B199:B204)</f>
        <v>1185000</v>
      </c>
      <c r="C205" s="348">
        <v>0</v>
      </c>
      <c r="D205" s="347">
        <f>SUM(D199:D204)</f>
        <v>1185000</v>
      </c>
      <c r="E205" s="346">
        <f>SUM(E199:E204)</f>
        <v>420419</v>
      </c>
      <c r="F205" s="345"/>
    </row>
    <row r="206" spans="1:10" s="264" customFormat="1" ht="18.75" hidden="1" customHeight="1" x14ac:dyDescent="0.2">
      <c r="A206" s="344" t="s">
        <v>199</v>
      </c>
      <c r="B206" s="343">
        <v>0</v>
      </c>
      <c r="C206" s="342">
        <v>0</v>
      </c>
      <c r="D206" s="341">
        <f>B206+C206</f>
        <v>0</v>
      </c>
      <c r="E206" s="340">
        <v>0</v>
      </c>
      <c r="F206" s="339" t="s">
        <v>198</v>
      </c>
      <c r="G206" s="263"/>
      <c r="H206" s="263"/>
      <c r="I206" s="263"/>
      <c r="J206" s="263"/>
    </row>
    <row r="207" spans="1:10" s="264" customFormat="1" ht="18.75" hidden="1" customHeight="1" thickBot="1" x14ac:dyDescent="0.2">
      <c r="A207" s="338" t="s">
        <v>197</v>
      </c>
      <c r="B207" s="337">
        <v>0</v>
      </c>
      <c r="C207" s="336">
        <v>0</v>
      </c>
      <c r="D207" s="335">
        <v>0</v>
      </c>
      <c r="E207" s="334">
        <v>0</v>
      </c>
      <c r="F207" s="333"/>
      <c r="G207" s="263"/>
      <c r="H207" s="263"/>
      <c r="I207" s="263"/>
      <c r="J207" s="263"/>
    </row>
    <row r="208" spans="1:10" s="264" customFormat="1" ht="24.75" customHeight="1" thickBot="1" x14ac:dyDescent="0.2">
      <c r="A208" s="332" t="s">
        <v>196</v>
      </c>
      <c r="B208" s="269">
        <f>B205+B206+B207</f>
        <v>1185000</v>
      </c>
      <c r="C208" s="331">
        <f>C205+C206+C207</f>
        <v>0</v>
      </c>
      <c r="D208" s="331">
        <f>D205+D206+D207</f>
        <v>1185000</v>
      </c>
      <c r="E208" s="330">
        <f>E205+E206+E207</f>
        <v>420419</v>
      </c>
      <c r="F208" s="329" t="s">
        <v>195</v>
      </c>
      <c r="G208" s="263"/>
      <c r="H208" s="263"/>
      <c r="I208" s="263"/>
      <c r="J208" s="263"/>
    </row>
    <row r="209" spans="1:10" s="264" customFormat="1" ht="18" customHeight="1" x14ac:dyDescent="0.15">
      <c r="A209" s="327"/>
      <c r="B209" s="263"/>
      <c r="C209" s="263"/>
      <c r="D209" s="263"/>
      <c r="E209" s="263"/>
      <c r="F209" s="328"/>
      <c r="G209" s="263"/>
      <c r="H209" s="263"/>
      <c r="I209" s="263"/>
      <c r="J209" s="263"/>
    </row>
    <row r="210" spans="1:10" s="264" customFormat="1" ht="20.100000000000001" customHeight="1" x14ac:dyDescent="0.15">
      <c r="A210" s="327" t="s">
        <v>194</v>
      </c>
      <c r="B210" s="263"/>
      <c r="C210" s="263"/>
      <c r="D210" s="263"/>
      <c r="E210" s="263"/>
      <c r="F210" s="276" t="s">
        <v>101</v>
      </c>
      <c r="G210" s="263"/>
      <c r="H210" s="263"/>
      <c r="I210" s="263"/>
      <c r="J210" s="263"/>
    </row>
    <row r="211" spans="1:10" ht="24" customHeight="1" x14ac:dyDescent="0.15">
      <c r="A211" s="322" t="s">
        <v>173</v>
      </c>
      <c r="B211" s="326" t="s">
        <v>172</v>
      </c>
      <c r="C211" s="325" t="s">
        <v>171</v>
      </c>
      <c r="D211" s="324" t="s">
        <v>170</v>
      </c>
      <c r="E211" s="323" t="s">
        <v>169</v>
      </c>
      <c r="F211" s="322" t="s">
        <v>193</v>
      </c>
    </row>
    <row r="212" spans="1:10" s="264" customFormat="1" ht="17.100000000000001" hidden="1" customHeight="1" x14ac:dyDescent="0.15">
      <c r="A212" s="316"/>
      <c r="B212" s="315"/>
      <c r="C212" s="314"/>
      <c r="D212" s="313"/>
      <c r="E212" s="320"/>
      <c r="F212" s="319" t="s">
        <v>192</v>
      </c>
      <c r="G212" s="263"/>
      <c r="H212" s="263"/>
      <c r="I212" s="263"/>
      <c r="J212" s="263"/>
    </row>
    <row r="213" spans="1:10" s="264" customFormat="1" ht="17.100000000000001" hidden="1" customHeight="1" x14ac:dyDescent="0.15">
      <c r="A213" s="316"/>
      <c r="B213" s="315"/>
      <c r="C213" s="314"/>
      <c r="D213" s="313"/>
      <c r="E213" s="320"/>
      <c r="F213" s="319" t="s">
        <v>191</v>
      </c>
      <c r="G213" s="263"/>
      <c r="H213" s="263"/>
      <c r="I213" s="263"/>
      <c r="J213" s="263"/>
    </row>
    <row r="214" spans="1:10" s="264" customFormat="1" ht="17.100000000000001" hidden="1" customHeight="1" x14ac:dyDescent="0.15">
      <c r="A214" s="316"/>
      <c r="B214" s="315"/>
      <c r="C214" s="314"/>
      <c r="D214" s="313"/>
      <c r="E214" s="320"/>
      <c r="F214" s="319" t="s">
        <v>190</v>
      </c>
      <c r="G214" s="263"/>
      <c r="H214" s="263"/>
      <c r="I214" s="263"/>
      <c r="J214" s="263"/>
    </row>
    <row r="215" spans="1:10" s="264" customFormat="1" ht="17.100000000000001" hidden="1" customHeight="1" x14ac:dyDescent="0.15">
      <c r="A215" s="316"/>
      <c r="B215" s="315"/>
      <c r="C215" s="314"/>
      <c r="D215" s="321"/>
      <c r="E215" s="320"/>
      <c r="F215" s="319" t="s">
        <v>189</v>
      </c>
      <c r="G215" s="263"/>
      <c r="H215" s="263"/>
      <c r="I215" s="263"/>
      <c r="J215" s="263"/>
    </row>
    <row r="216" spans="1:10" s="264" customFormat="1" ht="17.100000000000001" hidden="1" customHeight="1" x14ac:dyDescent="0.15">
      <c r="A216" s="316"/>
      <c r="B216" s="315"/>
      <c r="C216" s="314"/>
      <c r="D216" s="321"/>
      <c r="E216" s="320"/>
      <c r="F216" s="319" t="s">
        <v>188</v>
      </c>
      <c r="G216" s="263"/>
      <c r="H216" s="263"/>
      <c r="I216" s="263"/>
      <c r="J216" s="263"/>
    </row>
    <row r="217" spans="1:10" s="264" customFormat="1" ht="33.950000000000003" customHeight="1" x14ac:dyDescent="0.15">
      <c r="A217" s="318" t="s">
        <v>187</v>
      </c>
      <c r="B217" s="303">
        <v>50000</v>
      </c>
      <c r="C217" s="302">
        <v>0</v>
      </c>
      <c r="D217" s="301">
        <f>B217+C217</f>
        <v>50000</v>
      </c>
      <c r="E217" s="300">
        <v>31925</v>
      </c>
      <c r="F217" s="317" t="s">
        <v>186</v>
      </c>
      <c r="G217" s="263"/>
      <c r="H217" s="263" t="s">
        <v>185</v>
      </c>
      <c r="I217" s="263"/>
      <c r="J217" s="263"/>
    </row>
    <row r="218" spans="1:10" s="264" customFormat="1" ht="17.100000000000001" hidden="1" customHeight="1" x14ac:dyDescent="0.15">
      <c r="A218" s="316"/>
      <c r="B218" s="315"/>
      <c r="C218" s="314"/>
      <c r="D218" s="313"/>
      <c r="E218" s="312"/>
      <c r="F218" s="311" t="s">
        <v>184</v>
      </c>
      <c r="G218" s="263"/>
      <c r="H218" s="263"/>
      <c r="I218" s="263"/>
      <c r="J218" s="263"/>
    </row>
    <row r="219" spans="1:10" s="264" customFormat="1" ht="17.100000000000001" hidden="1" customHeight="1" x14ac:dyDescent="0.15">
      <c r="A219" s="310"/>
      <c r="B219" s="309"/>
      <c r="C219" s="308"/>
      <c r="D219" s="307"/>
      <c r="E219" s="306"/>
      <c r="F219" s="305" t="s">
        <v>183</v>
      </c>
      <c r="G219" s="263"/>
      <c r="H219" s="263"/>
      <c r="I219" s="263"/>
      <c r="J219" s="263"/>
    </row>
    <row r="220" spans="1:10" s="264" customFormat="1" ht="16.5" customHeight="1" x14ac:dyDescent="0.15">
      <c r="A220" s="304" t="s">
        <v>182</v>
      </c>
      <c r="B220" s="303">
        <v>135000</v>
      </c>
      <c r="C220" s="302">
        <v>0</v>
      </c>
      <c r="D220" s="301">
        <f>B220+C220</f>
        <v>135000</v>
      </c>
      <c r="E220" s="300">
        <v>111111</v>
      </c>
      <c r="F220" s="299" t="s">
        <v>181</v>
      </c>
      <c r="G220" s="263"/>
      <c r="H220" s="263"/>
      <c r="I220" s="263"/>
      <c r="J220" s="263"/>
    </row>
    <row r="221" spans="1:10" s="264" customFormat="1" ht="16.5" customHeight="1" thickBot="1" x14ac:dyDescent="0.2">
      <c r="A221" s="304" t="s">
        <v>180</v>
      </c>
      <c r="B221" s="303">
        <v>125000</v>
      </c>
      <c r="C221" s="302">
        <v>0</v>
      </c>
      <c r="D221" s="301">
        <f>B221+C221</f>
        <v>125000</v>
      </c>
      <c r="E221" s="300">
        <v>11365</v>
      </c>
      <c r="F221" s="299" t="s">
        <v>179</v>
      </c>
      <c r="G221" s="263"/>
      <c r="H221" s="263"/>
      <c r="I221" s="263"/>
      <c r="J221" s="263"/>
    </row>
    <row r="222" spans="1:10" s="264" customFormat="1" ht="17.100000000000001" hidden="1" customHeight="1" thickBot="1" x14ac:dyDescent="0.2">
      <c r="A222" s="298"/>
      <c r="B222" s="297"/>
      <c r="C222" s="296"/>
      <c r="D222" s="295"/>
      <c r="E222" s="294"/>
      <c r="F222" s="293"/>
      <c r="G222" s="263"/>
      <c r="H222" s="263"/>
      <c r="I222" s="263"/>
      <c r="J222" s="263"/>
    </row>
    <row r="223" spans="1:10" s="283" customFormat="1" ht="24.75" customHeight="1" thickBot="1" x14ac:dyDescent="0.2">
      <c r="A223" s="292" t="s">
        <v>178</v>
      </c>
      <c r="B223" s="291">
        <f>SUM(B217:B221)</f>
        <v>310000</v>
      </c>
      <c r="C223" s="290">
        <f>SUM(C217:C220)</f>
        <v>0</v>
      </c>
      <c r="D223" s="290">
        <f>SUM(D217:D221)</f>
        <v>310000</v>
      </c>
      <c r="E223" s="289">
        <f>SUM(E217:E221)</f>
        <v>154401</v>
      </c>
      <c r="F223" s="288" t="s">
        <v>177</v>
      </c>
    </row>
    <row r="224" spans="1:10" s="283" customFormat="1" ht="18" hidden="1" customHeight="1" x14ac:dyDescent="0.2">
      <c r="B224" s="287"/>
      <c r="C224" s="286"/>
      <c r="D224" s="286"/>
      <c r="E224" s="285"/>
      <c r="F224" s="284"/>
    </row>
    <row r="225" spans="1:10" ht="25.5" customHeight="1" thickBot="1" x14ac:dyDescent="0.2">
      <c r="A225" s="282" t="s">
        <v>176</v>
      </c>
      <c r="B225" s="281">
        <f>SUM(B208-B223)</f>
        <v>875000</v>
      </c>
      <c r="C225" s="280">
        <f>SUM(C208-C223)</f>
        <v>0</v>
      </c>
      <c r="D225" s="280">
        <f>SUM(D208-D223)</f>
        <v>875000</v>
      </c>
      <c r="E225" s="279">
        <f>SUM(E208-E223)</f>
        <v>266018</v>
      </c>
      <c r="F225" s="278" t="s">
        <v>175</v>
      </c>
    </row>
    <row r="226" spans="1:10" ht="24.95" customHeight="1" x14ac:dyDescent="0.15">
      <c r="A226" s="265"/>
      <c r="B226" s="265"/>
      <c r="C226" s="265"/>
      <c r="D226" s="265"/>
      <c r="E226" s="265"/>
      <c r="F226" s="265"/>
    </row>
    <row r="227" spans="1:10" s="264" customFormat="1" ht="20.100000000000001" customHeight="1" x14ac:dyDescent="0.15">
      <c r="A227" s="277" t="s">
        <v>174</v>
      </c>
      <c r="B227" s="263"/>
      <c r="C227" s="263"/>
      <c r="D227" s="263"/>
      <c r="E227" s="263"/>
      <c r="F227" s="276" t="s">
        <v>101</v>
      </c>
      <c r="G227" s="263"/>
      <c r="H227" s="263"/>
      <c r="I227" s="263"/>
      <c r="J227" s="263"/>
    </row>
    <row r="228" spans="1:10" ht="24" customHeight="1" thickBot="1" x14ac:dyDescent="0.2">
      <c r="A228" s="271" t="s">
        <v>173</v>
      </c>
      <c r="B228" s="275" t="s">
        <v>172</v>
      </c>
      <c r="C228" s="274" t="s">
        <v>171</v>
      </c>
      <c r="D228" s="273" t="s">
        <v>170</v>
      </c>
      <c r="E228" s="272" t="s">
        <v>169</v>
      </c>
      <c r="F228" s="271" t="s">
        <v>168</v>
      </c>
    </row>
    <row r="229" spans="1:10" ht="40.5" customHeight="1" thickBot="1" x14ac:dyDescent="0.2">
      <c r="A229" s="270" t="s">
        <v>167</v>
      </c>
      <c r="B229" s="269">
        <f>B188+B225</f>
        <v>0</v>
      </c>
      <c r="C229" s="268">
        <f>C188+C225</f>
        <v>0</v>
      </c>
      <c r="D229" s="268">
        <f>D188+D225</f>
        <v>0</v>
      </c>
      <c r="E229" s="267">
        <f>E188+E225</f>
        <v>3835382</v>
      </c>
      <c r="F229" s="266" t="s">
        <v>166</v>
      </c>
    </row>
    <row r="230" spans="1:10" x14ac:dyDescent="0.15">
      <c r="A230" s="265"/>
      <c r="B230" s="265"/>
      <c r="C230" s="265"/>
      <c r="D230" s="265"/>
      <c r="E230" s="265"/>
      <c r="F230" s="265"/>
    </row>
    <row r="231" spans="1:10" x14ac:dyDescent="0.15">
      <c r="A231" s="265"/>
      <c r="B231" s="265"/>
      <c r="C231" s="265"/>
      <c r="D231" s="265"/>
      <c r="E231" s="265"/>
      <c r="F231" s="265"/>
    </row>
    <row r="232" spans="1:10" x14ac:dyDescent="0.15">
      <c r="A232" s="265"/>
      <c r="B232" s="265"/>
      <c r="C232" s="265"/>
      <c r="D232" s="265"/>
      <c r="E232" s="265"/>
      <c r="F232" s="265"/>
    </row>
    <row r="233" spans="1:10" x14ac:dyDescent="0.15">
      <c r="A233" s="265"/>
      <c r="B233" s="265"/>
      <c r="C233" s="265"/>
      <c r="D233" s="265"/>
      <c r="E233" s="265"/>
      <c r="F233" s="265"/>
    </row>
    <row r="234" spans="1:10" x14ac:dyDescent="0.15">
      <c r="A234" s="265"/>
      <c r="B234" s="265"/>
      <c r="C234" s="265"/>
      <c r="D234" s="265"/>
      <c r="E234" s="265"/>
      <c r="F234" s="265"/>
    </row>
    <row r="235" spans="1:10" s="264" customFormat="1" x14ac:dyDescent="0.15">
      <c r="A235" s="265"/>
      <c r="B235" s="265"/>
      <c r="C235" s="265"/>
      <c r="D235" s="265"/>
      <c r="E235" s="265"/>
      <c r="F235" s="265"/>
      <c r="G235" s="263"/>
      <c r="H235" s="263"/>
      <c r="I235" s="263"/>
      <c r="J235" s="263"/>
    </row>
    <row r="236" spans="1:10" s="264" customFormat="1" x14ac:dyDescent="0.15">
      <c r="A236" s="265"/>
      <c r="B236" s="265"/>
      <c r="C236" s="265"/>
      <c r="D236" s="265"/>
      <c r="E236" s="265"/>
      <c r="F236" s="265"/>
      <c r="G236" s="263"/>
      <c r="H236" s="263"/>
      <c r="I236" s="263"/>
      <c r="J236" s="263"/>
    </row>
    <row r="237" spans="1:10" s="264" customFormat="1" x14ac:dyDescent="0.15">
      <c r="A237" s="265"/>
      <c r="B237" s="265"/>
      <c r="C237" s="265"/>
      <c r="D237" s="265"/>
      <c r="E237" s="265"/>
      <c r="F237" s="265"/>
      <c r="G237" s="263"/>
      <c r="H237" s="263"/>
      <c r="I237" s="263"/>
      <c r="J237" s="263"/>
    </row>
    <row r="238" spans="1:10" s="264" customFormat="1" x14ac:dyDescent="0.15">
      <c r="A238" s="265"/>
      <c r="B238" s="265"/>
      <c r="C238" s="265"/>
      <c r="D238" s="265"/>
      <c r="E238" s="265"/>
      <c r="F238" s="265"/>
      <c r="G238" s="263"/>
      <c r="H238" s="263"/>
      <c r="I238" s="263"/>
      <c r="J238" s="263"/>
    </row>
    <row r="239" spans="1:10" s="264" customFormat="1" x14ac:dyDescent="0.15">
      <c r="A239" s="265"/>
      <c r="B239" s="265"/>
      <c r="C239" s="265"/>
      <c r="D239" s="265"/>
      <c r="E239" s="265"/>
      <c r="F239" s="265"/>
      <c r="G239" s="263"/>
      <c r="H239" s="263"/>
      <c r="I239" s="263"/>
      <c r="J239" s="263"/>
    </row>
    <row r="240" spans="1:10" s="264" customFormat="1" x14ac:dyDescent="0.15">
      <c r="A240" s="265"/>
      <c r="B240" s="265"/>
      <c r="C240" s="265"/>
      <c r="D240" s="265"/>
      <c r="E240" s="265"/>
      <c r="F240" s="265"/>
      <c r="G240" s="263"/>
      <c r="H240" s="263"/>
      <c r="I240" s="263"/>
      <c r="J240" s="263"/>
    </row>
    <row r="241" spans="1:10" s="264" customFormat="1" x14ac:dyDescent="0.15">
      <c r="A241" s="265"/>
      <c r="B241" s="265"/>
      <c r="C241" s="265"/>
      <c r="D241" s="265"/>
      <c r="E241" s="265"/>
      <c r="F241" s="265"/>
      <c r="G241" s="263"/>
      <c r="H241" s="263"/>
      <c r="I241" s="263"/>
      <c r="J241" s="263"/>
    </row>
    <row r="242" spans="1:10" s="264" customFormat="1" x14ac:dyDescent="0.15">
      <c r="A242" s="265"/>
      <c r="B242" s="265"/>
      <c r="C242" s="265"/>
      <c r="D242" s="265"/>
      <c r="E242" s="265"/>
      <c r="F242" s="265"/>
      <c r="G242" s="263"/>
      <c r="H242" s="263"/>
      <c r="I242" s="263"/>
      <c r="J242" s="263"/>
    </row>
    <row r="243" spans="1:10" s="264" customFormat="1" x14ac:dyDescent="0.15">
      <c r="A243" s="265"/>
      <c r="B243" s="265"/>
      <c r="C243" s="265"/>
      <c r="D243" s="265"/>
      <c r="E243" s="265"/>
      <c r="F243" s="265"/>
      <c r="G243" s="263"/>
      <c r="H243" s="263"/>
      <c r="I243" s="263"/>
      <c r="J243" s="263"/>
    </row>
    <row r="244" spans="1:10" s="264" customFormat="1" x14ac:dyDescent="0.15">
      <c r="A244" s="265"/>
      <c r="B244" s="265"/>
      <c r="C244" s="265"/>
      <c r="D244" s="265"/>
      <c r="E244" s="265"/>
      <c r="F244" s="265"/>
      <c r="G244" s="263"/>
      <c r="H244" s="263"/>
      <c r="I244" s="263"/>
      <c r="J244" s="263"/>
    </row>
    <row r="245" spans="1:10" s="264" customFormat="1" x14ac:dyDescent="0.15">
      <c r="A245" s="265"/>
      <c r="B245" s="265"/>
      <c r="C245" s="265"/>
      <c r="D245" s="265"/>
      <c r="E245" s="265"/>
      <c r="F245" s="265"/>
      <c r="G245" s="263"/>
      <c r="H245" s="263"/>
      <c r="I245" s="263"/>
      <c r="J245" s="263"/>
    </row>
    <row r="246" spans="1:10" s="264" customFormat="1" x14ac:dyDescent="0.15">
      <c r="A246" s="265"/>
      <c r="B246" s="265"/>
      <c r="C246" s="265"/>
      <c r="D246" s="265"/>
      <c r="E246" s="265"/>
      <c r="F246" s="265"/>
      <c r="G246" s="263"/>
      <c r="H246" s="263"/>
      <c r="I246" s="263"/>
      <c r="J246" s="263"/>
    </row>
    <row r="247" spans="1:10" s="264" customFormat="1" x14ac:dyDescent="0.15">
      <c r="A247" s="265"/>
      <c r="B247" s="265"/>
      <c r="C247" s="265"/>
      <c r="D247" s="265"/>
      <c r="E247" s="265"/>
      <c r="F247" s="265"/>
      <c r="G247" s="263"/>
      <c r="H247" s="263"/>
      <c r="I247" s="263"/>
      <c r="J247" s="263"/>
    </row>
    <row r="248" spans="1:10" s="264" customFormat="1" x14ac:dyDescent="0.15">
      <c r="A248" s="265"/>
      <c r="B248" s="265"/>
      <c r="C248" s="265"/>
      <c r="D248" s="265"/>
      <c r="E248" s="265"/>
      <c r="F248" s="265"/>
      <c r="G248" s="263"/>
      <c r="H248" s="263"/>
      <c r="I248" s="263"/>
      <c r="J248" s="263"/>
    </row>
    <row r="249" spans="1:10" s="264" customFormat="1" x14ac:dyDescent="0.15">
      <c r="A249" s="265"/>
      <c r="B249" s="265"/>
      <c r="C249" s="265"/>
      <c r="D249" s="265"/>
      <c r="E249" s="265"/>
      <c r="F249" s="265"/>
      <c r="G249" s="263"/>
      <c r="H249" s="263"/>
      <c r="I249" s="263"/>
      <c r="J249" s="263"/>
    </row>
    <row r="250" spans="1:10" s="264" customFormat="1" x14ac:dyDescent="0.15">
      <c r="A250" s="265"/>
      <c r="B250" s="265"/>
      <c r="C250" s="265"/>
      <c r="D250" s="265"/>
      <c r="E250" s="265"/>
      <c r="F250" s="265"/>
      <c r="G250" s="263"/>
      <c r="H250" s="263"/>
      <c r="I250" s="263"/>
      <c r="J250" s="263"/>
    </row>
    <row r="251" spans="1:10" s="264" customFormat="1" x14ac:dyDescent="0.15">
      <c r="A251" s="265"/>
      <c r="B251" s="265"/>
      <c r="C251" s="265"/>
      <c r="D251" s="265"/>
      <c r="E251" s="265"/>
      <c r="F251" s="265"/>
      <c r="G251" s="263"/>
      <c r="H251" s="263"/>
      <c r="I251" s="263"/>
      <c r="J251" s="263"/>
    </row>
    <row r="252" spans="1:10" s="264" customFormat="1" x14ac:dyDescent="0.15">
      <c r="A252" s="265"/>
      <c r="B252" s="265"/>
      <c r="C252" s="265"/>
      <c r="D252" s="265"/>
      <c r="E252" s="265"/>
      <c r="F252" s="265"/>
      <c r="G252" s="263"/>
      <c r="H252" s="263"/>
      <c r="I252" s="263"/>
      <c r="J252" s="263"/>
    </row>
    <row r="253" spans="1:10" s="264" customFormat="1" x14ac:dyDescent="0.15">
      <c r="A253" s="265"/>
      <c r="B253" s="265"/>
      <c r="C253" s="265"/>
      <c r="D253" s="265"/>
      <c r="E253" s="265"/>
      <c r="F253" s="265"/>
      <c r="G253" s="263"/>
      <c r="H253" s="263"/>
      <c r="I253" s="263"/>
      <c r="J253" s="263"/>
    </row>
    <row r="254" spans="1:10" s="264" customFormat="1" x14ac:dyDescent="0.15">
      <c r="A254" s="265"/>
      <c r="B254" s="265"/>
      <c r="C254" s="265"/>
      <c r="D254" s="265"/>
      <c r="E254" s="265"/>
      <c r="F254" s="265"/>
      <c r="G254" s="263"/>
      <c r="H254" s="263"/>
      <c r="I254" s="263"/>
      <c r="J254" s="263"/>
    </row>
    <row r="255" spans="1:10" s="264" customFormat="1" x14ac:dyDescent="0.15">
      <c r="A255" s="265"/>
      <c r="B255" s="265"/>
      <c r="C255" s="265"/>
      <c r="D255" s="265"/>
      <c r="E255" s="265"/>
      <c r="F255" s="265"/>
      <c r="G255" s="263"/>
      <c r="H255" s="263"/>
      <c r="I255" s="263"/>
      <c r="J255" s="263"/>
    </row>
    <row r="256" spans="1:10" s="264" customFormat="1" x14ac:dyDescent="0.15">
      <c r="A256" s="265"/>
      <c r="B256" s="265"/>
      <c r="C256" s="265"/>
      <c r="D256" s="265"/>
      <c r="E256" s="265"/>
      <c r="F256" s="265"/>
      <c r="G256" s="263"/>
      <c r="H256" s="263"/>
      <c r="I256" s="263"/>
      <c r="J256" s="263"/>
    </row>
    <row r="257" spans="1:10" s="264" customFormat="1" x14ac:dyDescent="0.15">
      <c r="A257" s="265"/>
      <c r="B257" s="265"/>
      <c r="C257" s="265"/>
      <c r="D257" s="265"/>
      <c r="E257" s="265"/>
      <c r="F257" s="265"/>
      <c r="G257" s="263"/>
      <c r="H257" s="263"/>
      <c r="I257" s="263"/>
      <c r="J257" s="263"/>
    </row>
    <row r="258" spans="1:10" s="264" customFormat="1" x14ac:dyDescent="0.15">
      <c r="A258" s="265"/>
      <c r="B258" s="265"/>
      <c r="C258" s="265"/>
      <c r="D258" s="265"/>
      <c r="E258" s="265"/>
      <c r="F258" s="265"/>
      <c r="G258" s="263"/>
      <c r="H258" s="263"/>
      <c r="I258" s="263"/>
      <c r="J258" s="263"/>
    </row>
    <row r="259" spans="1:10" s="264" customFormat="1" x14ac:dyDescent="0.15">
      <c r="A259" s="265"/>
      <c r="B259" s="265"/>
      <c r="C259" s="265"/>
      <c r="D259" s="265"/>
      <c r="E259" s="265"/>
      <c r="F259" s="265"/>
      <c r="G259" s="263"/>
      <c r="H259" s="263"/>
      <c r="I259" s="263"/>
      <c r="J259" s="263"/>
    </row>
    <row r="260" spans="1:10" s="264" customFormat="1" x14ac:dyDescent="0.15">
      <c r="A260" s="265"/>
      <c r="B260" s="265"/>
      <c r="C260" s="265"/>
      <c r="D260" s="265"/>
      <c r="E260" s="265"/>
      <c r="F260" s="265"/>
      <c r="G260" s="263"/>
      <c r="H260" s="263"/>
      <c r="I260" s="263"/>
      <c r="J260" s="263"/>
    </row>
    <row r="261" spans="1:10" s="264" customFormat="1" x14ac:dyDescent="0.15">
      <c r="A261" s="265"/>
      <c r="B261" s="265"/>
      <c r="C261" s="265"/>
      <c r="D261" s="265"/>
      <c r="E261" s="265"/>
      <c r="F261" s="265"/>
      <c r="G261" s="263"/>
      <c r="H261" s="263"/>
      <c r="I261" s="263"/>
      <c r="J261" s="263"/>
    </row>
    <row r="262" spans="1:10" s="264" customFormat="1" x14ac:dyDescent="0.15">
      <c r="A262" s="265"/>
      <c r="B262" s="265"/>
      <c r="C262" s="265"/>
      <c r="D262" s="265"/>
      <c r="E262" s="265"/>
      <c r="F262" s="265"/>
      <c r="G262" s="263"/>
      <c r="H262" s="263"/>
      <c r="I262" s="263"/>
      <c r="J262" s="263"/>
    </row>
    <row r="263" spans="1:10" s="264" customFormat="1" x14ac:dyDescent="0.15">
      <c r="A263" s="265"/>
      <c r="B263" s="265"/>
      <c r="C263" s="265"/>
      <c r="D263" s="265"/>
      <c r="E263" s="265"/>
      <c r="F263" s="265"/>
      <c r="G263" s="263"/>
      <c r="H263" s="263"/>
      <c r="I263" s="263"/>
      <c r="J263" s="263"/>
    </row>
    <row r="264" spans="1:10" s="264" customFormat="1" x14ac:dyDescent="0.15">
      <c r="A264" s="265"/>
      <c r="B264" s="265"/>
      <c r="C264" s="265"/>
      <c r="D264" s="265"/>
      <c r="E264" s="265"/>
      <c r="F264" s="265"/>
      <c r="G264" s="263"/>
      <c r="H264" s="263"/>
      <c r="I264" s="263"/>
      <c r="J264" s="263"/>
    </row>
    <row r="265" spans="1:10" s="264" customFormat="1" x14ac:dyDescent="0.15">
      <c r="A265" s="265"/>
      <c r="B265" s="265"/>
      <c r="C265" s="265"/>
      <c r="D265" s="265"/>
      <c r="E265" s="265"/>
      <c r="F265" s="265"/>
      <c r="G265" s="263"/>
      <c r="H265" s="263"/>
      <c r="I265" s="263"/>
      <c r="J265" s="263"/>
    </row>
    <row r="266" spans="1:10" s="264" customFormat="1" x14ac:dyDescent="0.15">
      <c r="A266" s="265"/>
      <c r="B266" s="265"/>
      <c r="C266" s="265"/>
      <c r="D266" s="265"/>
      <c r="E266" s="265"/>
      <c r="F266" s="265"/>
      <c r="G266" s="263"/>
      <c r="H266" s="263"/>
      <c r="I266" s="263"/>
      <c r="J266" s="263"/>
    </row>
    <row r="267" spans="1:10" s="264" customFormat="1" x14ac:dyDescent="0.15">
      <c r="A267" s="265"/>
      <c r="B267" s="265"/>
      <c r="C267" s="265"/>
      <c r="D267" s="265"/>
      <c r="E267" s="265"/>
      <c r="F267" s="265"/>
      <c r="G267" s="263"/>
      <c r="H267" s="263"/>
      <c r="I267" s="263"/>
      <c r="J267" s="263"/>
    </row>
    <row r="268" spans="1:10" s="264" customFormat="1" x14ac:dyDescent="0.15">
      <c r="A268" s="265"/>
      <c r="B268" s="265"/>
      <c r="C268" s="265"/>
      <c r="D268" s="265"/>
      <c r="E268" s="265"/>
      <c r="F268" s="265"/>
      <c r="G268" s="263"/>
      <c r="H268" s="263"/>
      <c r="I268" s="263"/>
      <c r="J268" s="263"/>
    </row>
  </sheetData>
  <mergeCells count="5">
    <mergeCell ref="A2:F2"/>
    <mergeCell ref="A3:F3"/>
    <mergeCell ref="A189:B189"/>
    <mergeCell ref="A190:B190"/>
    <mergeCell ref="A191:D191"/>
  </mergeCells>
  <phoneticPr fontId="3"/>
  <printOptions horizontalCentered="1"/>
  <pageMargins left="0.78740157480314965" right="0.39370078740157483" top="0.70866141732283472" bottom="0.70866141732283472" header="0.51181102362204722" footer="0.31496062992125984"/>
  <pageSetup paperSize="9" scale="75" fitToHeight="0" orientation="portrait" r:id="rId1"/>
  <headerFooter alignWithMargins="0">
    <oddFooter>&amp;C&amp;"ＭＳ Ｐ明朝,標準"&amp;14&amp;P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別紙１（コロナ）</vt:lpstr>
      <vt:lpstr>別紙２</vt:lpstr>
      <vt:lpstr>別紙３</vt:lpstr>
      <vt:lpstr>別紙４</vt:lpstr>
      <vt:lpstr>別紙５</vt:lpstr>
      <vt:lpstr>'別紙１（コロナ）'!Print_Area</vt:lpstr>
      <vt:lpstr>別紙３!Print_Area</vt:lpstr>
      <vt:lpstr>別紙５!Print_Area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modified xsi:type="dcterms:W3CDTF">2022-09-26T04:50:03Z</dcterms:modified>
</cp:coreProperties>
</file>