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農政課\04_津久井班\施設関係\R３～鳥居原ふれあいの館関係\★★指定管理関係★★\★R5年度（指定管理募集）★\★指定管理者募集要項等（作成例）について\★作成後の資料★\別添資料\"/>
    </mc:Choice>
  </mc:AlternateContent>
  <bookViews>
    <workbookView xWindow="0" yWindow="0" windowWidth="20490" windowHeight="7560"/>
  </bookViews>
  <sheets>
    <sheet name="令和3年度　鳥居原決算" sheetId="4" r:id="rId1"/>
    <sheet name="令和4年度　鳥居原決算 " sheetId="5" r:id="rId2"/>
  </sheets>
  <definedNames>
    <definedName name="_xlnm.Print_Area" localSheetId="0">'令和3年度　鳥居原決算'!$A$2:$E$50</definedName>
    <definedName name="_xlnm.Print_Area" localSheetId="1">'令和4年度　鳥居原決算 '!$A$2:$E$48</definedName>
  </definedNames>
  <calcPr calcId="162913"/>
</workbook>
</file>

<file path=xl/calcChain.xml><?xml version="1.0" encoding="utf-8"?>
<calcChain xmlns="http://schemas.openxmlformats.org/spreadsheetml/2006/main">
  <c r="C47" i="5" l="1"/>
  <c r="D26" i="5"/>
  <c r="C82" i="5" l="1"/>
  <c r="G70" i="5"/>
  <c r="C39" i="5" s="1"/>
  <c r="D39" i="5" s="1"/>
  <c r="G67" i="5"/>
  <c r="G64" i="5"/>
  <c r="C34" i="5" s="1"/>
  <c r="D34" i="5" s="1"/>
  <c r="G62" i="5"/>
  <c r="G61" i="5"/>
  <c r="G58" i="5"/>
  <c r="G55" i="5"/>
  <c r="C31" i="5" s="1"/>
  <c r="D31" i="5" s="1"/>
  <c r="G52" i="5"/>
  <c r="D46" i="5"/>
  <c r="B42" i="5"/>
  <c r="C37" i="5"/>
  <c r="D37" i="5" s="1"/>
  <c r="C33" i="5"/>
  <c r="D33" i="5" s="1"/>
  <c r="D32" i="5"/>
  <c r="C32" i="5"/>
  <c r="C30" i="5"/>
  <c r="D30" i="5" s="1"/>
  <c r="D28" i="5"/>
  <c r="D27" i="5"/>
  <c r="C23" i="5"/>
  <c r="D23" i="5" s="1"/>
  <c r="C18" i="5"/>
  <c r="B18" i="5"/>
  <c r="B43" i="5" s="1"/>
  <c r="B47" i="5" s="1"/>
  <c r="D47" i="5" s="1"/>
  <c r="D13" i="5"/>
  <c r="D12" i="5"/>
  <c r="D11" i="5"/>
  <c r="D10" i="5"/>
  <c r="D9" i="5"/>
  <c r="D8" i="5"/>
  <c r="G7" i="5"/>
  <c r="D7" i="5"/>
  <c r="C42" i="5" l="1"/>
  <c r="D42" i="5" s="1"/>
  <c r="G71" i="5"/>
  <c r="C43" i="5"/>
  <c r="D43" i="5" s="1"/>
  <c r="G80" i="5"/>
  <c r="D18" i="5"/>
  <c r="D28" i="4"/>
  <c r="C49" i="4"/>
  <c r="C20" i="4"/>
  <c r="G57" i="4"/>
  <c r="C33" i="4" s="1"/>
  <c r="D33" i="4" s="1"/>
  <c r="G72" i="4"/>
  <c r="C41" i="4" s="1"/>
  <c r="D41" i="4" s="1"/>
  <c r="G69" i="4"/>
  <c r="C39" i="4" s="1"/>
  <c r="D39" i="4" s="1"/>
  <c r="G66" i="4"/>
  <c r="C36" i="4" s="1"/>
  <c r="D36" i="4" s="1"/>
  <c r="G64" i="4"/>
  <c r="C25" i="4" s="1"/>
  <c r="D25" i="4" s="1"/>
  <c r="G63" i="4"/>
  <c r="C35" i="4" s="1"/>
  <c r="D35" i="4" s="1"/>
  <c r="G60" i="4"/>
  <c r="C34" i="4" s="1"/>
  <c r="G54" i="4"/>
  <c r="C32" i="4" s="1"/>
  <c r="D32" i="4" s="1"/>
  <c r="C83" i="4"/>
  <c r="C87" i="4" s="1"/>
  <c r="B44" i="4"/>
  <c r="B20" i="4"/>
  <c r="D30" i="4"/>
  <c r="D12" i="4"/>
  <c r="D48" i="4"/>
  <c r="D29" i="4"/>
  <c r="D15" i="4"/>
  <c r="D14" i="4"/>
  <c r="D13" i="4"/>
  <c r="D11" i="4"/>
  <c r="D10" i="4"/>
  <c r="D9" i="4"/>
  <c r="D20" i="4" l="1"/>
  <c r="C44" i="4"/>
  <c r="C45" i="4" s="1"/>
  <c r="D45" i="4" s="1"/>
  <c r="D34" i="4"/>
  <c r="G73" i="4"/>
  <c r="B45" i="4"/>
  <c r="B49" i="4" s="1"/>
  <c r="D44" i="4"/>
  <c r="D49" i="4" l="1"/>
</calcChain>
</file>

<file path=xl/sharedStrings.xml><?xml version="1.0" encoding="utf-8"?>
<sst xmlns="http://schemas.openxmlformats.org/spreadsheetml/2006/main" count="271" uniqueCount="118">
  <si>
    <t>１．収入の部</t>
  </si>
  <si>
    <t>項目</t>
  </si>
  <si>
    <t>説                  明</t>
  </si>
  <si>
    <t>販売委託料</t>
  </si>
  <si>
    <t>野菜・花卉・加工・工芸</t>
  </si>
  <si>
    <t>売上高</t>
  </si>
  <si>
    <t>食堂売上高</t>
  </si>
  <si>
    <t>食材提供室売上</t>
  </si>
  <si>
    <t>利用料金</t>
  </si>
  <si>
    <t>施設利用に係る料金</t>
  </si>
  <si>
    <t>自動販売機収入</t>
  </si>
  <si>
    <t>行政財産の目的外使用収入</t>
  </si>
  <si>
    <t>合計</t>
  </si>
  <si>
    <t>２．支出の部</t>
  </si>
  <si>
    <t>　〔事業費〕</t>
  </si>
  <si>
    <t>イベント経費・販売促進費</t>
  </si>
  <si>
    <t>　〔仕入高〕</t>
  </si>
  <si>
    <t>　〔人件費〕</t>
  </si>
  <si>
    <t>　〔福利厚生費〕</t>
  </si>
  <si>
    <t>健康・年金・雇用保険・労働・災害保険</t>
  </si>
  <si>
    <t>　〔運営費〕</t>
  </si>
  <si>
    <t>研修・保守点検・燃料・新聞</t>
  </si>
  <si>
    <t>　〔事務費〕</t>
  </si>
  <si>
    <t>通信・広告宣伝・消耗品</t>
  </si>
  <si>
    <t>　〔水道光熱費〕</t>
  </si>
  <si>
    <t>電気・ガス・水道・浄化槽</t>
  </si>
  <si>
    <t>　〔管理費〕</t>
  </si>
  <si>
    <t>減価償却費・修繕費・リース代</t>
  </si>
  <si>
    <t>租税公課</t>
  </si>
  <si>
    <t>消費税</t>
  </si>
  <si>
    <t>直接仕入販売(店舗)</t>
  </si>
  <si>
    <t>(事業実施分)</t>
  </si>
  <si>
    <t>(直接仕入分)</t>
  </si>
  <si>
    <t>(維持管理費)</t>
  </si>
  <si>
    <t>(物件費)</t>
  </si>
  <si>
    <t>有限会社　鳥居原</t>
    <rPh sb="0" eb="4">
      <t>ユウゲンガイシャ</t>
    </rPh>
    <rPh sb="5" eb="7">
      <t>トリイ</t>
    </rPh>
    <rPh sb="7" eb="8">
      <t>ハラ</t>
    </rPh>
    <phoneticPr fontId="1"/>
  </si>
  <si>
    <t>法人税・住民税・事業税</t>
    <rPh sb="0" eb="3">
      <t>ホウジンゼイ</t>
    </rPh>
    <rPh sb="4" eb="6">
      <t>ジュウミン</t>
    </rPh>
    <rPh sb="6" eb="7">
      <t>ゼイ</t>
    </rPh>
    <rPh sb="8" eb="11">
      <t>ジギョウゼイ</t>
    </rPh>
    <phoneticPr fontId="1"/>
  </si>
  <si>
    <t>役員報酬</t>
    <rPh sb="0" eb="2">
      <t>ヤクイン</t>
    </rPh>
    <rPh sb="2" eb="4">
      <t>ホウシュウ</t>
    </rPh>
    <phoneticPr fontId="7"/>
  </si>
  <si>
    <t>人件費</t>
    <rPh sb="0" eb="3">
      <t>ジンケンヒ</t>
    </rPh>
    <phoneticPr fontId="7"/>
  </si>
  <si>
    <t>給料手当</t>
    <rPh sb="0" eb="2">
      <t>キュウリョウ</t>
    </rPh>
    <rPh sb="2" eb="4">
      <t>テアテ</t>
    </rPh>
    <phoneticPr fontId="7"/>
  </si>
  <si>
    <t>賞与</t>
    <rPh sb="0" eb="2">
      <t>ショウヨ</t>
    </rPh>
    <phoneticPr fontId="7"/>
  </si>
  <si>
    <t>法定福利費</t>
    <rPh sb="0" eb="2">
      <t>ホウテイ</t>
    </rPh>
    <rPh sb="2" eb="4">
      <t>フクリ</t>
    </rPh>
    <rPh sb="4" eb="5">
      <t>ヒ</t>
    </rPh>
    <phoneticPr fontId="7"/>
  </si>
  <si>
    <t>福利費</t>
    <rPh sb="0" eb="3">
      <t>フクリヒ</t>
    </rPh>
    <phoneticPr fontId="7"/>
  </si>
  <si>
    <t>運営費</t>
    <rPh sb="0" eb="2">
      <t>ウンエイ</t>
    </rPh>
    <rPh sb="2" eb="3">
      <t>ヒ</t>
    </rPh>
    <phoneticPr fontId="7"/>
  </si>
  <si>
    <t>福利厚生費</t>
    <rPh sb="0" eb="2">
      <t>フクリ</t>
    </rPh>
    <rPh sb="2" eb="5">
      <t>コウセイヒ</t>
    </rPh>
    <phoneticPr fontId="7"/>
  </si>
  <si>
    <t>荷造運賃</t>
    <rPh sb="0" eb="1">
      <t>ニ</t>
    </rPh>
    <rPh sb="1" eb="2">
      <t>ツク</t>
    </rPh>
    <rPh sb="2" eb="4">
      <t>ウンチン</t>
    </rPh>
    <phoneticPr fontId="7"/>
  </si>
  <si>
    <t>広告宣伝費</t>
    <rPh sb="0" eb="2">
      <t>コウコク</t>
    </rPh>
    <rPh sb="2" eb="5">
      <t>センデンヒ</t>
    </rPh>
    <phoneticPr fontId="7"/>
  </si>
  <si>
    <t>事業費</t>
    <rPh sb="0" eb="3">
      <t>ジギョウヒ</t>
    </rPh>
    <phoneticPr fontId="7"/>
  </si>
  <si>
    <t>会議費</t>
    <rPh sb="0" eb="3">
      <t>カイギヒ</t>
    </rPh>
    <phoneticPr fontId="7"/>
  </si>
  <si>
    <t>旅費交通費</t>
    <rPh sb="0" eb="2">
      <t>リョヒ</t>
    </rPh>
    <rPh sb="2" eb="5">
      <t>コウツウヒ</t>
    </rPh>
    <phoneticPr fontId="7"/>
  </si>
  <si>
    <t>通信費</t>
    <rPh sb="0" eb="3">
      <t>ツウシンヒ</t>
    </rPh>
    <phoneticPr fontId="7"/>
  </si>
  <si>
    <t>事務費</t>
    <rPh sb="0" eb="3">
      <t>ジムヒ</t>
    </rPh>
    <phoneticPr fontId="7"/>
  </si>
  <si>
    <t>販売促進費</t>
    <rPh sb="0" eb="2">
      <t>ハンバイ</t>
    </rPh>
    <rPh sb="2" eb="4">
      <t>ソクシン</t>
    </rPh>
    <rPh sb="4" eb="5">
      <t>ヒ</t>
    </rPh>
    <phoneticPr fontId="7"/>
  </si>
  <si>
    <t>消耗品費</t>
    <rPh sb="0" eb="2">
      <t>ショウモウ</t>
    </rPh>
    <rPh sb="2" eb="3">
      <t>ヒン</t>
    </rPh>
    <rPh sb="3" eb="4">
      <t>ヒ</t>
    </rPh>
    <phoneticPr fontId="7"/>
  </si>
  <si>
    <t>事務用品費</t>
    <rPh sb="0" eb="2">
      <t>ジム</t>
    </rPh>
    <rPh sb="2" eb="4">
      <t>ヨウヒン</t>
    </rPh>
    <rPh sb="4" eb="5">
      <t>ヒ</t>
    </rPh>
    <phoneticPr fontId="7"/>
  </si>
  <si>
    <t>修繕費</t>
    <rPh sb="0" eb="3">
      <t>シュウゼンヒ</t>
    </rPh>
    <phoneticPr fontId="7"/>
  </si>
  <si>
    <t>管理費</t>
    <rPh sb="0" eb="2">
      <t>カンリ</t>
    </rPh>
    <rPh sb="2" eb="3">
      <t>ヒ</t>
    </rPh>
    <phoneticPr fontId="7"/>
  </si>
  <si>
    <t>水道光熱費</t>
    <rPh sb="0" eb="2">
      <t>スイドウ</t>
    </rPh>
    <rPh sb="2" eb="5">
      <t>コウネツヒ</t>
    </rPh>
    <phoneticPr fontId="7"/>
  </si>
  <si>
    <t>光熱費</t>
    <rPh sb="0" eb="3">
      <t>コウネツヒ</t>
    </rPh>
    <phoneticPr fontId="7"/>
  </si>
  <si>
    <t>新聞図書費</t>
    <rPh sb="0" eb="2">
      <t>シンブン</t>
    </rPh>
    <rPh sb="2" eb="5">
      <t>トショヒ</t>
    </rPh>
    <phoneticPr fontId="7"/>
  </si>
  <si>
    <t>諸会費</t>
    <rPh sb="0" eb="1">
      <t>ショ</t>
    </rPh>
    <rPh sb="1" eb="3">
      <t>カイヒ</t>
    </rPh>
    <phoneticPr fontId="7"/>
  </si>
  <si>
    <t>支払手数料</t>
    <rPh sb="0" eb="2">
      <t>シハライ</t>
    </rPh>
    <rPh sb="2" eb="5">
      <t>テスウリョウ</t>
    </rPh>
    <phoneticPr fontId="7"/>
  </si>
  <si>
    <t>賃借料</t>
    <rPh sb="0" eb="1">
      <t>チン</t>
    </rPh>
    <rPh sb="1" eb="2">
      <t>カ</t>
    </rPh>
    <rPh sb="2" eb="3">
      <t>リョウ</t>
    </rPh>
    <phoneticPr fontId="7"/>
  </si>
  <si>
    <t>保険料</t>
    <rPh sb="0" eb="3">
      <t>ホケンリョウ</t>
    </rPh>
    <phoneticPr fontId="7"/>
  </si>
  <si>
    <t>租税公課</t>
    <rPh sb="0" eb="2">
      <t>ソゼイ</t>
    </rPh>
    <rPh sb="2" eb="4">
      <t>コウカ</t>
    </rPh>
    <phoneticPr fontId="7"/>
  </si>
  <si>
    <t>寄付金</t>
    <rPh sb="0" eb="3">
      <t>キフキン</t>
    </rPh>
    <phoneticPr fontId="7"/>
  </si>
  <si>
    <t>雑費</t>
    <rPh sb="0" eb="2">
      <t>ザッピ</t>
    </rPh>
    <phoneticPr fontId="7"/>
  </si>
  <si>
    <t>報酬手当</t>
    <rPh sb="0" eb="2">
      <t>ホウシュウ</t>
    </rPh>
    <rPh sb="2" eb="4">
      <t>テアテ</t>
    </rPh>
    <phoneticPr fontId="7"/>
  </si>
  <si>
    <t>保守点検費</t>
    <rPh sb="0" eb="2">
      <t>ホシュ</t>
    </rPh>
    <rPh sb="2" eb="4">
      <t>テンケン</t>
    </rPh>
    <rPh sb="4" eb="5">
      <t>ヒ</t>
    </rPh>
    <phoneticPr fontId="7"/>
  </si>
  <si>
    <t>減価償却費</t>
    <rPh sb="0" eb="2">
      <t>ゲンカ</t>
    </rPh>
    <rPh sb="2" eb="4">
      <t>ショウキャク</t>
    </rPh>
    <rPh sb="4" eb="5">
      <t>ヒ</t>
    </rPh>
    <phoneticPr fontId="7"/>
  </si>
  <si>
    <t>研修費</t>
    <rPh sb="0" eb="3">
      <t>ケンシュウヒ</t>
    </rPh>
    <phoneticPr fontId="7"/>
  </si>
  <si>
    <t>　　〔仕　入　高〕</t>
    <rPh sb="3" eb="4">
      <t>ツコウ</t>
    </rPh>
    <rPh sb="5" eb="6">
      <t>イリ</t>
    </rPh>
    <rPh sb="7" eb="8">
      <t>ダカ</t>
    </rPh>
    <phoneticPr fontId="7"/>
  </si>
  <si>
    <t>　　〔食 材 仕 入〕</t>
    <rPh sb="3" eb="4">
      <t>ショク</t>
    </rPh>
    <rPh sb="5" eb="6">
      <t>ザイ</t>
    </rPh>
    <rPh sb="7" eb="8">
      <t>ツコウ</t>
    </rPh>
    <rPh sb="9" eb="10">
      <t>イリ</t>
    </rPh>
    <phoneticPr fontId="7"/>
  </si>
  <si>
    <t>販売管理費計</t>
    <rPh sb="0" eb="2">
      <t>ハンバイ</t>
    </rPh>
    <rPh sb="2" eb="4">
      <t>カンリ</t>
    </rPh>
    <rPh sb="4" eb="5">
      <t>ヒ</t>
    </rPh>
    <rPh sb="5" eb="6">
      <t>ケイ</t>
    </rPh>
    <phoneticPr fontId="7"/>
  </si>
  <si>
    <t>過去データー参考のこと</t>
    <rPh sb="0" eb="2">
      <t>カコ</t>
    </rPh>
    <rPh sb="6" eb="8">
      <t>サンコウ</t>
    </rPh>
    <phoneticPr fontId="1"/>
  </si>
  <si>
    <t>人件費　</t>
    <rPh sb="0" eb="3">
      <t>ジンケンヒ</t>
    </rPh>
    <phoneticPr fontId="1"/>
  </si>
  <si>
    <t>営業外収益</t>
    <rPh sb="0" eb="3">
      <t>エイギョウガイ</t>
    </rPh>
    <rPh sb="3" eb="5">
      <t>シュウエキ</t>
    </rPh>
    <phoneticPr fontId="1"/>
  </si>
  <si>
    <t>　〔食堂仕入〕</t>
    <rPh sb="2" eb="4">
      <t>ショクドウ</t>
    </rPh>
    <phoneticPr fontId="1"/>
  </si>
  <si>
    <t>店舗仕入</t>
    <rPh sb="0" eb="2">
      <t>テンポ</t>
    </rPh>
    <rPh sb="2" eb="4">
      <t>シイ</t>
    </rPh>
    <phoneticPr fontId="1"/>
  </si>
  <si>
    <t>食堂仕入</t>
    <rPh sb="0" eb="2">
      <t>ショクドウ</t>
    </rPh>
    <rPh sb="2" eb="4">
      <t>シイ</t>
    </rPh>
    <phoneticPr fontId="1"/>
  </si>
  <si>
    <t>給与・賞与・役員報酬</t>
    <rPh sb="6" eb="8">
      <t>ヤクイン</t>
    </rPh>
    <rPh sb="8" eb="10">
      <t>ホウシュウ</t>
    </rPh>
    <phoneticPr fontId="1"/>
  </si>
  <si>
    <t>　当　期　純　利　益</t>
    <rPh sb="1" eb="2">
      <t>トウ</t>
    </rPh>
    <rPh sb="3" eb="4">
      <t>キ</t>
    </rPh>
    <rPh sb="5" eb="6">
      <t>ジュン</t>
    </rPh>
    <rPh sb="7" eb="8">
      <t>リ</t>
    </rPh>
    <rPh sb="9" eb="10">
      <t>エキ</t>
    </rPh>
    <phoneticPr fontId="1"/>
  </si>
  <si>
    <t>3年度計画</t>
    <rPh sb="1" eb="3">
      <t>ネンド</t>
    </rPh>
    <rPh sb="3" eb="5">
      <t>ケイカク</t>
    </rPh>
    <phoneticPr fontId="1"/>
  </si>
  <si>
    <t>まんじゅう売上高</t>
    <rPh sb="5" eb="7">
      <t>ウリアゲ</t>
    </rPh>
    <rPh sb="7" eb="8">
      <t>ダカ</t>
    </rPh>
    <phoneticPr fontId="1"/>
  </si>
  <si>
    <t>〔まんじゅう仕入〕</t>
    <rPh sb="6" eb="8">
      <t>シイレ</t>
    </rPh>
    <phoneticPr fontId="1"/>
  </si>
  <si>
    <t>まんじゅう仕入</t>
    <rPh sb="5" eb="7">
      <t>シイレ</t>
    </rPh>
    <phoneticPr fontId="1"/>
  </si>
  <si>
    <t>鳥居原ふれあいの館　令和　3年度　収支決算書</t>
    <rPh sb="0" eb="2">
      <t>トリイ</t>
    </rPh>
    <rPh sb="2" eb="3">
      <t>ハラ</t>
    </rPh>
    <rPh sb="8" eb="9">
      <t>カン</t>
    </rPh>
    <rPh sb="10" eb="11">
      <t>レイ</t>
    </rPh>
    <rPh sb="11" eb="12">
      <t>ワ</t>
    </rPh>
    <rPh sb="14" eb="16">
      <t>ネンド</t>
    </rPh>
    <rPh sb="17" eb="19">
      <t>シュウシ</t>
    </rPh>
    <rPh sb="19" eb="22">
      <t>ケッサンショ</t>
    </rPh>
    <phoneticPr fontId="1"/>
  </si>
  <si>
    <t>　3年度予算</t>
    <rPh sb="2" eb="4">
      <t>ネンド</t>
    </rPh>
    <rPh sb="4" eb="6">
      <t>ヨサン</t>
    </rPh>
    <phoneticPr fontId="1"/>
  </si>
  <si>
    <t>　3年度決算</t>
    <rPh sb="2" eb="4">
      <t>ネンド</t>
    </rPh>
    <rPh sb="4" eb="6">
      <t>ケッサン</t>
    </rPh>
    <phoneticPr fontId="1"/>
  </si>
  <si>
    <t>地代家賃</t>
    <rPh sb="0" eb="2">
      <t>ジダイ</t>
    </rPh>
    <rPh sb="2" eb="4">
      <t>ヤチン</t>
    </rPh>
    <phoneticPr fontId="1"/>
  </si>
  <si>
    <t>管理費</t>
    <rPh sb="0" eb="2">
      <t>カンリ</t>
    </rPh>
    <rPh sb="2" eb="3">
      <t>ヒ</t>
    </rPh>
    <phoneticPr fontId="1"/>
  </si>
  <si>
    <t>交際接待費</t>
    <rPh sb="0" eb="2">
      <t>コウサイ</t>
    </rPh>
    <rPh sb="2" eb="5">
      <t>セッタイヒ</t>
    </rPh>
    <phoneticPr fontId="1"/>
  </si>
  <si>
    <t>運営費</t>
    <rPh sb="0" eb="2">
      <t>ウンエイ</t>
    </rPh>
    <rPh sb="2" eb="3">
      <t>ヒ</t>
    </rPh>
    <phoneticPr fontId="1"/>
  </si>
  <si>
    <t>福利費</t>
    <rPh sb="0" eb="2">
      <t>フクリ</t>
    </rPh>
    <rPh sb="2" eb="3">
      <t>ヒ</t>
    </rPh>
    <phoneticPr fontId="1"/>
  </si>
  <si>
    <t>事務費</t>
    <rPh sb="0" eb="3">
      <t>ジムヒ</t>
    </rPh>
    <phoneticPr fontId="1"/>
  </si>
  <si>
    <t>光熱費</t>
    <rPh sb="0" eb="2">
      <t>コウネツ</t>
    </rPh>
    <rPh sb="2" eb="3">
      <t>ヒ</t>
    </rPh>
    <phoneticPr fontId="1"/>
  </si>
  <si>
    <t>租税公課</t>
    <rPh sb="0" eb="2">
      <t>ソゼイ</t>
    </rPh>
    <rPh sb="2" eb="4">
      <t>コウカ</t>
    </rPh>
    <phoneticPr fontId="1"/>
  </si>
  <si>
    <t>事業費</t>
    <rPh sb="0" eb="3">
      <t>ジギョウヒ</t>
    </rPh>
    <phoneticPr fontId="1"/>
  </si>
  <si>
    <t>合計</t>
    <phoneticPr fontId="1"/>
  </si>
  <si>
    <t>経　常　利　益</t>
    <rPh sb="0" eb="1">
      <t>ヘ</t>
    </rPh>
    <rPh sb="2" eb="3">
      <t>ツネ</t>
    </rPh>
    <rPh sb="4" eb="5">
      <t>リ</t>
    </rPh>
    <rPh sb="6" eb="7">
      <t>エキ</t>
    </rPh>
    <phoneticPr fontId="1"/>
  </si>
  <si>
    <t>固定資産除却損</t>
    <rPh sb="0" eb="2">
      <t>コテイ</t>
    </rPh>
    <rPh sb="2" eb="4">
      <t>シサン</t>
    </rPh>
    <rPh sb="4" eb="6">
      <t>ジョキャク</t>
    </rPh>
    <rPh sb="6" eb="7">
      <t>ソン</t>
    </rPh>
    <phoneticPr fontId="1"/>
  </si>
  <si>
    <t>税引前当期利益</t>
    <rPh sb="0" eb="1">
      <t>ゼイ</t>
    </rPh>
    <rPh sb="1" eb="2">
      <t>ビ</t>
    </rPh>
    <rPh sb="2" eb="3">
      <t>マエ</t>
    </rPh>
    <rPh sb="3" eb="5">
      <t>トウキ</t>
    </rPh>
    <rPh sb="5" eb="7">
      <t>リエキ</t>
    </rPh>
    <phoneticPr fontId="1"/>
  </si>
  <si>
    <t>実績比</t>
    <rPh sb="0" eb="2">
      <t>ジッセキ</t>
    </rPh>
    <rPh sb="2" eb="3">
      <t>ヒ</t>
    </rPh>
    <phoneticPr fontId="1"/>
  </si>
  <si>
    <t>休館営業補償 7,400,000</t>
    <rPh sb="0" eb="2">
      <t>キュウカン</t>
    </rPh>
    <rPh sb="2" eb="4">
      <t>エイギョウ</t>
    </rPh>
    <rPh sb="4" eb="6">
      <t>ホショウ</t>
    </rPh>
    <phoneticPr fontId="1"/>
  </si>
  <si>
    <t xml:space="preserve">コロナ協力金 4,000,000 </t>
    <rPh sb="3" eb="6">
      <t>キョウリョクキン</t>
    </rPh>
    <phoneticPr fontId="1"/>
  </si>
  <si>
    <t xml:space="preserve">コロナ対策費 　600,000  </t>
    <rPh sb="3" eb="5">
      <t>タイサク</t>
    </rPh>
    <rPh sb="5" eb="6">
      <t>ヒ</t>
    </rPh>
    <phoneticPr fontId="1"/>
  </si>
  <si>
    <t>他　雑収入・利子など</t>
    <rPh sb="0" eb="1">
      <t>ホカ</t>
    </rPh>
    <rPh sb="2" eb="5">
      <t>ザッシュウニュウ</t>
    </rPh>
    <rPh sb="6" eb="8">
      <t>リシ</t>
    </rPh>
    <phoneticPr fontId="1"/>
  </si>
  <si>
    <t>単位（税込）：円（％）</t>
    <rPh sb="0" eb="2">
      <t>タンイ</t>
    </rPh>
    <rPh sb="3" eb="5">
      <t>ゼイコ</t>
    </rPh>
    <rPh sb="7" eb="8">
      <t>エン</t>
    </rPh>
    <phoneticPr fontId="1"/>
  </si>
  <si>
    <t>令和３年度、令和４年度の収支の概要</t>
    <rPh sb="0" eb="2">
      <t>レイワ</t>
    </rPh>
    <rPh sb="3" eb="5">
      <t>ネンド</t>
    </rPh>
    <rPh sb="6" eb="8">
      <t>レイワ</t>
    </rPh>
    <rPh sb="9" eb="11">
      <t>ネンド</t>
    </rPh>
    <rPh sb="12" eb="14">
      <t>シュウシ</t>
    </rPh>
    <rPh sb="15" eb="17">
      <t>ガイヨウ</t>
    </rPh>
    <phoneticPr fontId="1"/>
  </si>
  <si>
    <t>鳥居原ふれあいの館　令和　4年度　収支決算書</t>
    <rPh sb="0" eb="2">
      <t>トリイ</t>
    </rPh>
    <rPh sb="2" eb="3">
      <t>ハラ</t>
    </rPh>
    <rPh sb="8" eb="9">
      <t>カン</t>
    </rPh>
    <rPh sb="10" eb="11">
      <t>レイ</t>
    </rPh>
    <rPh sb="11" eb="12">
      <t>ワ</t>
    </rPh>
    <rPh sb="14" eb="16">
      <t>ネンド</t>
    </rPh>
    <rPh sb="17" eb="19">
      <t>シュウシ</t>
    </rPh>
    <rPh sb="19" eb="22">
      <t>ケッサンショ</t>
    </rPh>
    <phoneticPr fontId="1"/>
  </si>
  <si>
    <t>　4年度予算</t>
    <rPh sb="2" eb="4">
      <t>ネンド</t>
    </rPh>
    <rPh sb="4" eb="6">
      <t>ヨサン</t>
    </rPh>
    <phoneticPr fontId="1"/>
  </si>
  <si>
    <t>　4年度決算</t>
    <rPh sb="2" eb="4">
      <t>ネンド</t>
    </rPh>
    <rPh sb="4" eb="6">
      <t>ケッサン</t>
    </rPh>
    <phoneticPr fontId="1"/>
  </si>
  <si>
    <t>コロナ対策費 　  270,000</t>
    <rPh sb="3" eb="5">
      <t>タイサク</t>
    </rPh>
    <rPh sb="5" eb="6">
      <t>ヒ</t>
    </rPh>
    <phoneticPr fontId="1"/>
  </si>
  <si>
    <t>電気助成金　　1,500,000</t>
    <rPh sb="0" eb="2">
      <t>デンキ</t>
    </rPh>
    <rPh sb="2" eb="4">
      <t>ジョセイ</t>
    </rPh>
    <rPh sb="4" eb="5">
      <t>キン</t>
    </rPh>
    <phoneticPr fontId="1"/>
  </si>
  <si>
    <t>税金還付金　　　482,700</t>
    <rPh sb="0" eb="2">
      <t>ゼイキン</t>
    </rPh>
    <rPh sb="2" eb="4">
      <t>カンプ</t>
    </rPh>
    <rPh sb="4" eb="5">
      <t>キン</t>
    </rPh>
    <phoneticPr fontId="1"/>
  </si>
  <si>
    <t>イベント補助金　580,000</t>
    <rPh sb="4" eb="7">
      <t>ホジョキン</t>
    </rPh>
    <phoneticPr fontId="1"/>
  </si>
  <si>
    <t>4年度計画</t>
    <rPh sb="1" eb="3">
      <t>ネンド</t>
    </rPh>
    <rPh sb="3" eb="5">
      <t>ケイカク</t>
    </rPh>
    <phoneticPr fontId="1"/>
  </si>
  <si>
    <t>車両費</t>
    <rPh sb="0" eb="2">
      <t>シャリョウ</t>
    </rPh>
    <rPh sb="2" eb="3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</si>
</sst>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1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rgb="FF000000"/>
      <name val="HG丸ｺﾞｼｯｸM-PRO"/>
      <family val="3"/>
      <charset val="128"/>
    </font>
    <font>
      <sz val="18"/>
      <color theme="1"/>
      <name val="HG丸ｺﾞｼｯｸM-PRO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4"/>
      <color theme="1"/>
      <name val="HG丸ｺﾞｼｯｸM-PRO"/>
      <family val="3"/>
      <charset val="128"/>
    </font>
    <font>
      <sz val="12"/>
      <color theme="1"/>
      <name val="HG丸ｺﾞｼｯｸM-PRO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color theme="1"/>
      <name val="HGSｺﾞｼｯｸM"/>
      <family val="3"/>
      <charset val="128"/>
    </font>
    <font>
      <sz val="1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1"/>
      <color theme="1"/>
      <name val="HG丸ｺﾞｼｯｸM-PRO"/>
      <family val="3"/>
      <charset val="128"/>
    </font>
    <font>
      <sz val="16"/>
      <color theme="1"/>
      <name val="HG丸ｺﾞｼｯｸM-PRO"/>
      <family val="3"/>
      <charset val="128"/>
    </font>
    <font>
      <sz val="10"/>
      <color rgb="FF000000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</cellStyleXfs>
  <cellXfs count="95">
    <xf numFmtId="0" fontId="0" fillId="0" borderId="0" xfId="0">
      <alignment vertical="center"/>
    </xf>
    <xf numFmtId="0" fontId="2" fillId="0" borderId="2" xfId="0" applyFont="1" applyBorder="1" applyAlignment="1">
      <alignment horizontal="center" vertical="center" wrapText="1" readingOrder="1"/>
    </xf>
    <xf numFmtId="0" fontId="2" fillId="0" borderId="3" xfId="0" applyFont="1" applyBorder="1" applyAlignment="1">
      <alignment horizontal="center" wrapText="1"/>
    </xf>
    <xf numFmtId="0" fontId="2" fillId="0" borderId="2" xfId="0" applyFont="1" applyBorder="1" applyAlignment="1">
      <alignment horizontal="distributed" vertical="center" wrapText="1" readingOrder="1"/>
    </xf>
    <xf numFmtId="0" fontId="2" fillId="0" borderId="2" xfId="0" applyFont="1" applyBorder="1" applyAlignment="1">
      <alignment horizontal="distributed" wrapText="1" readingOrder="1"/>
    </xf>
    <xf numFmtId="0" fontId="2" fillId="0" borderId="4" xfId="0" applyFont="1" applyBorder="1" applyAlignment="1">
      <alignment horizontal="distributed" wrapText="1" readingOrder="1"/>
    </xf>
    <xf numFmtId="0" fontId="5" fillId="0" borderId="0" xfId="0" applyFont="1" applyAlignment="1">
      <alignment horizontal="right" vertical="center"/>
    </xf>
    <xf numFmtId="0" fontId="2" fillId="0" borderId="2" xfId="0" applyFont="1" applyBorder="1" applyAlignment="1">
      <alignment horizontal="left" vertical="center" shrinkToFit="1" readingOrder="1"/>
    </xf>
    <xf numFmtId="0" fontId="2" fillId="0" borderId="2" xfId="0" applyFont="1" applyBorder="1" applyAlignment="1">
      <alignment horizontal="left" shrinkToFit="1" readingOrder="1"/>
    </xf>
    <xf numFmtId="0" fontId="2" fillId="0" borderId="3" xfId="0" applyFont="1" applyBorder="1" applyAlignment="1">
      <alignment shrinkToFit="1"/>
    </xf>
    <xf numFmtId="0" fontId="2" fillId="0" borderId="1" xfId="0" applyFont="1" applyBorder="1" applyAlignment="1">
      <alignment shrinkToFit="1"/>
    </xf>
    <xf numFmtId="0" fontId="2" fillId="0" borderId="2" xfId="0" applyFont="1" applyBorder="1" applyAlignment="1">
      <alignment horizontal="center" vertical="center" shrinkToFit="1" readingOrder="1"/>
    </xf>
    <xf numFmtId="0" fontId="2" fillId="0" borderId="4" xfId="0" applyFont="1" applyBorder="1" applyAlignment="1">
      <alignment horizontal="left" shrinkToFit="1" readingOrder="1"/>
    </xf>
    <xf numFmtId="3" fontId="2" fillId="0" borderId="2" xfId="0" applyNumberFormat="1" applyFont="1" applyBorder="1" applyAlignment="1">
      <alignment horizontal="right" vertical="center" shrinkToFit="1" readingOrder="1"/>
    </xf>
    <xf numFmtId="0" fontId="2" fillId="0" borderId="2" xfId="0" applyFont="1" applyBorder="1" applyAlignment="1">
      <alignment horizontal="right" vertical="center" shrinkToFit="1" readingOrder="1"/>
    </xf>
    <xf numFmtId="176" fontId="2" fillId="0" borderId="2" xfId="1" applyNumberFormat="1" applyFont="1" applyBorder="1" applyAlignment="1">
      <alignment horizontal="right" vertical="center" shrinkToFit="1" readingOrder="1"/>
    </xf>
    <xf numFmtId="3" fontId="2" fillId="0" borderId="3" xfId="0" applyNumberFormat="1" applyFont="1" applyBorder="1" applyAlignment="1">
      <alignment shrinkToFit="1"/>
    </xf>
    <xf numFmtId="0" fontId="6" fillId="0" borderId="5" xfId="0" applyFont="1" applyBorder="1" applyAlignment="1">
      <alignment horizontal="center" vertical="center"/>
    </xf>
    <xf numFmtId="3" fontId="6" fillId="0" borderId="5" xfId="0" applyNumberFormat="1" applyFont="1" applyBorder="1" applyAlignment="1">
      <alignment vertical="center"/>
    </xf>
    <xf numFmtId="0" fontId="0" fillId="0" borderId="5" xfId="0" applyBorder="1">
      <alignment vertical="center"/>
    </xf>
    <xf numFmtId="38" fontId="6" fillId="0" borderId="5" xfId="2" applyFont="1" applyBorder="1">
      <alignment vertical="center"/>
    </xf>
    <xf numFmtId="3" fontId="2" fillId="0" borderId="4" xfId="0" applyNumberFormat="1" applyFont="1" applyBorder="1" applyAlignment="1">
      <alignment horizontal="left" shrinkToFit="1" readingOrder="1"/>
    </xf>
    <xf numFmtId="0" fontId="0" fillId="0" borderId="7" xfId="0" applyBorder="1">
      <alignment vertical="center"/>
    </xf>
    <xf numFmtId="3" fontId="6" fillId="0" borderId="7" xfId="0" applyNumberFormat="1" applyFont="1" applyBorder="1">
      <alignment vertical="center"/>
    </xf>
    <xf numFmtId="0" fontId="2" fillId="0" borderId="6" xfId="0" applyFont="1" applyBorder="1" applyAlignment="1">
      <alignment horizontal="distributed" vertical="center" wrapText="1" readingOrder="1"/>
    </xf>
    <xf numFmtId="3" fontId="2" fillId="0" borderId="6" xfId="0" applyNumberFormat="1" applyFont="1" applyBorder="1" applyAlignment="1">
      <alignment horizontal="right" vertical="center" shrinkToFit="1" readingOrder="1"/>
    </xf>
    <xf numFmtId="176" fontId="2" fillId="0" borderId="6" xfId="1" applyNumberFormat="1" applyFont="1" applyBorder="1" applyAlignment="1">
      <alignment horizontal="right" vertical="center" shrinkToFit="1" readingOrder="1"/>
    </xf>
    <xf numFmtId="0" fontId="2" fillId="0" borderId="6" xfId="0" applyFont="1" applyBorder="1" applyAlignment="1">
      <alignment horizontal="left" shrinkToFit="1" readingOrder="1"/>
    </xf>
    <xf numFmtId="0" fontId="0" fillId="0" borderId="0" xfId="0" applyAlignment="1">
      <alignment horizontal="center"/>
    </xf>
    <xf numFmtId="38" fontId="8" fillId="0" borderId="5" xfId="2" applyFont="1" applyBorder="1" applyAlignment="1">
      <alignment horizontal="right"/>
    </xf>
    <xf numFmtId="0" fontId="0" fillId="0" borderId="0" xfId="0" applyAlignment="1"/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left" vertical="center"/>
    </xf>
    <xf numFmtId="38" fontId="8" fillId="0" borderId="5" xfId="2" applyFont="1" applyBorder="1" applyAlignment="1">
      <alignment vertical="center"/>
    </xf>
    <xf numFmtId="38" fontId="8" fillId="0" borderId="9" xfId="2" applyFont="1" applyBorder="1" applyAlignment="1">
      <alignment horizontal="right"/>
    </xf>
    <xf numFmtId="38" fontId="8" fillId="0" borderId="0" xfId="2" applyFont="1" applyAlignment="1">
      <alignment horizontal="right"/>
    </xf>
    <xf numFmtId="0" fontId="2" fillId="0" borderId="1" xfId="0" applyFont="1" applyBorder="1" applyAlignment="1">
      <alignment horizontal="center" wrapText="1" readingOrder="1"/>
    </xf>
    <xf numFmtId="38" fontId="2" fillId="0" borderId="2" xfId="2" applyFont="1" applyBorder="1" applyAlignment="1">
      <alignment horizontal="right" vertical="center" shrinkToFit="1" readingOrder="1"/>
    </xf>
    <xf numFmtId="3" fontId="0" fillId="0" borderId="0" xfId="0" applyNumberFormat="1">
      <alignment vertical="center"/>
    </xf>
    <xf numFmtId="0" fontId="9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 readingOrder="1"/>
    </xf>
    <xf numFmtId="0" fontId="3" fillId="0" borderId="0" xfId="0" applyFont="1" applyAlignment="1">
      <alignment horizontal="center" vertical="center"/>
    </xf>
    <xf numFmtId="0" fontId="10" fillId="0" borderId="5" xfId="0" applyFont="1" applyBorder="1" applyAlignment="1">
      <alignment horizontal="center"/>
    </xf>
    <xf numFmtId="38" fontId="11" fillId="0" borderId="5" xfId="2" applyFont="1" applyBorder="1" applyAlignment="1">
      <alignment horizontal="right"/>
    </xf>
    <xf numFmtId="38" fontId="0" fillId="0" borderId="0" xfId="0" applyNumberFormat="1">
      <alignment vertical="center"/>
    </xf>
    <xf numFmtId="3" fontId="2" fillId="0" borderId="10" xfId="0" applyNumberFormat="1" applyFont="1" applyBorder="1" applyAlignment="1">
      <alignment horizontal="right" vertical="center" shrinkToFit="1" readingOrder="1"/>
    </xf>
    <xf numFmtId="176" fontId="2" fillId="0" borderId="11" xfId="1" applyNumberFormat="1" applyFont="1" applyBorder="1" applyAlignment="1">
      <alignment horizontal="right" vertical="center" shrinkToFit="1" readingOrder="1"/>
    </xf>
    <xf numFmtId="3" fontId="2" fillId="0" borderId="12" xfId="0" applyNumberFormat="1" applyFont="1" applyBorder="1" applyAlignment="1">
      <alignment horizontal="right" vertical="center" shrinkToFit="1" readingOrder="1"/>
    </xf>
    <xf numFmtId="3" fontId="2" fillId="0" borderId="13" xfId="0" applyNumberFormat="1" applyFont="1" applyBorder="1" applyAlignment="1">
      <alignment horizontal="right" vertical="center" shrinkToFit="1" readingOrder="1"/>
    </xf>
    <xf numFmtId="38" fontId="2" fillId="0" borderId="10" xfId="2" applyFont="1" applyBorder="1" applyAlignment="1">
      <alignment horizontal="right" vertical="center" shrinkToFit="1" readingOrder="1"/>
    </xf>
    <xf numFmtId="38" fontId="2" fillId="0" borderId="12" xfId="2" applyFont="1" applyBorder="1" applyAlignment="1">
      <alignment horizontal="right" vertical="center" shrinkToFit="1" readingOrder="1"/>
    </xf>
    <xf numFmtId="0" fontId="2" fillId="0" borderId="13" xfId="0" applyFont="1" applyBorder="1" applyAlignment="1">
      <alignment horizontal="right" vertical="center" shrinkToFit="1" readingOrder="1"/>
    </xf>
    <xf numFmtId="3" fontId="2" fillId="0" borderId="14" xfId="0" applyNumberFormat="1" applyFont="1" applyBorder="1" applyAlignment="1">
      <alignment horizontal="right" vertical="center" shrinkToFit="1" readingOrder="1"/>
    </xf>
    <xf numFmtId="3" fontId="2" fillId="0" borderId="15" xfId="0" applyNumberFormat="1" applyFont="1" applyBorder="1" applyAlignment="1">
      <alignment horizontal="right" vertical="center" shrinkToFit="1" readingOrder="1"/>
    </xf>
    <xf numFmtId="3" fontId="2" fillId="0" borderId="16" xfId="0" applyNumberFormat="1" applyFont="1" applyBorder="1" applyAlignment="1">
      <alignment horizontal="right" vertical="center" shrinkToFit="1" readingOrder="1"/>
    </xf>
    <xf numFmtId="3" fontId="2" fillId="0" borderId="17" xfId="0" applyNumberFormat="1" applyFont="1" applyBorder="1" applyAlignment="1">
      <alignment horizontal="right" vertical="center" shrinkToFit="1" readingOrder="1"/>
    </xf>
    <xf numFmtId="3" fontId="2" fillId="0" borderId="7" xfId="0" applyNumberFormat="1" applyFont="1" applyBorder="1" applyAlignment="1">
      <alignment horizontal="right" vertical="center" shrinkToFit="1" readingOrder="1"/>
    </xf>
    <xf numFmtId="3" fontId="2" fillId="0" borderId="5" xfId="0" applyNumberFormat="1" applyFont="1" applyBorder="1" applyAlignment="1">
      <alignment horizontal="right" vertical="center" shrinkToFit="1" readingOrder="1"/>
    </xf>
    <xf numFmtId="38" fontId="2" fillId="0" borderId="18" xfId="2" applyFont="1" applyBorder="1" applyAlignment="1">
      <alignment horizontal="right" vertical="center" shrinkToFit="1" readingOrder="1"/>
    </xf>
    <xf numFmtId="0" fontId="2" fillId="0" borderId="12" xfId="0" applyFont="1" applyBorder="1" applyAlignment="1">
      <alignment horizontal="left" vertical="center" shrinkToFit="1" readingOrder="1"/>
    </xf>
    <xf numFmtId="0" fontId="2" fillId="0" borderId="13" xfId="0" applyFont="1" applyBorder="1" applyAlignment="1">
      <alignment horizontal="left" shrinkToFit="1" readingOrder="1"/>
    </xf>
    <xf numFmtId="0" fontId="2" fillId="0" borderId="19" xfId="0" applyFont="1" applyBorder="1" applyAlignment="1">
      <alignment horizontal="left" vertical="center" shrinkToFit="1" readingOrder="1"/>
    </xf>
    <xf numFmtId="0" fontId="2" fillId="0" borderId="7" xfId="0" applyFont="1" applyBorder="1" applyAlignment="1">
      <alignment horizontal="left" vertical="center" shrinkToFit="1" readingOrder="1"/>
    </xf>
    <xf numFmtId="3" fontId="2" fillId="0" borderId="21" xfId="0" applyNumberFormat="1" applyFont="1" applyBorder="1" applyAlignment="1">
      <alignment horizontal="right" vertical="center" shrinkToFit="1" readingOrder="1"/>
    </xf>
    <xf numFmtId="3" fontId="2" fillId="0" borderId="19" xfId="0" applyNumberFormat="1" applyFont="1" applyBorder="1" applyAlignment="1">
      <alignment horizontal="right" vertical="center" shrinkToFit="1" readingOrder="1"/>
    </xf>
    <xf numFmtId="176" fontId="2" fillId="0" borderId="23" xfId="1" applyNumberFormat="1" applyFont="1" applyBorder="1" applyAlignment="1">
      <alignment horizontal="right" vertical="center" shrinkToFit="1" readingOrder="1"/>
    </xf>
    <xf numFmtId="176" fontId="2" fillId="0" borderId="13" xfId="1" applyNumberFormat="1" applyFont="1" applyBorder="1" applyAlignment="1">
      <alignment horizontal="right" vertical="center" shrinkToFit="1" readingOrder="1"/>
    </xf>
    <xf numFmtId="176" fontId="2" fillId="0" borderId="24" xfId="1" applyNumberFormat="1" applyFont="1" applyBorder="1" applyAlignment="1">
      <alignment horizontal="right" vertical="center" shrinkToFit="1" readingOrder="1"/>
    </xf>
    <xf numFmtId="176" fontId="2" fillId="0" borderId="25" xfId="1" applyNumberFormat="1" applyFont="1" applyBorder="1" applyAlignment="1">
      <alignment horizontal="right" vertical="center" shrinkToFit="1" readingOrder="1"/>
    </xf>
    <xf numFmtId="176" fontId="2" fillId="0" borderId="26" xfId="1" applyNumberFormat="1" applyFont="1" applyBorder="1" applyAlignment="1">
      <alignment horizontal="right" vertical="center" shrinkToFit="1" readingOrder="1"/>
    </xf>
    <xf numFmtId="0" fontId="2" fillId="0" borderId="16" xfId="0" applyFont="1" applyBorder="1" applyAlignment="1">
      <alignment horizontal="left" vertical="center" shrinkToFit="1" readingOrder="1"/>
    </xf>
    <xf numFmtId="3" fontId="2" fillId="0" borderId="27" xfId="0" applyNumberFormat="1" applyFont="1" applyBorder="1" applyAlignment="1">
      <alignment horizontal="right" vertical="center" shrinkToFit="1" readingOrder="1"/>
    </xf>
    <xf numFmtId="3" fontId="2" fillId="0" borderId="20" xfId="0" applyNumberFormat="1" applyFont="1" applyBorder="1" applyAlignment="1">
      <alignment horizontal="right" vertical="center" shrinkToFit="1" readingOrder="1"/>
    </xf>
    <xf numFmtId="0" fontId="2" fillId="0" borderId="13" xfId="0" applyFont="1" applyBorder="1" applyAlignment="1">
      <alignment horizontal="distributed" vertical="center" wrapText="1" readingOrder="1"/>
    </xf>
    <xf numFmtId="3" fontId="2" fillId="0" borderId="22" xfId="0" applyNumberFormat="1" applyFont="1" applyBorder="1" applyAlignment="1">
      <alignment horizontal="right" vertical="center" shrinkToFit="1" readingOrder="1"/>
    </xf>
    <xf numFmtId="0" fontId="2" fillId="0" borderId="12" xfId="0" applyFont="1" applyBorder="1" applyAlignment="1">
      <alignment horizontal="distributed" vertical="center" wrapText="1" readingOrder="1"/>
    </xf>
    <xf numFmtId="0" fontId="2" fillId="0" borderId="19" xfId="0" applyFont="1" applyBorder="1" applyAlignment="1">
      <alignment horizontal="distributed" vertical="center" wrapText="1" readingOrder="1"/>
    </xf>
    <xf numFmtId="0" fontId="2" fillId="0" borderId="16" xfId="0" applyFont="1" applyBorder="1" applyAlignment="1">
      <alignment horizontal="distributed" vertical="center" wrapText="1" readingOrder="1"/>
    </xf>
    <xf numFmtId="0" fontId="2" fillId="0" borderId="7" xfId="0" applyFont="1" applyBorder="1" applyAlignment="1">
      <alignment horizontal="distributed" vertical="center" wrapText="1" readingOrder="1"/>
    </xf>
    <xf numFmtId="0" fontId="2" fillId="0" borderId="1" xfId="0" applyFont="1" applyBorder="1" applyAlignment="1">
      <alignment horizontal="left" wrapText="1" readingOrder="1"/>
    </xf>
    <xf numFmtId="0" fontId="12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14" fontId="14" fillId="0" borderId="0" xfId="0" applyNumberFormat="1" applyFont="1" applyBorder="1" applyAlignment="1">
      <alignment horizontal="right" vertical="center" wrapText="1"/>
    </xf>
    <xf numFmtId="3" fontId="2" fillId="2" borderId="14" xfId="0" applyNumberFormat="1" applyFont="1" applyFill="1" applyBorder="1" applyAlignment="1">
      <alignment horizontal="right" vertical="center" shrinkToFit="1" readingOrder="1"/>
    </xf>
    <xf numFmtId="3" fontId="2" fillId="2" borderId="15" xfId="0" applyNumberFormat="1" applyFont="1" applyFill="1" applyBorder="1" applyAlignment="1">
      <alignment horizontal="right" vertical="center" shrinkToFit="1" readingOrder="1"/>
    </xf>
    <xf numFmtId="3" fontId="2" fillId="2" borderId="17" xfId="0" applyNumberFormat="1" applyFont="1" applyFill="1" applyBorder="1" applyAlignment="1">
      <alignment horizontal="right" vertical="center" shrinkToFit="1" readingOrder="1"/>
    </xf>
    <xf numFmtId="3" fontId="2" fillId="2" borderId="5" xfId="0" applyNumberFormat="1" applyFont="1" applyFill="1" applyBorder="1" applyAlignment="1">
      <alignment horizontal="right" vertical="center" shrinkToFit="1" readingOrder="1"/>
    </xf>
    <xf numFmtId="3" fontId="2" fillId="2" borderId="7" xfId="0" applyNumberFormat="1" applyFont="1" applyFill="1" applyBorder="1" applyAlignment="1">
      <alignment horizontal="right" vertical="center" shrinkToFit="1" readingOrder="1"/>
    </xf>
    <xf numFmtId="3" fontId="2" fillId="0" borderId="16" xfId="0" applyNumberFormat="1" applyFont="1" applyBorder="1" applyAlignment="1">
      <alignment horizontal="left" vertical="center" shrinkToFit="1" readingOrder="1"/>
    </xf>
    <xf numFmtId="0" fontId="2" fillId="0" borderId="16" xfId="0" applyFont="1" applyFill="1" applyBorder="1" applyAlignment="1">
      <alignment horizontal="left" vertical="center" shrinkToFit="1" readingOrder="1"/>
    </xf>
    <xf numFmtId="3" fontId="2" fillId="0" borderId="2" xfId="0" applyNumberFormat="1" applyFont="1" applyBorder="1" applyAlignment="1">
      <alignment horizontal="left" shrinkToFit="1" readingOrder="1"/>
    </xf>
    <xf numFmtId="0" fontId="1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wrapText="1" readingOrder="1"/>
    </xf>
    <xf numFmtId="0" fontId="3" fillId="0" borderId="0" xfId="0" applyFont="1" applyAlignment="1">
      <alignment horizontal="left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1504951</xdr:colOff>
      <xdr:row>1</xdr:row>
      <xdr:rowOff>76201</xdr:rowOff>
    </xdr:from>
    <xdr:ext cx="933450" cy="419100"/>
    <xdr:sp macro="" textlink="">
      <xdr:nvSpPr>
        <xdr:cNvPr id="2" name="テキスト ボックス 1"/>
        <xdr:cNvSpPr txBox="1"/>
      </xdr:nvSpPr>
      <xdr:spPr>
        <a:xfrm>
          <a:off x="6877051" y="457201"/>
          <a:ext cx="933450" cy="419100"/>
        </a:xfrm>
        <a:prstGeom prst="rect">
          <a:avLst/>
        </a:prstGeom>
        <a:solidFill>
          <a:schemeClr val="bg1"/>
        </a:solidFill>
        <a:ln w="15875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kumimoji="1" lang="ja-JP" altLang="en-US" sz="1100"/>
            <a:t>資料８－１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1485900</xdr:colOff>
      <xdr:row>1</xdr:row>
      <xdr:rowOff>57150</xdr:rowOff>
    </xdr:from>
    <xdr:ext cx="933450" cy="419100"/>
    <xdr:sp macro="" textlink="">
      <xdr:nvSpPr>
        <xdr:cNvPr id="2" name="テキスト ボックス 1"/>
        <xdr:cNvSpPr txBox="1"/>
      </xdr:nvSpPr>
      <xdr:spPr>
        <a:xfrm>
          <a:off x="6858000" y="228600"/>
          <a:ext cx="933450" cy="419100"/>
        </a:xfrm>
        <a:prstGeom prst="rect">
          <a:avLst/>
        </a:prstGeom>
        <a:solidFill>
          <a:schemeClr val="bg1"/>
        </a:solidFill>
        <a:ln w="15875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kumimoji="1" lang="ja-JP" altLang="en-US" sz="1100"/>
            <a:t>資料８－２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9"/>
  <sheetViews>
    <sheetView tabSelected="1" zoomScaleNormal="100" zoomScaleSheetLayoutView="100" workbookViewId="0">
      <selection activeCell="C49" sqref="C49"/>
    </sheetView>
  </sheetViews>
  <sheetFormatPr defaultRowHeight="13.5" x14ac:dyDescent="0.15"/>
  <cols>
    <col min="1" max="1" width="25.625" customWidth="1"/>
    <col min="2" max="3" width="17.875" customWidth="1"/>
    <col min="4" max="4" width="9.125" customWidth="1"/>
    <col min="5" max="5" width="33" customWidth="1"/>
    <col min="7" max="7" width="14.5" customWidth="1"/>
  </cols>
  <sheetData>
    <row r="1" spans="1:5" ht="30" customHeight="1" x14ac:dyDescent="0.15"/>
    <row r="2" spans="1:5" ht="30" customHeight="1" x14ac:dyDescent="0.15"/>
    <row r="3" spans="1:5" ht="24.75" customHeight="1" x14ac:dyDescent="0.15">
      <c r="A3" s="94" t="s">
        <v>108</v>
      </c>
      <c r="B3" s="94"/>
      <c r="C3" s="94"/>
      <c r="D3" s="94"/>
      <c r="E3" s="94"/>
    </row>
    <row r="4" spans="1:5" ht="14.25" customHeight="1" x14ac:dyDescent="0.15">
      <c r="A4" s="82"/>
      <c r="B4" s="82"/>
      <c r="C4" s="82"/>
      <c r="D4" s="82"/>
      <c r="E4" s="82"/>
    </row>
    <row r="5" spans="1:5" ht="33" customHeight="1" x14ac:dyDescent="0.15">
      <c r="A5" s="92" t="s">
        <v>86</v>
      </c>
      <c r="B5" s="92"/>
      <c r="C5" s="92"/>
      <c r="D5" s="92"/>
      <c r="E5" s="92"/>
    </row>
    <row r="6" spans="1:5" ht="27" customHeight="1" x14ac:dyDescent="0.15">
      <c r="A6" s="42"/>
      <c r="B6" s="42"/>
      <c r="C6" s="42"/>
      <c r="D6" s="42"/>
      <c r="E6" s="6" t="s">
        <v>35</v>
      </c>
    </row>
    <row r="7" spans="1:5" ht="18.75" customHeight="1" x14ac:dyDescent="0.15">
      <c r="A7" s="93" t="s">
        <v>0</v>
      </c>
      <c r="B7" s="93"/>
      <c r="C7" s="41"/>
      <c r="D7" s="41"/>
      <c r="E7" s="81" t="s">
        <v>107</v>
      </c>
    </row>
    <row r="8" spans="1:5" ht="18.75" customHeight="1" x14ac:dyDescent="0.15">
      <c r="A8" s="3" t="s">
        <v>1</v>
      </c>
      <c r="B8" s="1" t="s">
        <v>87</v>
      </c>
      <c r="C8" s="1" t="s">
        <v>88</v>
      </c>
      <c r="D8" s="1" t="s">
        <v>102</v>
      </c>
      <c r="E8" s="1" t="s">
        <v>2</v>
      </c>
    </row>
    <row r="9" spans="1:5" ht="18.75" customHeight="1" x14ac:dyDescent="0.15">
      <c r="A9" s="3" t="s">
        <v>3</v>
      </c>
      <c r="B9" s="13">
        <v>18000000</v>
      </c>
      <c r="C9" s="48">
        <v>12177197</v>
      </c>
      <c r="D9" s="15">
        <f t="shared" ref="D9:D15" si="0">C9/B9</f>
        <v>0.67651094444444448</v>
      </c>
      <c r="E9" s="7" t="s">
        <v>4</v>
      </c>
    </row>
    <row r="10" spans="1:5" ht="18.75" customHeight="1" x14ac:dyDescent="0.15">
      <c r="A10" s="3" t="s">
        <v>5</v>
      </c>
      <c r="B10" s="46">
        <v>6000000</v>
      </c>
      <c r="C10" s="53">
        <v>6624511</v>
      </c>
      <c r="D10" s="47">
        <f t="shared" si="0"/>
        <v>1.1040851666666667</v>
      </c>
      <c r="E10" s="7" t="s">
        <v>30</v>
      </c>
    </row>
    <row r="11" spans="1:5" ht="18.75" customHeight="1" x14ac:dyDescent="0.15">
      <c r="A11" s="3" t="s">
        <v>6</v>
      </c>
      <c r="B11" s="46">
        <v>40000000</v>
      </c>
      <c r="C11" s="54">
        <v>27328784</v>
      </c>
      <c r="D11" s="47">
        <f>C11/B11</f>
        <v>0.68321960000000004</v>
      </c>
      <c r="E11" s="7" t="s">
        <v>7</v>
      </c>
    </row>
    <row r="12" spans="1:5" ht="18.75" customHeight="1" x14ac:dyDescent="0.15">
      <c r="A12" s="3" t="s">
        <v>83</v>
      </c>
      <c r="B12" s="46">
        <v>8000000</v>
      </c>
      <c r="C12" s="56">
        <v>14305473</v>
      </c>
      <c r="D12" s="47">
        <f>C12/B12</f>
        <v>1.7881841249999999</v>
      </c>
      <c r="E12" s="7"/>
    </row>
    <row r="13" spans="1:5" ht="18.75" customHeight="1" x14ac:dyDescent="0.15">
      <c r="A13" s="3" t="s">
        <v>8</v>
      </c>
      <c r="B13" s="46">
        <v>50000</v>
      </c>
      <c r="C13" s="58">
        <v>62500</v>
      </c>
      <c r="D13" s="47">
        <f t="shared" si="0"/>
        <v>1.25</v>
      </c>
      <c r="E13" s="7" t="s">
        <v>9</v>
      </c>
    </row>
    <row r="14" spans="1:5" ht="18.75" customHeight="1" x14ac:dyDescent="0.15">
      <c r="A14" s="76" t="s">
        <v>10</v>
      </c>
      <c r="B14" s="64">
        <v>300000</v>
      </c>
      <c r="C14" s="57">
        <v>272290</v>
      </c>
      <c r="D14" s="66">
        <f t="shared" si="0"/>
        <v>0.90763333333333329</v>
      </c>
      <c r="E14" s="60" t="s">
        <v>11</v>
      </c>
    </row>
    <row r="15" spans="1:5" ht="18.75" customHeight="1" x14ac:dyDescent="0.15">
      <c r="A15" s="77" t="s">
        <v>76</v>
      </c>
      <c r="B15" s="75">
        <v>1100000</v>
      </c>
      <c r="C15" s="65">
        <v>12810813</v>
      </c>
      <c r="D15" s="69">
        <f t="shared" si="0"/>
        <v>11.646193636363636</v>
      </c>
      <c r="E15" s="62" t="s">
        <v>105</v>
      </c>
    </row>
    <row r="16" spans="1:5" ht="18.75" customHeight="1" x14ac:dyDescent="0.15">
      <c r="A16" s="78"/>
      <c r="B16" s="72"/>
      <c r="C16" s="55"/>
      <c r="D16" s="68"/>
      <c r="E16" s="71" t="s">
        <v>104</v>
      </c>
    </row>
    <row r="17" spans="1:5" ht="18.75" customHeight="1" x14ac:dyDescent="0.15">
      <c r="A17" s="78"/>
      <c r="B17" s="72"/>
      <c r="C17" s="55"/>
      <c r="D17" s="68"/>
      <c r="E17" s="71" t="s">
        <v>103</v>
      </c>
    </row>
    <row r="18" spans="1:5" ht="18.75" customHeight="1" x14ac:dyDescent="0.15">
      <c r="A18" s="78"/>
      <c r="B18" s="72"/>
      <c r="C18" s="55"/>
      <c r="D18" s="68"/>
      <c r="E18" s="71" t="s">
        <v>106</v>
      </c>
    </row>
    <row r="19" spans="1:5" ht="18.75" customHeight="1" x14ac:dyDescent="0.15">
      <c r="A19" s="79"/>
      <c r="B19" s="73"/>
      <c r="C19" s="57"/>
      <c r="D19" s="70"/>
      <c r="E19" s="63"/>
    </row>
    <row r="20" spans="1:5" ht="18.75" customHeight="1" x14ac:dyDescent="0.15">
      <c r="A20" s="74" t="s">
        <v>12</v>
      </c>
      <c r="B20" s="49">
        <f>SUM(B9:B16)</f>
        <v>73450000</v>
      </c>
      <c r="C20" s="49">
        <f>SUM(C9:C16)</f>
        <v>73581568</v>
      </c>
      <c r="D20" s="67">
        <f>C20/B20</f>
        <v>1.0017912593601088</v>
      </c>
      <c r="E20" s="61"/>
    </row>
    <row r="21" spans="1:5" ht="18" customHeight="1" x14ac:dyDescent="0.15">
      <c r="A21" s="2"/>
      <c r="B21" s="16"/>
      <c r="C21" s="16"/>
      <c r="D21" s="9"/>
      <c r="E21" s="9"/>
    </row>
    <row r="22" spans="1:5" ht="18" customHeight="1" x14ac:dyDescent="0.15">
      <c r="A22" s="41" t="s">
        <v>13</v>
      </c>
      <c r="B22" s="37"/>
      <c r="C22" s="37"/>
      <c r="D22" s="10"/>
      <c r="E22" s="10"/>
    </row>
    <row r="23" spans="1:5" ht="18.75" customHeight="1" x14ac:dyDescent="0.15">
      <c r="A23" s="3" t="s">
        <v>1</v>
      </c>
      <c r="B23" s="1" t="s">
        <v>82</v>
      </c>
      <c r="C23" s="1" t="s">
        <v>88</v>
      </c>
      <c r="D23" s="1" t="s">
        <v>102</v>
      </c>
      <c r="E23" s="11" t="s">
        <v>2</v>
      </c>
    </row>
    <row r="24" spans="1:5" ht="18.75" customHeight="1" x14ac:dyDescent="0.15">
      <c r="A24" s="3" t="s">
        <v>31</v>
      </c>
      <c r="B24" s="8"/>
      <c r="C24" s="8"/>
      <c r="D24" s="8"/>
      <c r="E24" s="8"/>
    </row>
    <row r="25" spans="1:5" ht="18.75" customHeight="1" x14ac:dyDescent="0.15">
      <c r="A25" s="3" t="s">
        <v>14</v>
      </c>
      <c r="B25" s="13">
        <v>1470000</v>
      </c>
      <c r="C25" s="13">
        <f>G64</f>
        <v>815337</v>
      </c>
      <c r="D25" s="15">
        <f>C25/B25</f>
        <v>0.55465102040816328</v>
      </c>
      <c r="E25" s="7" t="s">
        <v>15</v>
      </c>
    </row>
    <row r="26" spans="1:5" ht="18.75" customHeight="1" x14ac:dyDescent="0.15">
      <c r="A26" s="3"/>
      <c r="B26" s="14"/>
      <c r="C26" s="14"/>
      <c r="D26" s="14"/>
      <c r="E26" s="8"/>
    </row>
    <row r="27" spans="1:5" ht="18.75" customHeight="1" x14ac:dyDescent="0.15">
      <c r="A27" s="3" t="s">
        <v>32</v>
      </c>
      <c r="B27" s="14"/>
      <c r="C27" s="51"/>
      <c r="D27" s="14"/>
      <c r="E27" s="8"/>
    </row>
    <row r="28" spans="1:5" ht="18.75" customHeight="1" x14ac:dyDescent="0.15">
      <c r="A28" s="3" t="s">
        <v>16</v>
      </c>
      <c r="B28" s="46">
        <v>6000000</v>
      </c>
      <c r="C28" s="53">
        <v>5418393</v>
      </c>
      <c r="D28" s="47">
        <f>C28/B28</f>
        <v>0.90306549999999997</v>
      </c>
      <c r="E28" s="8" t="s">
        <v>78</v>
      </c>
    </row>
    <row r="29" spans="1:5" ht="18.75" customHeight="1" x14ac:dyDescent="0.15">
      <c r="A29" s="3" t="s">
        <v>77</v>
      </c>
      <c r="B29" s="46">
        <v>11500000</v>
      </c>
      <c r="C29" s="54">
        <v>8781495</v>
      </c>
      <c r="D29" s="47">
        <f>C29/B29</f>
        <v>0.76360826086956524</v>
      </c>
      <c r="E29" s="8" t="s">
        <v>79</v>
      </c>
    </row>
    <row r="30" spans="1:5" ht="18.75" customHeight="1" x14ac:dyDescent="0.15">
      <c r="A30" s="3" t="s">
        <v>84</v>
      </c>
      <c r="B30" s="50">
        <v>2000000</v>
      </c>
      <c r="C30" s="59">
        <v>3770153</v>
      </c>
      <c r="D30" s="47">
        <f>C30/B30</f>
        <v>1.8850765</v>
      </c>
      <c r="E30" s="8" t="s">
        <v>85</v>
      </c>
    </row>
    <row r="31" spans="1:5" ht="18.75" customHeight="1" x14ac:dyDescent="0.15">
      <c r="A31" s="3" t="s">
        <v>33</v>
      </c>
      <c r="B31" s="14"/>
      <c r="C31" s="52"/>
      <c r="D31" s="14"/>
      <c r="E31" s="8"/>
    </row>
    <row r="32" spans="1:5" ht="18.75" customHeight="1" x14ac:dyDescent="0.15">
      <c r="A32" s="3" t="s">
        <v>17</v>
      </c>
      <c r="B32" s="13">
        <v>30000000</v>
      </c>
      <c r="C32" s="13">
        <f>G54</f>
        <v>29508328</v>
      </c>
      <c r="D32" s="15">
        <f>C32/B32</f>
        <v>0.98361093333333338</v>
      </c>
      <c r="E32" s="7" t="s">
        <v>80</v>
      </c>
    </row>
    <row r="33" spans="1:5" ht="18.75" customHeight="1" x14ac:dyDescent="0.15">
      <c r="A33" s="3" t="s">
        <v>18</v>
      </c>
      <c r="B33" s="13">
        <v>4000000</v>
      </c>
      <c r="C33" s="13">
        <f>G57</f>
        <v>2903932</v>
      </c>
      <c r="D33" s="15">
        <f>C33/B33</f>
        <v>0.72598300000000004</v>
      </c>
      <c r="E33" s="7" t="s">
        <v>19</v>
      </c>
    </row>
    <row r="34" spans="1:5" ht="18.75" customHeight="1" x14ac:dyDescent="0.15">
      <c r="A34" s="3" t="s">
        <v>20</v>
      </c>
      <c r="B34" s="13">
        <v>2500000</v>
      </c>
      <c r="C34" s="13">
        <f>G60</f>
        <v>2017744</v>
      </c>
      <c r="D34" s="15">
        <f>C34/B34</f>
        <v>0.80709759999999997</v>
      </c>
      <c r="E34" s="7" t="s">
        <v>21</v>
      </c>
    </row>
    <row r="35" spans="1:5" ht="18.75" customHeight="1" x14ac:dyDescent="0.15">
      <c r="A35" s="3" t="s">
        <v>22</v>
      </c>
      <c r="B35" s="13">
        <v>2500000</v>
      </c>
      <c r="C35" s="13">
        <f>G63</f>
        <v>2904919</v>
      </c>
      <c r="D35" s="15">
        <f>C35/B35</f>
        <v>1.1619676000000001</v>
      </c>
      <c r="E35" s="7" t="s">
        <v>23</v>
      </c>
    </row>
    <row r="36" spans="1:5" ht="18.75" customHeight="1" x14ac:dyDescent="0.15">
      <c r="A36" s="3" t="s">
        <v>24</v>
      </c>
      <c r="B36" s="13">
        <v>5700000</v>
      </c>
      <c r="C36" s="13">
        <f>G66</f>
        <v>4604484</v>
      </c>
      <c r="D36" s="15">
        <f>C36/B36</f>
        <v>0.80780421052631579</v>
      </c>
      <c r="E36" s="7" t="s">
        <v>25</v>
      </c>
    </row>
    <row r="37" spans="1:5" ht="18.75" customHeight="1" x14ac:dyDescent="0.15">
      <c r="A37" s="3"/>
      <c r="B37" s="14"/>
      <c r="C37" s="14"/>
      <c r="D37" s="14"/>
      <c r="E37" s="8"/>
    </row>
    <row r="38" spans="1:5" ht="18.75" customHeight="1" x14ac:dyDescent="0.15">
      <c r="A38" s="3" t="s">
        <v>34</v>
      </c>
      <c r="B38" s="14"/>
      <c r="C38" s="14"/>
      <c r="D38" s="14"/>
      <c r="E38" s="8"/>
    </row>
    <row r="39" spans="1:5" ht="18.75" customHeight="1" x14ac:dyDescent="0.15">
      <c r="A39" s="3" t="s">
        <v>26</v>
      </c>
      <c r="B39" s="13">
        <v>2600000</v>
      </c>
      <c r="C39" s="13">
        <f>G69</f>
        <v>6160145</v>
      </c>
      <c r="D39" s="15">
        <f>C39/B39</f>
        <v>2.3692865384615382</v>
      </c>
      <c r="E39" s="7" t="s">
        <v>27</v>
      </c>
    </row>
    <row r="40" spans="1:5" ht="18.75" customHeight="1" x14ac:dyDescent="0.15">
      <c r="A40" s="3"/>
      <c r="B40" s="38"/>
      <c r="C40" s="38"/>
      <c r="D40" s="15"/>
      <c r="E40" s="7"/>
    </row>
    <row r="41" spans="1:5" ht="18.75" customHeight="1" x14ac:dyDescent="0.15">
      <c r="A41" s="3" t="s">
        <v>28</v>
      </c>
      <c r="B41" s="13">
        <v>2500000</v>
      </c>
      <c r="C41" s="13">
        <f>G72</f>
        <v>3718785</v>
      </c>
      <c r="D41" s="15">
        <f>C41/B41</f>
        <v>1.487514</v>
      </c>
      <c r="E41" s="7" t="s">
        <v>29</v>
      </c>
    </row>
    <row r="42" spans="1:5" ht="18.75" customHeight="1" x14ac:dyDescent="0.15">
      <c r="A42" s="4"/>
      <c r="B42" s="8"/>
      <c r="C42" s="8"/>
      <c r="D42" s="8"/>
      <c r="E42" s="8"/>
    </row>
    <row r="43" spans="1:5" ht="18.75" customHeight="1" thickBot="1" x14ac:dyDescent="0.2">
      <c r="A43" s="5"/>
      <c r="B43" s="21"/>
      <c r="C43" s="21"/>
      <c r="D43" s="12"/>
      <c r="E43" s="12"/>
    </row>
    <row r="44" spans="1:5" ht="18.75" customHeight="1" thickTop="1" x14ac:dyDescent="0.15">
      <c r="A44" s="24" t="s">
        <v>98</v>
      </c>
      <c r="B44" s="25">
        <f>SUM(B25:B43)</f>
        <v>70770000</v>
      </c>
      <c r="C44" s="25">
        <f>SUM(C25:C43)</f>
        <v>70603715</v>
      </c>
      <c r="D44" s="26">
        <f>C44/B44</f>
        <v>0.99765034619188919</v>
      </c>
      <c r="E44" s="27"/>
    </row>
    <row r="45" spans="1:5" ht="21.75" customHeight="1" x14ac:dyDescent="0.15">
      <c r="A45" s="17" t="s">
        <v>99</v>
      </c>
      <c r="B45" s="23">
        <f>B20-B44</f>
        <v>2680000</v>
      </c>
      <c r="C45" s="23">
        <f>C20-C44</f>
        <v>2977853</v>
      </c>
      <c r="D45" s="15">
        <f>C45/B45</f>
        <v>1.1111391791044776</v>
      </c>
      <c r="E45" s="22"/>
    </row>
    <row r="46" spans="1:5" ht="21.75" customHeight="1" x14ac:dyDescent="0.15">
      <c r="A46" s="17" t="s">
        <v>100</v>
      </c>
      <c r="B46" s="23"/>
      <c r="C46" s="23">
        <v>60949</v>
      </c>
      <c r="D46" s="15"/>
      <c r="E46" s="22"/>
    </row>
    <row r="47" spans="1:5" ht="21.75" customHeight="1" x14ac:dyDescent="0.15">
      <c r="A47" s="17" t="s">
        <v>101</v>
      </c>
      <c r="B47" s="23"/>
      <c r="C47" s="23">
        <v>2916904</v>
      </c>
      <c r="D47" s="15"/>
      <c r="E47" s="22"/>
    </row>
    <row r="48" spans="1:5" ht="20.25" customHeight="1" x14ac:dyDescent="0.15">
      <c r="A48" s="40" t="s">
        <v>36</v>
      </c>
      <c r="B48" s="20">
        <v>70000</v>
      </c>
      <c r="C48" s="20">
        <v>35000</v>
      </c>
      <c r="D48" s="15">
        <f>C48/B48</f>
        <v>0.5</v>
      </c>
      <c r="E48" s="19"/>
    </row>
    <row r="49" spans="1:7" ht="20.25" customHeight="1" x14ac:dyDescent="0.15">
      <c r="A49" s="17" t="s">
        <v>81</v>
      </c>
      <c r="B49" s="18">
        <f>B45-B48</f>
        <v>2610000</v>
      </c>
      <c r="C49" s="18">
        <f>C47-C48</f>
        <v>2881904</v>
      </c>
      <c r="D49" s="15">
        <f>C49/B49</f>
        <v>1.1041777777777777</v>
      </c>
      <c r="E49" s="19"/>
    </row>
    <row r="50" spans="1:7" x14ac:dyDescent="0.15">
      <c r="C50" s="39"/>
    </row>
    <row r="53" spans="1:7" x14ac:dyDescent="0.15">
      <c r="D53" t="s">
        <v>74</v>
      </c>
    </row>
    <row r="54" spans="1:7" ht="17.25" x14ac:dyDescent="0.2">
      <c r="B54" s="28" t="s">
        <v>37</v>
      </c>
      <c r="C54" s="29">
        <v>3391000</v>
      </c>
      <c r="D54" s="29"/>
      <c r="E54" s="30" t="s">
        <v>38</v>
      </c>
      <c r="F54" t="s">
        <v>75</v>
      </c>
      <c r="G54" s="45">
        <f>C54+C55+C56+C62</f>
        <v>29508328</v>
      </c>
    </row>
    <row r="55" spans="1:7" ht="17.25" x14ac:dyDescent="0.2">
      <c r="B55" s="28" t="s">
        <v>39</v>
      </c>
      <c r="C55" s="29">
        <v>23831199</v>
      </c>
      <c r="D55" s="29"/>
      <c r="E55" s="30" t="s">
        <v>38</v>
      </c>
    </row>
    <row r="56" spans="1:7" ht="17.25" x14ac:dyDescent="0.2">
      <c r="B56" s="28" t="s">
        <v>40</v>
      </c>
      <c r="C56" s="29">
        <v>1266000</v>
      </c>
      <c r="D56" s="29"/>
      <c r="E56" s="30" t="s">
        <v>38</v>
      </c>
    </row>
    <row r="57" spans="1:7" ht="17.25" x14ac:dyDescent="0.2">
      <c r="B57" s="28" t="s">
        <v>41</v>
      </c>
      <c r="C57" s="29">
        <v>1965958</v>
      </c>
      <c r="D57" s="29"/>
      <c r="E57" s="30" t="s">
        <v>42</v>
      </c>
      <c r="F57" t="s">
        <v>93</v>
      </c>
      <c r="G57" s="45">
        <f>C57+C58+C74</f>
        <v>2903932</v>
      </c>
    </row>
    <row r="58" spans="1:7" ht="17.25" x14ac:dyDescent="0.2">
      <c r="B58" s="28" t="s">
        <v>44</v>
      </c>
      <c r="C58" s="29">
        <v>485554</v>
      </c>
      <c r="D58" s="29"/>
      <c r="E58" s="30" t="s">
        <v>42</v>
      </c>
    </row>
    <row r="59" spans="1:7" ht="17.25" x14ac:dyDescent="0.2">
      <c r="B59" s="28" t="s">
        <v>45</v>
      </c>
      <c r="C59" s="29"/>
      <c r="D59" s="29"/>
      <c r="E59" s="30" t="s">
        <v>43</v>
      </c>
    </row>
    <row r="60" spans="1:7" ht="17.25" x14ac:dyDescent="0.2">
      <c r="B60" s="28" t="s">
        <v>46</v>
      </c>
      <c r="C60" s="29"/>
      <c r="D60" s="29"/>
      <c r="E60" s="30" t="s">
        <v>47</v>
      </c>
      <c r="F60" t="s">
        <v>92</v>
      </c>
      <c r="G60" s="45">
        <f>C61+C69+C70+C77+C78+C79+C80+C82</f>
        <v>2017744</v>
      </c>
    </row>
    <row r="61" spans="1:7" ht="17.25" x14ac:dyDescent="0.2">
      <c r="B61" s="28" t="s">
        <v>48</v>
      </c>
      <c r="C61" s="29">
        <v>40620</v>
      </c>
      <c r="D61" s="29"/>
      <c r="E61" s="30" t="s">
        <v>43</v>
      </c>
    </row>
    <row r="62" spans="1:7" ht="17.25" x14ac:dyDescent="0.2">
      <c r="B62" s="31" t="s">
        <v>49</v>
      </c>
      <c r="C62" s="29">
        <v>1020129</v>
      </c>
      <c r="D62" s="29"/>
      <c r="E62" s="30" t="s">
        <v>38</v>
      </c>
    </row>
    <row r="63" spans="1:7" ht="17.25" x14ac:dyDescent="0.2">
      <c r="B63" s="28" t="s">
        <v>50</v>
      </c>
      <c r="C63" s="29">
        <v>304836</v>
      </c>
      <c r="D63" s="29"/>
      <c r="E63" s="30" t="s">
        <v>51</v>
      </c>
      <c r="F63" t="s">
        <v>94</v>
      </c>
      <c r="G63" s="45">
        <f>C63+C66+C65+C71</f>
        <v>2904919</v>
      </c>
    </row>
    <row r="64" spans="1:7" ht="17.25" x14ac:dyDescent="0.2">
      <c r="B64" s="28" t="s">
        <v>52</v>
      </c>
      <c r="C64" s="29">
        <v>815337</v>
      </c>
      <c r="D64" s="29"/>
      <c r="E64" s="30" t="s">
        <v>47</v>
      </c>
      <c r="F64" t="s">
        <v>97</v>
      </c>
      <c r="G64" s="45">
        <f>C64</f>
        <v>815337</v>
      </c>
    </row>
    <row r="65" spans="2:7" ht="17.25" x14ac:dyDescent="0.2">
      <c r="B65" s="28" t="s">
        <v>53</v>
      </c>
      <c r="C65" s="29">
        <v>1234423</v>
      </c>
      <c r="D65" s="29"/>
      <c r="E65" s="30" t="s">
        <v>51</v>
      </c>
    </row>
    <row r="66" spans="2:7" ht="17.25" x14ac:dyDescent="0.2">
      <c r="B66" s="28" t="s">
        <v>54</v>
      </c>
      <c r="C66" s="29">
        <v>33225</v>
      </c>
      <c r="D66" s="29"/>
      <c r="E66" s="30" t="s">
        <v>51</v>
      </c>
      <c r="F66" t="s">
        <v>95</v>
      </c>
      <c r="G66" s="45">
        <f>C68</f>
        <v>4604484</v>
      </c>
    </row>
    <row r="67" spans="2:7" ht="17.25" x14ac:dyDescent="0.2">
      <c r="B67" s="28" t="s">
        <v>55</v>
      </c>
      <c r="C67" s="29">
        <v>1512250</v>
      </c>
      <c r="D67" s="29"/>
      <c r="E67" s="30" t="s">
        <v>56</v>
      </c>
    </row>
    <row r="68" spans="2:7" ht="17.25" x14ac:dyDescent="0.2">
      <c r="B68" s="28" t="s">
        <v>57</v>
      </c>
      <c r="C68" s="29">
        <v>4604484</v>
      </c>
      <c r="D68" s="29"/>
      <c r="E68" s="30" t="s">
        <v>58</v>
      </c>
    </row>
    <row r="69" spans="2:7" ht="17.25" x14ac:dyDescent="0.2">
      <c r="B69" s="28" t="s">
        <v>59</v>
      </c>
      <c r="C69" s="29">
        <v>29402</v>
      </c>
      <c r="D69" s="29"/>
      <c r="E69" s="30" t="s">
        <v>43</v>
      </c>
      <c r="F69" t="s">
        <v>90</v>
      </c>
      <c r="G69" s="45">
        <f>C67+C72+C73+C81</f>
        <v>6160145</v>
      </c>
    </row>
    <row r="70" spans="2:7" ht="17.25" x14ac:dyDescent="0.2">
      <c r="B70" s="28" t="s">
        <v>60</v>
      </c>
      <c r="C70" s="29">
        <v>37030</v>
      </c>
      <c r="D70" s="29"/>
      <c r="E70" s="30" t="s">
        <v>43</v>
      </c>
    </row>
    <row r="71" spans="2:7" ht="17.25" x14ac:dyDescent="0.2">
      <c r="B71" s="28" t="s">
        <v>61</v>
      </c>
      <c r="C71" s="29">
        <v>1332435</v>
      </c>
      <c r="D71" s="29"/>
      <c r="E71" s="30" t="s">
        <v>51</v>
      </c>
    </row>
    <row r="72" spans="2:7" ht="17.25" x14ac:dyDescent="0.2">
      <c r="B72" s="28" t="s">
        <v>62</v>
      </c>
      <c r="C72" s="29">
        <v>2706823</v>
      </c>
      <c r="D72" s="29"/>
      <c r="E72" s="30" t="s">
        <v>56</v>
      </c>
      <c r="F72" t="s">
        <v>96</v>
      </c>
      <c r="G72" s="45">
        <f>C75</f>
        <v>3718785</v>
      </c>
    </row>
    <row r="73" spans="2:7" ht="17.25" x14ac:dyDescent="0.2">
      <c r="B73" s="28" t="s">
        <v>89</v>
      </c>
      <c r="C73" s="29">
        <v>720000</v>
      </c>
      <c r="D73" s="29"/>
      <c r="E73" s="30" t="s">
        <v>90</v>
      </c>
      <c r="G73" s="45">
        <f>SUM(G54:G72)</f>
        <v>52633674</v>
      </c>
    </row>
    <row r="74" spans="2:7" ht="17.25" x14ac:dyDescent="0.2">
      <c r="B74" s="28" t="s">
        <v>63</v>
      </c>
      <c r="C74" s="29">
        <v>452420</v>
      </c>
      <c r="D74" s="29"/>
      <c r="E74" s="30" t="s">
        <v>42</v>
      </c>
    </row>
    <row r="75" spans="2:7" ht="17.25" x14ac:dyDescent="0.2">
      <c r="B75" s="28" t="s">
        <v>64</v>
      </c>
      <c r="C75" s="29">
        <v>3718785</v>
      </c>
      <c r="D75" s="29"/>
      <c r="E75" s="30" t="s">
        <v>64</v>
      </c>
    </row>
    <row r="76" spans="2:7" x14ac:dyDescent="0.15">
      <c r="B76" s="28" t="s">
        <v>65</v>
      </c>
      <c r="C76" s="43"/>
      <c r="D76" s="32"/>
      <c r="E76" s="30" t="s">
        <v>43</v>
      </c>
    </row>
    <row r="77" spans="2:7" ht="17.25" x14ac:dyDescent="0.2">
      <c r="B77" s="28" t="s">
        <v>91</v>
      </c>
      <c r="C77" s="44">
        <v>28324</v>
      </c>
      <c r="D77" s="32"/>
      <c r="E77" s="30" t="s">
        <v>92</v>
      </c>
    </row>
    <row r="78" spans="2:7" ht="17.25" x14ac:dyDescent="0.2">
      <c r="B78" s="28" t="s">
        <v>66</v>
      </c>
      <c r="C78" s="29">
        <v>30169</v>
      </c>
      <c r="D78" s="29"/>
      <c r="E78" s="30" t="s">
        <v>43</v>
      </c>
    </row>
    <row r="79" spans="2:7" ht="17.25" x14ac:dyDescent="0.2">
      <c r="B79" s="28" t="s">
        <v>67</v>
      </c>
      <c r="C79" s="29">
        <v>549800</v>
      </c>
      <c r="D79" s="29"/>
      <c r="E79" s="30" t="s">
        <v>43</v>
      </c>
    </row>
    <row r="80" spans="2:7" ht="17.25" x14ac:dyDescent="0.2">
      <c r="B80" s="28" t="s">
        <v>68</v>
      </c>
      <c r="C80" s="29">
        <v>1280399</v>
      </c>
      <c r="D80" s="29"/>
      <c r="E80" s="30" t="s">
        <v>43</v>
      </c>
    </row>
    <row r="81" spans="1:6" ht="17.25" x14ac:dyDescent="0.2">
      <c r="B81" s="28" t="s">
        <v>69</v>
      </c>
      <c r="C81" s="29">
        <v>1221072</v>
      </c>
      <c r="D81" s="29"/>
      <c r="E81" s="30" t="s">
        <v>56</v>
      </c>
    </row>
    <row r="82" spans="1:6" ht="17.25" x14ac:dyDescent="0.2">
      <c r="B82" s="28" t="s">
        <v>70</v>
      </c>
      <c r="C82" s="29">
        <v>22000</v>
      </c>
      <c r="D82" s="29"/>
      <c r="E82" s="30" t="s">
        <v>43</v>
      </c>
    </row>
    <row r="83" spans="1:6" ht="17.25" x14ac:dyDescent="0.2">
      <c r="B83" s="28"/>
      <c r="C83" s="29">
        <f>SUM(C54:C82)</f>
        <v>52633674</v>
      </c>
      <c r="D83" s="29"/>
      <c r="E83" s="30"/>
    </row>
    <row r="84" spans="1:6" ht="17.25" x14ac:dyDescent="0.15">
      <c r="B84" s="33" t="s">
        <v>71</v>
      </c>
      <c r="C84" s="34">
        <v>8450000</v>
      </c>
      <c r="D84" s="34"/>
      <c r="E84" s="30"/>
    </row>
    <row r="85" spans="1:6" ht="17.25" x14ac:dyDescent="0.15">
      <c r="B85" s="33" t="s">
        <v>72</v>
      </c>
      <c r="C85" s="34">
        <v>12400000</v>
      </c>
      <c r="D85" s="34"/>
      <c r="E85" s="30"/>
    </row>
    <row r="86" spans="1:6" ht="17.25" x14ac:dyDescent="0.2">
      <c r="B86" s="28"/>
      <c r="C86" s="35">
        <v>70000</v>
      </c>
      <c r="D86" s="35"/>
      <c r="E86" s="30"/>
    </row>
    <row r="87" spans="1:6" ht="17.25" x14ac:dyDescent="0.2">
      <c r="B87" s="28" t="s">
        <v>73</v>
      </c>
      <c r="C87" s="36">
        <f>SUM(C54:C86)</f>
        <v>126187348</v>
      </c>
      <c r="D87" s="36"/>
      <c r="E87" s="30"/>
    </row>
    <row r="88" spans="1:6" x14ac:dyDescent="0.15">
      <c r="A88" s="30"/>
      <c r="B88" s="30"/>
      <c r="C88" s="30"/>
      <c r="D88" s="30"/>
      <c r="E88" s="30"/>
      <c r="F88" s="30"/>
    </row>
    <row r="89" spans="1:6" x14ac:dyDescent="0.15">
      <c r="A89" s="30"/>
      <c r="B89" s="30"/>
      <c r="C89" s="30"/>
      <c r="D89" s="30"/>
      <c r="E89" s="30"/>
      <c r="F89" s="30"/>
    </row>
    <row r="90" spans="1:6" x14ac:dyDescent="0.15">
      <c r="A90" s="30"/>
      <c r="B90" s="30"/>
      <c r="C90" s="30"/>
      <c r="D90" s="30"/>
      <c r="E90" s="30"/>
      <c r="F90" s="30"/>
    </row>
    <row r="91" spans="1:6" x14ac:dyDescent="0.15">
      <c r="A91" s="30"/>
      <c r="B91" s="30"/>
      <c r="C91" s="30"/>
      <c r="D91" s="30"/>
      <c r="E91" s="30"/>
      <c r="F91" s="30"/>
    </row>
    <row r="92" spans="1:6" x14ac:dyDescent="0.15">
      <c r="A92" s="30"/>
      <c r="B92" s="30"/>
      <c r="C92" s="30"/>
      <c r="D92" s="30"/>
      <c r="E92" s="30"/>
      <c r="F92" s="30"/>
    </row>
    <row r="93" spans="1:6" x14ac:dyDescent="0.15">
      <c r="A93" s="30"/>
      <c r="B93" s="30"/>
      <c r="C93" s="30"/>
      <c r="D93" s="30"/>
      <c r="E93" s="30"/>
      <c r="F93" s="30"/>
    </row>
    <row r="94" spans="1:6" x14ac:dyDescent="0.15">
      <c r="A94" s="30"/>
      <c r="B94" s="30"/>
      <c r="C94" s="30"/>
      <c r="D94" s="30"/>
      <c r="E94" s="30"/>
      <c r="F94" s="30"/>
    </row>
    <row r="95" spans="1:6" x14ac:dyDescent="0.15">
      <c r="A95" s="30"/>
      <c r="B95" s="30"/>
      <c r="C95" s="30"/>
      <c r="D95" s="30"/>
      <c r="E95" s="30"/>
      <c r="F95" s="30"/>
    </row>
    <row r="96" spans="1:6" x14ac:dyDescent="0.15">
      <c r="A96" s="30"/>
      <c r="B96" s="30"/>
      <c r="C96" s="30"/>
      <c r="D96" s="30"/>
      <c r="E96" s="30"/>
      <c r="F96" s="30"/>
    </row>
    <row r="97" spans="1:6" x14ac:dyDescent="0.15">
      <c r="A97" s="30"/>
      <c r="B97" s="30"/>
      <c r="C97" s="30"/>
      <c r="D97" s="30"/>
      <c r="E97" s="30"/>
      <c r="F97" s="30"/>
    </row>
    <row r="98" spans="1:6" x14ac:dyDescent="0.15">
      <c r="A98" s="30"/>
      <c r="B98" s="30"/>
      <c r="C98" s="30"/>
      <c r="D98" s="30"/>
      <c r="E98" s="30"/>
      <c r="F98" s="30"/>
    </row>
    <row r="99" spans="1:6" x14ac:dyDescent="0.15">
      <c r="A99" s="30"/>
      <c r="B99" s="30"/>
      <c r="C99" s="30"/>
      <c r="D99" s="30"/>
      <c r="E99" s="30"/>
      <c r="F99" s="30"/>
    </row>
    <row r="100" spans="1:6" x14ac:dyDescent="0.15">
      <c r="A100" s="30"/>
      <c r="B100" s="30"/>
      <c r="C100" s="30"/>
      <c r="D100" s="30"/>
      <c r="E100" s="30"/>
      <c r="F100" s="30"/>
    </row>
    <row r="101" spans="1:6" x14ac:dyDescent="0.15">
      <c r="A101" s="30"/>
      <c r="B101" s="30"/>
      <c r="C101" s="30"/>
      <c r="D101" s="30"/>
      <c r="E101" s="30"/>
      <c r="F101" s="30"/>
    </row>
    <row r="102" spans="1:6" x14ac:dyDescent="0.15">
      <c r="A102" s="30"/>
      <c r="B102" s="30"/>
      <c r="C102" s="30"/>
      <c r="D102" s="30"/>
      <c r="E102" s="30"/>
      <c r="F102" s="30"/>
    </row>
    <row r="103" spans="1:6" x14ac:dyDescent="0.15">
      <c r="A103" s="30"/>
      <c r="B103" s="30"/>
      <c r="C103" s="30"/>
      <c r="D103" s="30"/>
      <c r="E103" s="30"/>
      <c r="F103" s="30"/>
    </row>
    <row r="104" spans="1:6" x14ac:dyDescent="0.15">
      <c r="A104" s="30"/>
      <c r="B104" s="30"/>
      <c r="C104" s="30"/>
      <c r="D104" s="30"/>
      <c r="E104" s="30"/>
      <c r="F104" s="30"/>
    </row>
    <row r="105" spans="1:6" x14ac:dyDescent="0.15">
      <c r="A105" s="30"/>
      <c r="B105" s="30"/>
      <c r="C105" s="30"/>
      <c r="D105" s="30"/>
      <c r="E105" s="30"/>
      <c r="F105" s="30"/>
    </row>
    <row r="106" spans="1:6" x14ac:dyDescent="0.15">
      <c r="A106" s="30"/>
      <c r="B106" s="30"/>
      <c r="C106" s="30"/>
      <c r="D106" s="30"/>
      <c r="E106" s="30"/>
      <c r="F106" s="30"/>
    </row>
    <row r="107" spans="1:6" x14ac:dyDescent="0.15">
      <c r="A107" s="30"/>
      <c r="B107" s="30"/>
      <c r="C107" s="30"/>
      <c r="D107" s="30"/>
      <c r="E107" s="30"/>
      <c r="F107" s="30"/>
    </row>
    <row r="108" spans="1:6" x14ac:dyDescent="0.15">
      <c r="A108" s="30"/>
      <c r="B108" s="30"/>
      <c r="C108" s="30"/>
      <c r="D108" s="30"/>
      <c r="E108" s="30"/>
      <c r="F108" s="30"/>
    </row>
    <row r="109" spans="1:6" x14ac:dyDescent="0.15">
      <c r="A109" s="30"/>
      <c r="B109" s="30"/>
      <c r="C109" s="30"/>
      <c r="D109" s="30"/>
      <c r="E109" s="30"/>
      <c r="F109" s="30"/>
    </row>
    <row r="110" spans="1:6" x14ac:dyDescent="0.15">
      <c r="A110" s="30"/>
      <c r="B110" s="30"/>
      <c r="C110" s="30"/>
      <c r="D110" s="30"/>
      <c r="E110" s="30"/>
      <c r="F110" s="30"/>
    </row>
    <row r="111" spans="1:6" x14ac:dyDescent="0.15">
      <c r="A111" s="30"/>
      <c r="B111" s="30"/>
      <c r="C111" s="30"/>
      <c r="D111" s="30"/>
      <c r="E111" s="30"/>
      <c r="F111" s="30"/>
    </row>
    <row r="112" spans="1:6" x14ac:dyDescent="0.15">
      <c r="A112" s="30"/>
      <c r="B112" s="30"/>
      <c r="C112" s="30"/>
      <c r="D112" s="30"/>
      <c r="E112" s="30"/>
      <c r="F112" s="30"/>
    </row>
    <row r="113" spans="1:6" x14ac:dyDescent="0.15">
      <c r="A113" s="30"/>
      <c r="B113" s="30"/>
      <c r="C113" s="30"/>
      <c r="D113" s="30"/>
      <c r="E113" s="30"/>
      <c r="F113" s="30"/>
    </row>
    <row r="114" spans="1:6" x14ac:dyDescent="0.15">
      <c r="A114" s="30"/>
      <c r="B114" s="30"/>
      <c r="C114" s="30"/>
      <c r="D114" s="30"/>
      <c r="E114" s="30"/>
      <c r="F114" s="30"/>
    </row>
    <row r="115" spans="1:6" x14ac:dyDescent="0.15">
      <c r="A115" s="30"/>
      <c r="B115" s="30"/>
      <c r="C115" s="30"/>
      <c r="D115" s="30"/>
      <c r="E115" s="30"/>
      <c r="F115" s="30"/>
    </row>
    <row r="116" spans="1:6" x14ac:dyDescent="0.15">
      <c r="A116" s="30"/>
      <c r="B116" s="30"/>
      <c r="C116" s="30"/>
      <c r="D116" s="30"/>
      <c r="E116" s="30"/>
      <c r="F116" s="30"/>
    </row>
    <row r="117" spans="1:6" x14ac:dyDescent="0.15">
      <c r="A117" s="30"/>
      <c r="B117" s="30"/>
      <c r="C117" s="30"/>
      <c r="D117" s="30"/>
      <c r="E117" s="30"/>
      <c r="F117" s="30"/>
    </row>
    <row r="118" spans="1:6" x14ac:dyDescent="0.15">
      <c r="A118" s="30"/>
      <c r="B118" s="30"/>
      <c r="C118" s="30"/>
      <c r="D118" s="30"/>
      <c r="E118" s="30"/>
      <c r="F118" s="30"/>
    </row>
    <row r="119" spans="1:6" x14ac:dyDescent="0.15">
      <c r="A119" s="30"/>
      <c r="B119" s="30"/>
      <c r="C119" s="30"/>
      <c r="D119" s="30"/>
      <c r="E119" s="30"/>
      <c r="F119" s="30"/>
    </row>
  </sheetData>
  <mergeCells count="3">
    <mergeCell ref="A5:E5"/>
    <mergeCell ref="A7:B7"/>
    <mergeCell ref="A3:E3"/>
  </mergeCells>
  <phoneticPr fontId="1"/>
  <pageMargins left="1.1023622047244095" right="0.19685039370078741" top="0.74803149606299213" bottom="0.74803149606299213" header="0.31496062992125984" footer="0.31496062992125984"/>
  <pageSetup paperSize="9" scale="8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18"/>
  <sheetViews>
    <sheetView zoomScaleNormal="100" workbookViewId="0">
      <selection activeCell="B7" sqref="B7"/>
    </sheetView>
  </sheetViews>
  <sheetFormatPr defaultRowHeight="13.5" x14ac:dyDescent="0.15"/>
  <cols>
    <col min="1" max="1" width="25.625" customWidth="1"/>
    <col min="2" max="3" width="17.875" customWidth="1"/>
    <col min="4" max="4" width="9.125" customWidth="1"/>
    <col min="5" max="5" width="33" customWidth="1"/>
    <col min="7" max="7" width="14.5" customWidth="1"/>
  </cols>
  <sheetData>
    <row r="2" spans="1:7" ht="37.5" customHeight="1" x14ac:dyDescent="0.15">
      <c r="E2" s="83"/>
    </row>
    <row r="3" spans="1:7" ht="33" customHeight="1" x14ac:dyDescent="0.15">
      <c r="A3" s="92" t="s">
        <v>109</v>
      </c>
      <c r="B3" s="92"/>
      <c r="C3" s="92"/>
      <c r="D3" s="92"/>
      <c r="E3" s="92"/>
    </row>
    <row r="4" spans="1:7" ht="27" customHeight="1" x14ac:dyDescent="0.15">
      <c r="A4" s="42"/>
      <c r="B4" s="42"/>
      <c r="C4" s="42"/>
      <c r="D4" s="42"/>
      <c r="E4" s="6" t="s">
        <v>35</v>
      </c>
    </row>
    <row r="5" spans="1:7" ht="18.75" customHeight="1" x14ac:dyDescent="0.15">
      <c r="A5" s="93" t="s">
        <v>0</v>
      </c>
      <c r="B5" s="93"/>
      <c r="C5" s="80"/>
      <c r="D5" s="80"/>
      <c r="E5" s="81" t="s">
        <v>107</v>
      </c>
    </row>
    <row r="6" spans="1:7" ht="18.75" customHeight="1" x14ac:dyDescent="0.15">
      <c r="A6" s="3" t="s">
        <v>1</v>
      </c>
      <c r="B6" s="1" t="s">
        <v>110</v>
      </c>
      <c r="C6" s="1" t="s">
        <v>111</v>
      </c>
      <c r="D6" s="1" t="s">
        <v>102</v>
      </c>
      <c r="E6" s="1" t="s">
        <v>2</v>
      </c>
    </row>
    <row r="7" spans="1:7" ht="18.75" customHeight="1" x14ac:dyDescent="0.15">
      <c r="A7" s="3" t="s">
        <v>3</v>
      </c>
      <c r="B7" s="13">
        <v>18000000</v>
      </c>
      <c r="C7" s="48">
        <v>14955619</v>
      </c>
      <c r="D7" s="15">
        <f t="shared" ref="D7:D13" si="0">C7/B7</f>
        <v>0.83086772222222227</v>
      </c>
      <c r="E7" s="7" t="s">
        <v>4</v>
      </c>
      <c r="G7" s="39">
        <f>C7+C12</f>
        <v>15272671</v>
      </c>
    </row>
    <row r="8" spans="1:7" ht="18.75" customHeight="1" x14ac:dyDescent="0.15">
      <c r="A8" s="3" t="s">
        <v>5</v>
      </c>
      <c r="B8" s="46">
        <v>6000000</v>
      </c>
      <c r="C8" s="84">
        <v>9139264</v>
      </c>
      <c r="D8" s="47">
        <f t="shared" si="0"/>
        <v>1.5232106666666667</v>
      </c>
      <c r="E8" s="7" t="s">
        <v>30</v>
      </c>
    </row>
    <row r="9" spans="1:7" ht="18.75" customHeight="1" x14ac:dyDescent="0.15">
      <c r="A9" s="3" t="s">
        <v>6</v>
      </c>
      <c r="B9" s="46">
        <v>40000000</v>
      </c>
      <c r="C9" s="85">
        <v>36560768</v>
      </c>
      <c r="D9" s="47">
        <f>C9/B9</f>
        <v>0.91401920000000003</v>
      </c>
      <c r="E9" s="7" t="s">
        <v>7</v>
      </c>
    </row>
    <row r="10" spans="1:7" ht="18.75" customHeight="1" x14ac:dyDescent="0.15">
      <c r="A10" s="3" t="s">
        <v>83</v>
      </c>
      <c r="B10" s="46">
        <v>8000000</v>
      </c>
      <c r="C10" s="86">
        <v>17263894</v>
      </c>
      <c r="D10" s="47">
        <f>C10/B10</f>
        <v>2.1579867500000001</v>
      </c>
      <c r="E10" s="7"/>
    </row>
    <row r="11" spans="1:7" ht="18.75" customHeight="1" x14ac:dyDescent="0.15">
      <c r="A11" s="3" t="s">
        <v>8</v>
      </c>
      <c r="B11" s="46">
        <v>50000</v>
      </c>
      <c r="C11" s="87">
        <v>100600</v>
      </c>
      <c r="D11" s="47">
        <f t="shared" si="0"/>
        <v>2.012</v>
      </c>
      <c r="E11" s="7" t="s">
        <v>9</v>
      </c>
    </row>
    <row r="12" spans="1:7" ht="18.75" customHeight="1" x14ac:dyDescent="0.15">
      <c r="A12" s="76" t="s">
        <v>10</v>
      </c>
      <c r="B12" s="64">
        <v>300000</v>
      </c>
      <c r="C12" s="88">
        <v>317052</v>
      </c>
      <c r="D12" s="66">
        <f t="shared" si="0"/>
        <v>1.05684</v>
      </c>
      <c r="E12" s="60" t="s">
        <v>11</v>
      </c>
    </row>
    <row r="13" spans="1:7" ht="18.75" customHeight="1" x14ac:dyDescent="0.15">
      <c r="A13" s="77" t="s">
        <v>76</v>
      </c>
      <c r="B13" s="75">
        <v>1100000</v>
      </c>
      <c r="C13" s="65">
        <v>3749586</v>
      </c>
      <c r="D13" s="69">
        <f t="shared" si="0"/>
        <v>3.4087145454545453</v>
      </c>
      <c r="E13" s="62" t="s">
        <v>112</v>
      </c>
    </row>
    <row r="14" spans="1:7" ht="18.75" customHeight="1" x14ac:dyDescent="0.15">
      <c r="A14" s="78"/>
      <c r="B14" s="72"/>
      <c r="C14" s="55"/>
      <c r="D14" s="68"/>
      <c r="E14" s="89" t="s">
        <v>113</v>
      </c>
    </row>
    <row r="15" spans="1:7" ht="18.75" customHeight="1" x14ac:dyDescent="0.15">
      <c r="A15" s="78"/>
      <c r="B15" s="72"/>
      <c r="C15" s="55"/>
      <c r="D15" s="68"/>
      <c r="E15" s="89" t="s">
        <v>114</v>
      </c>
    </row>
    <row r="16" spans="1:7" ht="18.75" customHeight="1" x14ac:dyDescent="0.15">
      <c r="A16" s="78"/>
      <c r="B16" s="72"/>
      <c r="C16" s="55"/>
      <c r="D16" s="68"/>
      <c r="E16" s="90" t="s">
        <v>115</v>
      </c>
    </row>
    <row r="17" spans="1:5" ht="18.75" customHeight="1" x14ac:dyDescent="0.15">
      <c r="A17" s="79"/>
      <c r="B17" s="73"/>
      <c r="C17" s="57"/>
      <c r="D17" s="70"/>
      <c r="E17" s="63" t="s">
        <v>106</v>
      </c>
    </row>
    <row r="18" spans="1:5" ht="18.75" customHeight="1" x14ac:dyDescent="0.15">
      <c r="A18" s="74" t="s">
        <v>12</v>
      </c>
      <c r="B18" s="49">
        <f>SUM(B7:B14)</f>
        <v>73450000</v>
      </c>
      <c r="C18" s="49">
        <f>SUM(C7:C17)</f>
        <v>82086783</v>
      </c>
      <c r="D18" s="67">
        <f>C18/B18</f>
        <v>1.1175872430224643</v>
      </c>
      <c r="E18" s="61"/>
    </row>
    <row r="19" spans="1:5" ht="18" customHeight="1" x14ac:dyDescent="0.15">
      <c r="A19" s="2"/>
      <c r="B19" s="16"/>
      <c r="C19" s="16"/>
      <c r="D19" s="9"/>
      <c r="E19" s="9"/>
    </row>
    <row r="20" spans="1:5" ht="18" customHeight="1" x14ac:dyDescent="0.15">
      <c r="A20" s="80" t="s">
        <v>13</v>
      </c>
      <c r="B20" s="37"/>
      <c r="C20" s="37"/>
      <c r="D20" s="10"/>
      <c r="E20" s="10"/>
    </row>
    <row r="21" spans="1:5" ht="18.75" customHeight="1" x14ac:dyDescent="0.15">
      <c r="A21" s="3" t="s">
        <v>1</v>
      </c>
      <c r="B21" s="1" t="s">
        <v>116</v>
      </c>
      <c r="C21" s="1" t="s">
        <v>111</v>
      </c>
      <c r="D21" s="1" t="s">
        <v>102</v>
      </c>
      <c r="E21" s="11" t="s">
        <v>2</v>
      </c>
    </row>
    <row r="22" spans="1:5" ht="18.75" customHeight="1" x14ac:dyDescent="0.15">
      <c r="A22" s="3" t="s">
        <v>31</v>
      </c>
      <c r="B22" s="8"/>
      <c r="C22" s="8"/>
      <c r="D22" s="8"/>
      <c r="E22" s="8"/>
    </row>
    <row r="23" spans="1:5" ht="18.75" customHeight="1" x14ac:dyDescent="0.15">
      <c r="A23" s="3" t="s">
        <v>14</v>
      </c>
      <c r="B23" s="13">
        <v>1470000</v>
      </c>
      <c r="C23" s="13">
        <f>G62</f>
        <v>817621</v>
      </c>
      <c r="D23" s="15">
        <f>C23/B23</f>
        <v>0.55620476190476187</v>
      </c>
      <c r="E23" s="7" t="s">
        <v>15</v>
      </c>
    </row>
    <row r="24" spans="1:5" ht="18.75" customHeight="1" x14ac:dyDescent="0.15">
      <c r="A24" s="3"/>
      <c r="B24" s="14"/>
      <c r="C24" s="14"/>
      <c r="D24" s="14"/>
      <c r="E24" s="8"/>
    </row>
    <row r="25" spans="1:5" ht="18.75" customHeight="1" x14ac:dyDescent="0.15">
      <c r="A25" s="3" t="s">
        <v>32</v>
      </c>
      <c r="B25" s="14"/>
      <c r="C25" s="51"/>
      <c r="D25" s="14"/>
      <c r="E25" s="8"/>
    </row>
    <row r="26" spans="1:5" ht="18.75" customHeight="1" x14ac:dyDescent="0.15">
      <c r="A26" s="3" t="s">
        <v>16</v>
      </c>
      <c r="B26" s="46">
        <v>6000000</v>
      </c>
      <c r="C26" s="84">
        <v>6974752</v>
      </c>
      <c r="D26" s="47">
        <f>C26/B26</f>
        <v>1.1624586666666668</v>
      </c>
      <c r="E26" s="8" t="s">
        <v>78</v>
      </c>
    </row>
    <row r="27" spans="1:5" ht="18.75" customHeight="1" x14ac:dyDescent="0.15">
      <c r="A27" s="3" t="s">
        <v>77</v>
      </c>
      <c r="B27" s="46">
        <v>11500000</v>
      </c>
      <c r="C27" s="85">
        <v>11406483</v>
      </c>
      <c r="D27" s="47">
        <f>C27/B27</f>
        <v>0.99186808695652173</v>
      </c>
      <c r="E27" s="8" t="s">
        <v>79</v>
      </c>
    </row>
    <row r="28" spans="1:5" ht="18.75" customHeight="1" x14ac:dyDescent="0.15">
      <c r="A28" s="3" t="s">
        <v>84</v>
      </c>
      <c r="B28" s="50">
        <v>2000000</v>
      </c>
      <c r="C28" s="59">
        <v>4045061</v>
      </c>
      <c r="D28" s="47">
        <f>C28/B28</f>
        <v>2.0225304999999998</v>
      </c>
      <c r="E28" s="8" t="s">
        <v>85</v>
      </c>
    </row>
    <row r="29" spans="1:5" ht="18.75" customHeight="1" x14ac:dyDescent="0.15">
      <c r="A29" s="3" t="s">
        <v>33</v>
      </c>
      <c r="B29" s="14"/>
      <c r="C29" s="52"/>
      <c r="D29" s="14"/>
      <c r="E29" s="8"/>
    </row>
    <row r="30" spans="1:5" ht="18.75" customHeight="1" x14ac:dyDescent="0.15">
      <c r="A30" s="3" t="s">
        <v>17</v>
      </c>
      <c r="B30" s="13">
        <v>30000000</v>
      </c>
      <c r="C30" s="13">
        <f>G52</f>
        <v>33571932</v>
      </c>
      <c r="D30" s="15">
        <f>C30/B30</f>
        <v>1.1190644000000001</v>
      </c>
      <c r="E30" s="7" t="s">
        <v>80</v>
      </c>
    </row>
    <row r="31" spans="1:5" ht="18.75" customHeight="1" x14ac:dyDescent="0.15">
      <c r="A31" s="3" t="s">
        <v>18</v>
      </c>
      <c r="B31" s="13">
        <v>4000000</v>
      </c>
      <c r="C31" s="13">
        <f>G55</f>
        <v>4167109</v>
      </c>
      <c r="D31" s="15">
        <f>C31/B31</f>
        <v>1.04177725</v>
      </c>
      <c r="E31" s="7" t="s">
        <v>19</v>
      </c>
    </row>
    <row r="32" spans="1:5" ht="18.75" customHeight="1" x14ac:dyDescent="0.15">
      <c r="A32" s="3" t="s">
        <v>20</v>
      </c>
      <c r="B32" s="13">
        <v>2500000</v>
      </c>
      <c r="C32" s="13">
        <f>G58</f>
        <v>2022895</v>
      </c>
      <c r="D32" s="15">
        <f>C32/B32</f>
        <v>0.80915800000000004</v>
      </c>
      <c r="E32" s="7" t="s">
        <v>21</v>
      </c>
    </row>
    <row r="33" spans="1:5" ht="18.75" customHeight="1" x14ac:dyDescent="0.15">
      <c r="A33" s="3" t="s">
        <v>22</v>
      </c>
      <c r="B33" s="13">
        <v>2500000</v>
      </c>
      <c r="C33" s="13">
        <f>G61</f>
        <v>2991447</v>
      </c>
      <c r="D33" s="15">
        <f>C33/B33</f>
        <v>1.1965787999999999</v>
      </c>
      <c r="E33" s="7" t="s">
        <v>23</v>
      </c>
    </row>
    <row r="34" spans="1:5" ht="18.75" customHeight="1" x14ac:dyDescent="0.15">
      <c r="A34" s="3" t="s">
        <v>24</v>
      </c>
      <c r="B34" s="13">
        <v>5700000</v>
      </c>
      <c r="C34" s="13">
        <f>G64</f>
        <v>7911519</v>
      </c>
      <c r="D34" s="15">
        <f>C34/B34</f>
        <v>1.3879857894736842</v>
      </c>
      <c r="E34" s="7" t="s">
        <v>25</v>
      </c>
    </row>
    <row r="35" spans="1:5" ht="18.75" customHeight="1" x14ac:dyDescent="0.15">
      <c r="A35" s="3"/>
      <c r="B35" s="14"/>
      <c r="C35" s="14"/>
      <c r="D35" s="14"/>
      <c r="E35" s="8"/>
    </row>
    <row r="36" spans="1:5" ht="18.75" customHeight="1" x14ac:dyDescent="0.15">
      <c r="A36" s="3" t="s">
        <v>34</v>
      </c>
      <c r="B36" s="14"/>
      <c r="C36" s="14"/>
      <c r="D36" s="14"/>
      <c r="E36" s="8"/>
    </row>
    <row r="37" spans="1:5" ht="18.75" customHeight="1" x14ac:dyDescent="0.15">
      <c r="A37" s="3" t="s">
        <v>26</v>
      </c>
      <c r="B37" s="13">
        <v>2600000</v>
      </c>
      <c r="C37" s="13">
        <f>G67</f>
        <v>5636583</v>
      </c>
      <c r="D37" s="15">
        <f>C37/B37</f>
        <v>2.1679165384615384</v>
      </c>
      <c r="E37" s="7" t="s">
        <v>27</v>
      </c>
    </row>
    <row r="38" spans="1:5" ht="18.75" customHeight="1" x14ac:dyDescent="0.15">
      <c r="A38" s="3"/>
      <c r="B38" s="38"/>
      <c r="C38" s="38"/>
      <c r="D38" s="15"/>
      <c r="E38" s="7"/>
    </row>
    <row r="39" spans="1:5" ht="18.75" customHeight="1" x14ac:dyDescent="0.15">
      <c r="A39" s="3" t="s">
        <v>28</v>
      </c>
      <c r="B39" s="13">
        <v>2500000</v>
      </c>
      <c r="C39" s="13">
        <f>G70</f>
        <v>3517235</v>
      </c>
      <c r="D39" s="15">
        <f>C39/B39</f>
        <v>1.4068940000000001</v>
      </c>
      <c r="E39" s="7" t="s">
        <v>29</v>
      </c>
    </row>
    <row r="40" spans="1:5" ht="18.75" customHeight="1" x14ac:dyDescent="0.15">
      <c r="A40" s="4"/>
      <c r="B40" s="8"/>
      <c r="C40" s="91"/>
      <c r="D40" s="8"/>
      <c r="E40" s="8"/>
    </row>
    <row r="41" spans="1:5" ht="18.75" customHeight="1" thickBot="1" x14ac:dyDescent="0.2">
      <c r="A41" s="5"/>
      <c r="B41" s="21"/>
      <c r="C41" s="21"/>
      <c r="D41" s="12"/>
      <c r="E41" s="12"/>
    </row>
    <row r="42" spans="1:5" ht="18.75" customHeight="1" thickTop="1" x14ac:dyDescent="0.15">
      <c r="A42" s="24" t="s">
        <v>98</v>
      </c>
      <c r="B42" s="25">
        <f>SUM(B23:B41)</f>
        <v>70770000</v>
      </c>
      <c r="C42" s="25">
        <f>SUM(C23:C41)</f>
        <v>83062637</v>
      </c>
      <c r="D42" s="26">
        <f>C42/B42</f>
        <v>1.1736984174085063</v>
      </c>
      <c r="E42" s="27"/>
    </row>
    <row r="43" spans="1:5" ht="21.75" customHeight="1" x14ac:dyDescent="0.15">
      <c r="A43" s="17" t="s">
        <v>99</v>
      </c>
      <c r="B43" s="23">
        <f>B18-B42</f>
        <v>2680000</v>
      </c>
      <c r="C43" s="23">
        <f>C18-C42</f>
        <v>-975854</v>
      </c>
      <c r="D43" s="15">
        <f>C43/B43</f>
        <v>-0.36412462686567165</v>
      </c>
      <c r="E43" s="22"/>
    </row>
    <row r="44" spans="1:5" ht="21.75" customHeight="1" x14ac:dyDescent="0.15">
      <c r="A44" s="17" t="s">
        <v>100</v>
      </c>
      <c r="B44" s="23"/>
      <c r="C44" s="23"/>
      <c r="D44" s="15"/>
      <c r="E44" s="22"/>
    </row>
    <row r="45" spans="1:5" ht="21.75" customHeight="1" x14ac:dyDescent="0.15">
      <c r="A45" s="17" t="s">
        <v>101</v>
      </c>
      <c r="B45" s="23"/>
      <c r="C45" s="23"/>
      <c r="D45" s="15"/>
      <c r="E45" s="22"/>
    </row>
    <row r="46" spans="1:5" ht="20.25" customHeight="1" x14ac:dyDescent="0.15">
      <c r="A46" s="40" t="s">
        <v>36</v>
      </c>
      <c r="B46" s="20">
        <v>70000</v>
      </c>
      <c r="C46" s="20">
        <v>35000</v>
      </c>
      <c r="D46" s="15">
        <f>C46/B46</f>
        <v>0.5</v>
      </c>
      <c r="E46" s="19"/>
    </row>
    <row r="47" spans="1:5" ht="18" customHeight="1" x14ac:dyDescent="0.15">
      <c r="A47" s="17" t="s">
        <v>81</v>
      </c>
      <c r="B47" s="18">
        <f>B43-B46</f>
        <v>2610000</v>
      </c>
      <c r="C47" s="18">
        <f>C43-C46</f>
        <v>-1010854</v>
      </c>
      <c r="D47" s="15">
        <f>C47/B47</f>
        <v>-0.38730038314176246</v>
      </c>
      <c r="E47" s="19"/>
    </row>
    <row r="48" spans="1:5" x14ac:dyDescent="0.15">
      <c r="C48" s="39"/>
    </row>
    <row r="52" spans="2:7" ht="17.25" x14ac:dyDescent="0.2">
      <c r="B52" s="28" t="s">
        <v>37</v>
      </c>
      <c r="C52" s="29">
        <v>2796000</v>
      </c>
      <c r="D52" s="29"/>
      <c r="E52" s="30" t="s">
        <v>38</v>
      </c>
      <c r="F52" t="s">
        <v>75</v>
      </c>
      <c r="G52" s="45">
        <f>C52+C53+C54+C60</f>
        <v>33571932</v>
      </c>
    </row>
    <row r="53" spans="2:7" ht="17.25" x14ac:dyDescent="0.2">
      <c r="B53" s="28" t="s">
        <v>39</v>
      </c>
      <c r="C53" s="29">
        <v>28580840</v>
      </c>
      <c r="D53" s="29"/>
      <c r="E53" s="30" t="s">
        <v>38</v>
      </c>
    </row>
    <row r="54" spans="2:7" ht="17.25" x14ac:dyDescent="0.2">
      <c r="B54" s="28" t="s">
        <v>40</v>
      </c>
      <c r="C54" s="29">
        <v>1000000</v>
      </c>
      <c r="D54" s="29"/>
      <c r="E54" s="30" t="s">
        <v>38</v>
      </c>
    </row>
    <row r="55" spans="2:7" ht="17.25" x14ac:dyDescent="0.2">
      <c r="B55" s="28" t="s">
        <v>41</v>
      </c>
      <c r="C55" s="29">
        <v>2988798</v>
      </c>
      <c r="D55" s="29"/>
      <c r="E55" s="30" t="s">
        <v>42</v>
      </c>
      <c r="F55" t="s">
        <v>93</v>
      </c>
      <c r="G55" s="45">
        <f>C55+C56+C72</f>
        <v>4167109</v>
      </c>
    </row>
    <row r="56" spans="2:7" ht="17.25" x14ac:dyDescent="0.2">
      <c r="B56" s="28" t="s">
        <v>44</v>
      </c>
      <c r="C56" s="29">
        <v>700391</v>
      </c>
      <c r="D56" s="29"/>
      <c r="E56" s="30" t="s">
        <v>42</v>
      </c>
    </row>
    <row r="57" spans="2:7" ht="17.25" x14ac:dyDescent="0.2">
      <c r="B57" s="28" t="s">
        <v>45</v>
      </c>
      <c r="C57" s="29"/>
      <c r="D57" s="29"/>
      <c r="E57" s="30" t="s">
        <v>43</v>
      </c>
    </row>
    <row r="58" spans="2:7" ht="17.25" x14ac:dyDescent="0.2">
      <c r="B58" s="28" t="s">
        <v>46</v>
      </c>
      <c r="C58" s="29">
        <v>58049</v>
      </c>
      <c r="D58" s="29"/>
      <c r="E58" s="30" t="s">
        <v>47</v>
      </c>
      <c r="F58" t="s">
        <v>92</v>
      </c>
      <c r="G58" s="45">
        <f>C59+C67+C68+C75+C76+C77+C78+C80</f>
        <v>2022895</v>
      </c>
    </row>
    <row r="59" spans="2:7" ht="17.25" x14ac:dyDescent="0.2">
      <c r="B59" s="28" t="s">
        <v>48</v>
      </c>
      <c r="C59" s="29">
        <v>41140</v>
      </c>
      <c r="D59" s="29"/>
      <c r="E59" s="30" t="s">
        <v>43</v>
      </c>
    </row>
    <row r="60" spans="2:7" ht="17.25" x14ac:dyDescent="0.2">
      <c r="B60" s="31" t="s">
        <v>49</v>
      </c>
      <c r="C60" s="29">
        <v>1195092</v>
      </c>
      <c r="D60" s="29"/>
      <c r="E60" s="30" t="s">
        <v>38</v>
      </c>
    </row>
    <row r="61" spans="2:7" ht="17.25" x14ac:dyDescent="0.2">
      <c r="B61" s="28" t="s">
        <v>50</v>
      </c>
      <c r="C61" s="29">
        <v>225848</v>
      </c>
      <c r="D61" s="29"/>
      <c r="E61" s="30" t="s">
        <v>51</v>
      </c>
      <c r="F61" t="s">
        <v>94</v>
      </c>
      <c r="G61" s="45">
        <f>C61+C64+C63+C69</f>
        <v>2991447</v>
      </c>
    </row>
    <row r="62" spans="2:7" ht="17.25" x14ac:dyDescent="0.2">
      <c r="B62" s="28" t="s">
        <v>52</v>
      </c>
      <c r="C62" s="29">
        <v>759572</v>
      </c>
      <c r="D62" s="29"/>
      <c r="E62" s="30" t="s">
        <v>47</v>
      </c>
      <c r="F62" t="s">
        <v>97</v>
      </c>
      <c r="G62" s="45">
        <f>C62+C58</f>
        <v>817621</v>
      </c>
    </row>
    <row r="63" spans="2:7" ht="17.25" x14ac:dyDescent="0.2">
      <c r="B63" s="28" t="s">
        <v>53</v>
      </c>
      <c r="C63" s="29">
        <v>1275940</v>
      </c>
      <c r="D63" s="29"/>
      <c r="E63" s="30" t="s">
        <v>51</v>
      </c>
    </row>
    <row r="64" spans="2:7" ht="17.25" x14ac:dyDescent="0.2">
      <c r="B64" s="28" t="s">
        <v>54</v>
      </c>
      <c r="C64" s="29">
        <v>23828</v>
      </c>
      <c r="D64" s="29"/>
      <c r="E64" s="30" t="s">
        <v>51</v>
      </c>
      <c r="F64" t="s">
        <v>95</v>
      </c>
      <c r="G64" s="45">
        <f>C66</f>
        <v>7911519</v>
      </c>
    </row>
    <row r="65" spans="2:7" ht="17.25" x14ac:dyDescent="0.2">
      <c r="B65" s="28" t="s">
        <v>55</v>
      </c>
      <c r="C65" s="29">
        <v>1471261</v>
      </c>
      <c r="D65" s="29"/>
      <c r="E65" s="30" t="s">
        <v>56</v>
      </c>
    </row>
    <row r="66" spans="2:7" ht="17.25" x14ac:dyDescent="0.2">
      <c r="B66" s="28" t="s">
        <v>57</v>
      </c>
      <c r="C66" s="29">
        <v>7911519</v>
      </c>
      <c r="D66" s="29"/>
      <c r="E66" s="30" t="s">
        <v>58</v>
      </c>
    </row>
    <row r="67" spans="2:7" ht="17.25" x14ac:dyDescent="0.2">
      <c r="B67" s="28" t="s">
        <v>59</v>
      </c>
      <c r="C67" s="29">
        <v>38069</v>
      </c>
      <c r="D67" s="29"/>
      <c r="E67" s="30" t="s">
        <v>43</v>
      </c>
      <c r="F67" t="s">
        <v>90</v>
      </c>
      <c r="G67" s="45">
        <f>C65+C70+C71+C79+C81</f>
        <v>5636583</v>
      </c>
    </row>
    <row r="68" spans="2:7" ht="17.25" x14ac:dyDescent="0.2">
      <c r="B68" s="28" t="s">
        <v>60</v>
      </c>
      <c r="C68" s="29">
        <v>52430</v>
      </c>
      <c r="D68" s="29"/>
      <c r="E68" s="30" t="s">
        <v>43</v>
      </c>
    </row>
    <row r="69" spans="2:7" ht="17.25" x14ac:dyDescent="0.2">
      <c r="B69" s="28" t="s">
        <v>61</v>
      </c>
      <c r="C69" s="29">
        <v>1465831</v>
      </c>
      <c r="D69" s="29"/>
      <c r="E69" s="30" t="s">
        <v>51</v>
      </c>
    </row>
    <row r="70" spans="2:7" ht="17.25" x14ac:dyDescent="0.2">
      <c r="B70" s="28" t="s">
        <v>62</v>
      </c>
      <c r="C70" s="29">
        <v>2433063</v>
      </c>
      <c r="D70" s="29"/>
      <c r="E70" s="30" t="s">
        <v>56</v>
      </c>
      <c r="F70" t="s">
        <v>96</v>
      </c>
      <c r="G70" s="45">
        <f>C73</f>
        <v>3517235</v>
      </c>
    </row>
    <row r="71" spans="2:7" ht="17.25" x14ac:dyDescent="0.2">
      <c r="B71" s="28" t="s">
        <v>89</v>
      </c>
      <c r="C71" s="29">
        <v>600000</v>
      </c>
      <c r="D71" s="29"/>
      <c r="E71" s="30" t="s">
        <v>90</v>
      </c>
      <c r="G71" s="45">
        <f>SUM(G52:G70)</f>
        <v>60636341</v>
      </c>
    </row>
    <row r="72" spans="2:7" ht="17.25" x14ac:dyDescent="0.2">
      <c r="B72" s="28" t="s">
        <v>63</v>
      </c>
      <c r="C72" s="29">
        <v>477920</v>
      </c>
      <c r="D72" s="29"/>
      <c r="E72" s="30" t="s">
        <v>42</v>
      </c>
    </row>
    <row r="73" spans="2:7" ht="17.25" x14ac:dyDescent="0.2">
      <c r="B73" s="28" t="s">
        <v>64</v>
      </c>
      <c r="C73" s="29">
        <v>3517235</v>
      </c>
      <c r="D73" s="29"/>
      <c r="E73" s="30" t="s">
        <v>64</v>
      </c>
    </row>
    <row r="74" spans="2:7" x14ac:dyDescent="0.15">
      <c r="B74" s="28" t="s">
        <v>65</v>
      </c>
      <c r="C74" s="43"/>
      <c r="D74" s="32"/>
      <c r="E74" s="30" t="s">
        <v>43</v>
      </c>
    </row>
    <row r="75" spans="2:7" ht="17.25" x14ac:dyDescent="0.2">
      <c r="B75" s="28" t="s">
        <v>91</v>
      </c>
      <c r="C75" s="44">
        <v>45540</v>
      </c>
      <c r="D75" s="32"/>
      <c r="E75" s="30" t="s">
        <v>92</v>
      </c>
    </row>
    <row r="76" spans="2:7" ht="17.25" x14ac:dyDescent="0.2">
      <c r="B76" s="28" t="s">
        <v>66</v>
      </c>
      <c r="C76" s="29">
        <v>11557</v>
      </c>
      <c r="D76" s="29"/>
      <c r="E76" s="30" t="s">
        <v>43</v>
      </c>
    </row>
    <row r="77" spans="2:7" ht="17.25" x14ac:dyDescent="0.2">
      <c r="B77" s="28" t="s">
        <v>67</v>
      </c>
      <c r="C77" s="29">
        <v>549800</v>
      </c>
      <c r="D77" s="29"/>
      <c r="E77" s="30" t="s">
        <v>43</v>
      </c>
    </row>
    <row r="78" spans="2:7" ht="17.25" x14ac:dyDescent="0.2">
      <c r="B78" s="28" t="s">
        <v>68</v>
      </c>
      <c r="C78" s="29">
        <v>1274359</v>
      </c>
      <c r="D78" s="29"/>
      <c r="E78" s="30" t="s">
        <v>43</v>
      </c>
    </row>
    <row r="79" spans="2:7" ht="17.25" x14ac:dyDescent="0.2">
      <c r="B79" s="28" t="s">
        <v>69</v>
      </c>
      <c r="C79" s="29">
        <v>1097259</v>
      </c>
      <c r="D79" s="29"/>
      <c r="E79" s="30" t="s">
        <v>56</v>
      </c>
    </row>
    <row r="80" spans="2:7" ht="17.25" x14ac:dyDescent="0.2">
      <c r="B80" s="28" t="s">
        <v>70</v>
      </c>
      <c r="C80" s="29">
        <v>10000</v>
      </c>
      <c r="D80" s="29"/>
      <c r="E80" s="30" t="s">
        <v>43</v>
      </c>
      <c r="G80" s="45">
        <f>C82-G71</f>
        <v>0</v>
      </c>
    </row>
    <row r="81" spans="1:6" ht="17.25" x14ac:dyDescent="0.2">
      <c r="B81" s="28" t="s">
        <v>117</v>
      </c>
      <c r="C81" s="29">
        <v>35000</v>
      </c>
      <c r="D81" s="29"/>
      <c r="E81" s="30" t="s">
        <v>90</v>
      </c>
    </row>
    <row r="82" spans="1:6" ht="17.25" x14ac:dyDescent="0.2">
      <c r="B82" s="28"/>
      <c r="C82" s="29">
        <f>SUM(C52:C81)</f>
        <v>60636341</v>
      </c>
      <c r="D82" s="29"/>
      <c r="E82" s="30"/>
    </row>
    <row r="83" spans="1:6" ht="17.25" x14ac:dyDescent="0.15">
      <c r="B83" s="33" t="s">
        <v>71</v>
      </c>
      <c r="C83" s="34"/>
      <c r="D83" s="34"/>
      <c r="E83" s="30"/>
    </row>
    <row r="84" spans="1:6" ht="17.25" x14ac:dyDescent="0.15">
      <c r="B84" s="33" t="s">
        <v>72</v>
      </c>
      <c r="C84" s="34"/>
      <c r="D84" s="34"/>
      <c r="E84" s="30"/>
    </row>
    <row r="85" spans="1:6" ht="17.25" x14ac:dyDescent="0.2">
      <c r="B85" s="28"/>
      <c r="C85" s="35"/>
      <c r="D85" s="35"/>
      <c r="E85" s="30"/>
    </row>
    <row r="86" spans="1:6" ht="17.25" x14ac:dyDescent="0.2">
      <c r="B86" s="28" t="s">
        <v>73</v>
      </c>
      <c r="C86" s="36"/>
      <c r="D86" s="36"/>
      <c r="E86" s="30"/>
    </row>
    <row r="87" spans="1:6" x14ac:dyDescent="0.15">
      <c r="A87" s="30"/>
      <c r="B87" s="30"/>
      <c r="C87" s="30"/>
      <c r="D87" s="30"/>
      <c r="E87" s="30"/>
      <c r="F87" s="30"/>
    </row>
    <row r="88" spans="1:6" x14ac:dyDescent="0.15">
      <c r="A88" s="30"/>
      <c r="B88" s="30"/>
      <c r="C88" s="30"/>
      <c r="D88" s="30"/>
      <c r="E88" s="30"/>
      <c r="F88" s="30"/>
    </row>
    <row r="89" spans="1:6" x14ac:dyDescent="0.15">
      <c r="A89" s="30"/>
      <c r="B89" s="30"/>
      <c r="C89" s="30"/>
      <c r="D89" s="30"/>
      <c r="E89" s="30"/>
      <c r="F89" s="30"/>
    </row>
    <row r="90" spans="1:6" x14ac:dyDescent="0.15">
      <c r="A90" s="30"/>
      <c r="B90" s="30"/>
      <c r="C90" s="30"/>
      <c r="D90" s="30"/>
      <c r="E90" s="30"/>
      <c r="F90" s="30"/>
    </row>
    <row r="91" spans="1:6" x14ac:dyDescent="0.15">
      <c r="A91" s="30"/>
      <c r="B91" s="30"/>
      <c r="C91" s="30"/>
      <c r="D91" s="30"/>
      <c r="E91" s="30"/>
      <c r="F91" s="30"/>
    </row>
    <row r="92" spans="1:6" x14ac:dyDescent="0.15">
      <c r="A92" s="30"/>
      <c r="B92" s="30"/>
      <c r="C92" s="30"/>
      <c r="D92" s="30"/>
      <c r="E92" s="30"/>
      <c r="F92" s="30"/>
    </row>
    <row r="93" spans="1:6" x14ac:dyDescent="0.15">
      <c r="A93" s="30"/>
      <c r="B93" s="30"/>
      <c r="C93" s="30"/>
      <c r="D93" s="30"/>
      <c r="E93" s="30"/>
      <c r="F93" s="30"/>
    </row>
    <row r="94" spans="1:6" x14ac:dyDescent="0.15">
      <c r="A94" s="30"/>
      <c r="B94" s="30"/>
      <c r="C94" s="30"/>
      <c r="D94" s="30"/>
      <c r="E94" s="30"/>
      <c r="F94" s="30"/>
    </row>
    <row r="95" spans="1:6" x14ac:dyDescent="0.15">
      <c r="A95" s="30"/>
      <c r="B95" s="30"/>
      <c r="C95" s="30"/>
      <c r="D95" s="30"/>
      <c r="E95" s="30"/>
      <c r="F95" s="30"/>
    </row>
    <row r="96" spans="1:6" x14ac:dyDescent="0.15">
      <c r="A96" s="30"/>
      <c r="B96" s="30"/>
      <c r="C96" s="30"/>
      <c r="D96" s="30"/>
      <c r="E96" s="30"/>
      <c r="F96" s="30"/>
    </row>
    <row r="97" spans="1:6" x14ac:dyDescent="0.15">
      <c r="A97" s="30"/>
      <c r="B97" s="30"/>
      <c r="C97" s="30"/>
      <c r="D97" s="30"/>
      <c r="E97" s="30"/>
      <c r="F97" s="30"/>
    </row>
    <row r="98" spans="1:6" x14ac:dyDescent="0.15">
      <c r="A98" s="30"/>
      <c r="B98" s="30"/>
      <c r="C98" s="30"/>
      <c r="D98" s="30"/>
      <c r="E98" s="30"/>
      <c r="F98" s="30"/>
    </row>
    <row r="99" spans="1:6" x14ac:dyDescent="0.15">
      <c r="A99" s="30"/>
      <c r="B99" s="30"/>
      <c r="C99" s="30"/>
      <c r="D99" s="30"/>
      <c r="E99" s="30"/>
      <c r="F99" s="30"/>
    </row>
    <row r="100" spans="1:6" x14ac:dyDescent="0.15">
      <c r="A100" s="30"/>
      <c r="B100" s="30"/>
      <c r="C100" s="30"/>
      <c r="D100" s="30"/>
      <c r="E100" s="30"/>
      <c r="F100" s="30"/>
    </row>
    <row r="101" spans="1:6" x14ac:dyDescent="0.15">
      <c r="A101" s="30"/>
      <c r="B101" s="30"/>
      <c r="C101" s="30"/>
      <c r="D101" s="30"/>
      <c r="E101" s="30"/>
      <c r="F101" s="30"/>
    </row>
    <row r="102" spans="1:6" x14ac:dyDescent="0.15">
      <c r="A102" s="30"/>
      <c r="B102" s="30"/>
      <c r="C102" s="30"/>
      <c r="D102" s="30"/>
      <c r="E102" s="30"/>
      <c r="F102" s="30"/>
    </row>
    <row r="103" spans="1:6" x14ac:dyDescent="0.15">
      <c r="A103" s="30"/>
      <c r="B103" s="30"/>
      <c r="C103" s="30"/>
      <c r="D103" s="30"/>
      <c r="E103" s="30"/>
      <c r="F103" s="30"/>
    </row>
    <row r="104" spans="1:6" x14ac:dyDescent="0.15">
      <c r="A104" s="30"/>
      <c r="B104" s="30"/>
      <c r="C104" s="30"/>
      <c r="D104" s="30"/>
      <c r="E104" s="30"/>
      <c r="F104" s="30"/>
    </row>
    <row r="105" spans="1:6" x14ac:dyDescent="0.15">
      <c r="A105" s="30"/>
      <c r="B105" s="30"/>
      <c r="C105" s="30"/>
      <c r="D105" s="30"/>
      <c r="E105" s="30"/>
      <c r="F105" s="30"/>
    </row>
    <row r="106" spans="1:6" x14ac:dyDescent="0.15">
      <c r="A106" s="30"/>
      <c r="B106" s="30"/>
      <c r="C106" s="30"/>
      <c r="D106" s="30"/>
      <c r="E106" s="30"/>
      <c r="F106" s="30"/>
    </row>
    <row r="107" spans="1:6" x14ac:dyDescent="0.15">
      <c r="A107" s="30"/>
      <c r="B107" s="30"/>
      <c r="C107" s="30"/>
      <c r="D107" s="30"/>
      <c r="E107" s="30"/>
      <c r="F107" s="30"/>
    </row>
    <row r="108" spans="1:6" x14ac:dyDescent="0.15">
      <c r="A108" s="30"/>
      <c r="B108" s="30"/>
      <c r="C108" s="30"/>
      <c r="D108" s="30"/>
      <c r="E108" s="30"/>
      <c r="F108" s="30"/>
    </row>
    <row r="109" spans="1:6" x14ac:dyDescent="0.15">
      <c r="A109" s="30"/>
      <c r="B109" s="30"/>
      <c r="C109" s="30"/>
      <c r="D109" s="30"/>
      <c r="E109" s="30"/>
      <c r="F109" s="30"/>
    </row>
    <row r="110" spans="1:6" x14ac:dyDescent="0.15">
      <c r="A110" s="30"/>
      <c r="B110" s="30"/>
      <c r="C110" s="30"/>
      <c r="D110" s="30"/>
      <c r="E110" s="30"/>
      <c r="F110" s="30"/>
    </row>
    <row r="111" spans="1:6" x14ac:dyDescent="0.15">
      <c r="A111" s="30"/>
      <c r="B111" s="30"/>
      <c r="C111" s="30"/>
      <c r="D111" s="30"/>
      <c r="E111" s="30"/>
      <c r="F111" s="30"/>
    </row>
    <row r="112" spans="1:6" x14ac:dyDescent="0.15">
      <c r="A112" s="30"/>
      <c r="B112" s="30"/>
      <c r="C112" s="30"/>
      <c r="D112" s="30"/>
      <c r="E112" s="30"/>
      <c r="F112" s="30"/>
    </row>
    <row r="113" spans="1:6" x14ac:dyDescent="0.15">
      <c r="A113" s="30"/>
      <c r="B113" s="30"/>
      <c r="C113" s="30"/>
      <c r="D113" s="30"/>
      <c r="E113" s="30"/>
      <c r="F113" s="30"/>
    </row>
    <row r="114" spans="1:6" x14ac:dyDescent="0.15">
      <c r="A114" s="30"/>
      <c r="B114" s="30"/>
      <c r="C114" s="30"/>
      <c r="D114" s="30"/>
      <c r="E114" s="30"/>
      <c r="F114" s="30"/>
    </row>
    <row r="115" spans="1:6" x14ac:dyDescent="0.15">
      <c r="A115" s="30"/>
      <c r="B115" s="30"/>
      <c r="C115" s="30"/>
      <c r="D115" s="30"/>
      <c r="E115" s="30"/>
      <c r="F115" s="30"/>
    </row>
    <row r="116" spans="1:6" x14ac:dyDescent="0.15">
      <c r="A116" s="30"/>
      <c r="B116" s="30"/>
      <c r="C116" s="30"/>
      <c r="D116" s="30"/>
      <c r="E116" s="30"/>
      <c r="F116" s="30"/>
    </row>
    <row r="117" spans="1:6" x14ac:dyDescent="0.15">
      <c r="A117" s="30"/>
      <c r="B117" s="30"/>
      <c r="C117" s="30"/>
      <c r="D117" s="30"/>
      <c r="E117" s="30"/>
      <c r="F117" s="30"/>
    </row>
    <row r="118" spans="1:6" x14ac:dyDescent="0.15">
      <c r="A118" s="30"/>
      <c r="B118" s="30"/>
      <c r="C118" s="30"/>
      <c r="D118" s="30"/>
      <c r="E118" s="30"/>
      <c r="F118" s="30"/>
    </row>
  </sheetData>
  <mergeCells count="2">
    <mergeCell ref="A3:E3"/>
    <mergeCell ref="A5:B5"/>
  </mergeCells>
  <phoneticPr fontId="1"/>
  <pageMargins left="1.1023622047244095" right="0.19685039370078741" top="0.74803149606299213" bottom="0.74803149606299213" header="0.31496062992125984" footer="0.31496062992125984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令和3年度　鳥居原決算</vt:lpstr>
      <vt:lpstr>令和4年度　鳥居原決算 </vt:lpstr>
      <vt:lpstr>'令和3年度　鳥居原決算'!Print_Area</vt:lpstr>
      <vt:lpstr>'令和4年度　鳥居原決算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Administrator</cp:lastModifiedBy>
  <cp:lastPrinted>2023-05-12T02:52:17Z</cp:lastPrinted>
  <dcterms:created xsi:type="dcterms:W3CDTF">2014-03-27T04:30:55Z</dcterms:created>
  <dcterms:modified xsi:type="dcterms:W3CDTF">2023-05-12T04:16:44Z</dcterms:modified>
</cp:coreProperties>
</file>